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queryTables/queryTable306.xml" ContentType="application/vnd.openxmlformats-officedocument.spreadsheetml.queryTable+xml"/>
  <Override PartName="/xl/queryTables/queryTable307.xml" ContentType="application/vnd.openxmlformats-officedocument.spreadsheetml.queryTable+xml"/>
  <Override PartName="/xl/queryTables/queryTable308.xml" ContentType="application/vnd.openxmlformats-officedocument.spreadsheetml.queryTable+xml"/>
  <Override PartName="/xl/queryTables/queryTable309.xml" ContentType="application/vnd.openxmlformats-officedocument.spreadsheetml.queryTable+xml"/>
  <Override PartName="/xl/queryTables/queryTable310.xml" ContentType="application/vnd.openxmlformats-officedocument.spreadsheetml.queryTable+xml"/>
  <Override PartName="/xl/queryTables/queryTable311.xml" ContentType="application/vnd.openxmlformats-officedocument.spreadsheetml.queryTable+xml"/>
  <Override PartName="/xl/queryTables/queryTable312.xml" ContentType="application/vnd.openxmlformats-officedocument.spreadsheetml.queryTable+xml"/>
  <Override PartName="/xl/queryTables/queryTable313.xml" ContentType="application/vnd.openxmlformats-officedocument.spreadsheetml.queryTable+xml"/>
  <Override PartName="/xl/queryTables/queryTable314.xml" ContentType="application/vnd.openxmlformats-officedocument.spreadsheetml.queryTable+xml"/>
  <Override PartName="/xl/queryTables/queryTable315.xml" ContentType="application/vnd.openxmlformats-officedocument.spreadsheetml.queryTable+xml"/>
  <Override PartName="/xl/queryTables/queryTable316.xml" ContentType="application/vnd.openxmlformats-officedocument.spreadsheetml.queryTable+xml"/>
  <Override PartName="/xl/queryTables/queryTable317.xml" ContentType="application/vnd.openxmlformats-officedocument.spreadsheetml.queryTable+xml"/>
  <Override PartName="/xl/queryTables/queryTable318.xml" ContentType="application/vnd.openxmlformats-officedocument.spreadsheetml.queryTable+xml"/>
  <Override PartName="/xl/queryTables/queryTable319.xml" ContentType="application/vnd.openxmlformats-officedocument.spreadsheetml.queryTable+xml"/>
  <Override PartName="/xl/queryTables/queryTable320.xml" ContentType="application/vnd.openxmlformats-officedocument.spreadsheetml.queryTable+xml"/>
  <Override PartName="/xl/queryTables/queryTable321.xml" ContentType="application/vnd.openxmlformats-officedocument.spreadsheetml.queryTable+xml"/>
  <Override PartName="/xl/queryTables/queryTable322.xml" ContentType="application/vnd.openxmlformats-officedocument.spreadsheetml.queryTable+xml"/>
  <Override PartName="/xl/queryTables/queryTable323.xml" ContentType="application/vnd.openxmlformats-officedocument.spreadsheetml.queryTable+xml"/>
  <Override PartName="/xl/queryTables/queryTable324.xml" ContentType="application/vnd.openxmlformats-officedocument.spreadsheetml.queryTable+xml"/>
  <Override PartName="/xl/queryTables/queryTable325.xml" ContentType="application/vnd.openxmlformats-officedocument.spreadsheetml.queryTable+xml"/>
  <Override PartName="/xl/queryTables/queryTable326.xml" ContentType="application/vnd.openxmlformats-officedocument.spreadsheetml.queryTable+xml"/>
  <Override PartName="/xl/queryTables/queryTable327.xml" ContentType="application/vnd.openxmlformats-officedocument.spreadsheetml.queryTable+xml"/>
  <Override PartName="/xl/queryTables/queryTable328.xml" ContentType="application/vnd.openxmlformats-officedocument.spreadsheetml.queryTable+xml"/>
  <Override PartName="/xl/queryTables/queryTable329.xml" ContentType="application/vnd.openxmlformats-officedocument.spreadsheetml.queryTable+xml"/>
  <Override PartName="/xl/queryTables/queryTable330.xml" ContentType="application/vnd.openxmlformats-officedocument.spreadsheetml.queryTable+xml"/>
  <Override PartName="/xl/queryTables/queryTable331.xml" ContentType="application/vnd.openxmlformats-officedocument.spreadsheetml.queryTable+xml"/>
  <Override PartName="/xl/queryTables/queryTable332.xml" ContentType="application/vnd.openxmlformats-officedocument.spreadsheetml.queryTable+xml"/>
  <Override PartName="/xl/queryTables/queryTable333.xml" ContentType="application/vnd.openxmlformats-officedocument.spreadsheetml.queryTable+xml"/>
  <Override PartName="/xl/queryTables/queryTable334.xml" ContentType="application/vnd.openxmlformats-officedocument.spreadsheetml.queryTable+xml"/>
  <Override PartName="/xl/queryTables/queryTable335.xml" ContentType="application/vnd.openxmlformats-officedocument.spreadsheetml.queryTable+xml"/>
  <Override PartName="/xl/queryTables/queryTable336.xml" ContentType="application/vnd.openxmlformats-officedocument.spreadsheetml.queryTable+xml"/>
  <Override PartName="/xl/queryTables/queryTable337.xml" ContentType="application/vnd.openxmlformats-officedocument.spreadsheetml.queryTable+xml"/>
  <Override PartName="/xl/queryTables/queryTable338.xml" ContentType="application/vnd.openxmlformats-officedocument.spreadsheetml.queryTable+xml"/>
  <Override PartName="/xl/queryTables/queryTable339.xml" ContentType="application/vnd.openxmlformats-officedocument.spreadsheetml.queryTable+xml"/>
  <Override PartName="/xl/queryTables/queryTable340.xml" ContentType="application/vnd.openxmlformats-officedocument.spreadsheetml.queryTable+xml"/>
  <Override PartName="/xl/queryTables/queryTable341.xml" ContentType="application/vnd.openxmlformats-officedocument.spreadsheetml.queryTable+xml"/>
  <Override PartName="/xl/queryTables/queryTable342.xml" ContentType="application/vnd.openxmlformats-officedocument.spreadsheetml.queryTable+xml"/>
  <Override PartName="/xl/queryTables/queryTable343.xml" ContentType="application/vnd.openxmlformats-officedocument.spreadsheetml.queryTable+xml"/>
  <Override PartName="/xl/queryTables/queryTable344.xml" ContentType="application/vnd.openxmlformats-officedocument.spreadsheetml.queryTable+xml"/>
  <Override PartName="/xl/queryTables/queryTable345.xml" ContentType="application/vnd.openxmlformats-officedocument.spreadsheetml.queryTable+xml"/>
  <Override PartName="/xl/queryTables/queryTable346.xml" ContentType="application/vnd.openxmlformats-officedocument.spreadsheetml.queryTable+xml"/>
  <Override PartName="/xl/queryTables/queryTable347.xml" ContentType="application/vnd.openxmlformats-officedocument.spreadsheetml.queryTable+xml"/>
  <Override PartName="/xl/queryTables/queryTable348.xml" ContentType="application/vnd.openxmlformats-officedocument.spreadsheetml.queryTable+xml"/>
  <Override PartName="/xl/queryTables/queryTable349.xml" ContentType="application/vnd.openxmlformats-officedocument.spreadsheetml.queryTable+xml"/>
  <Override PartName="/xl/queryTables/queryTable350.xml" ContentType="application/vnd.openxmlformats-officedocument.spreadsheetml.queryTable+xml"/>
  <Override PartName="/xl/queryTables/queryTable351.xml" ContentType="application/vnd.openxmlformats-officedocument.spreadsheetml.queryTable+xml"/>
  <Override PartName="/xl/queryTables/queryTable352.xml" ContentType="application/vnd.openxmlformats-officedocument.spreadsheetml.queryTable+xml"/>
  <Override PartName="/xl/queryTables/queryTable353.xml" ContentType="application/vnd.openxmlformats-officedocument.spreadsheetml.queryTable+xml"/>
  <Override PartName="/xl/queryTables/queryTable354.xml" ContentType="application/vnd.openxmlformats-officedocument.spreadsheetml.queryTable+xml"/>
  <Override PartName="/xl/queryTables/queryTable355.xml" ContentType="application/vnd.openxmlformats-officedocument.spreadsheetml.queryTable+xml"/>
  <Override PartName="/xl/queryTables/queryTable356.xml" ContentType="application/vnd.openxmlformats-officedocument.spreadsheetml.queryTable+xml"/>
  <Override PartName="/xl/queryTables/queryTable357.xml" ContentType="application/vnd.openxmlformats-officedocument.spreadsheetml.queryTable+xml"/>
  <Override PartName="/xl/queryTables/queryTable358.xml" ContentType="application/vnd.openxmlformats-officedocument.spreadsheetml.queryTable+xml"/>
  <Override PartName="/xl/queryTables/queryTable359.xml" ContentType="application/vnd.openxmlformats-officedocument.spreadsheetml.queryTable+xml"/>
  <Override PartName="/xl/queryTables/queryTable360.xml" ContentType="application/vnd.openxmlformats-officedocument.spreadsheetml.queryTable+xml"/>
  <Override PartName="/xl/queryTables/queryTable361.xml" ContentType="application/vnd.openxmlformats-officedocument.spreadsheetml.queryTable+xml"/>
  <Override PartName="/xl/queryTables/queryTable362.xml" ContentType="application/vnd.openxmlformats-officedocument.spreadsheetml.queryTable+xml"/>
  <Override PartName="/xl/queryTables/queryTable363.xml" ContentType="application/vnd.openxmlformats-officedocument.spreadsheetml.queryTable+xml"/>
  <Override PartName="/xl/queryTables/queryTable364.xml" ContentType="application/vnd.openxmlformats-officedocument.spreadsheetml.queryTable+xml"/>
  <Override PartName="/xl/queryTables/queryTable365.xml" ContentType="application/vnd.openxmlformats-officedocument.spreadsheetml.queryTable+xml"/>
  <Override PartName="/xl/queryTables/queryTable366.xml" ContentType="application/vnd.openxmlformats-officedocument.spreadsheetml.queryTable+xml"/>
  <Override PartName="/xl/queryTables/queryTable367.xml" ContentType="application/vnd.openxmlformats-officedocument.spreadsheetml.queryTable+xml"/>
  <Override PartName="/xl/queryTables/queryTable368.xml" ContentType="application/vnd.openxmlformats-officedocument.spreadsheetml.queryTable+xml"/>
  <Override PartName="/xl/queryTables/queryTable369.xml" ContentType="application/vnd.openxmlformats-officedocument.spreadsheetml.queryTable+xml"/>
  <Override PartName="/xl/queryTables/queryTable370.xml" ContentType="application/vnd.openxmlformats-officedocument.spreadsheetml.queryTable+xml"/>
  <Override PartName="/xl/queryTables/queryTable371.xml" ContentType="application/vnd.openxmlformats-officedocument.spreadsheetml.queryTable+xml"/>
  <Override PartName="/xl/queryTables/queryTable372.xml" ContentType="application/vnd.openxmlformats-officedocument.spreadsheetml.queryTable+xml"/>
  <Override PartName="/xl/queryTables/queryTable373.xml" ContentType="application/vnd.openxmlformats-officedocument.spreadsheetml.queryTable+xml"/>
  <Override PartName="/xl/queryTables/queryTable374.xml" ContentType="application/vnd.openxmlformats-officedocument.spreadsheetml.queryTable+xml"/>
  <Override PartName="/xl/queryTables/queryTable375.xml" ContentType="application/vnd.openxmlformats-officedocument.spreadsheetml.queryTable+xml"/>
  <Override PartName="/xl/queryTables/queryTable376.xml" ContentType="application/vnd.openxmlformats-officedocument.spreadsheetml.queryTable+xml"/>
  <Override PartName="/xl/queryTables/queryTable377.xml" ContentType="application/vnd.openxmlformats-officedocument.spreadsheetml.queryTable+xml"/>
  <Override PartName="/xl/queryTables/queryTable378.xml" ContentType="application/vnd.openxmlformats-officedocument.spreadsheetml.queryTable+xml"/>
  <Override PartName="/xl/queryTables/queryTable379.xml" ContentType="application/vnd.openxmlformats-officedocument.spreadsheetml.queryTable+xml"/>
  <Override PartName="/xl/queryTables/queryTable380.xml" ContentType="application/vnd.openxmlformats-officedocument.spreadsheetml.queryTable+xml"/>
  <Override PartName="/xl/queryTables/queryTable381.xml" ContentType="application/vnd.openxmlformats-officedocument.spreadsheetml.queryTable+xml"/>
  <Override PartName="/xl/queryTables/queryTable382.xml" ContentType="application/vnd.openxmlformats-officedocument.spreadsheetml.queryTable+xml"/>
  <Override PartName="/xl/queryTables/queryTable383.xml" ContentType="application/vnd.openxmlformats-officedocument.spreadsheetml.queryTable+xml"/>
  <Override PartName="/xl/queryTables/queryTable384.xml" ContentType="application/vnd.openxmlformats-officedocument.spreadsheetml.queryTable+xml"/>
  <Override PartName="/xl/queryTables/queryTable385.xml" ContentType="application/vnd.openxmlformats-officedocument.spreadsheetml.queryTable+xml"/>
  <Override PartName="/xl/queryTables/queryTable386.xml" ContentType="application/vnd.openxmlformats-officedocument.spreadsheetml.queryTable+xml"/>
  <Override PartName="/xl/queryTables/queryTable387.xml" ContentType="application/vnd.openxmlformats-officedocument.spreadsheetml.queryTable+xml"/>
  <Override PartName="/xl/queryTables/queryTable388.xml" ContentType="application/vnd.openxmlformats-officedocument.spreadsheetml.queryTable+xml"/>
  <Override PartName="/xl/queryTables/queryTable389.xml" ContentType="application/vnd.openxmlformats-officedocument.spreadsheetml.queryTable+xml"/>
  <Override PartName="/xl/queryTables/queryTable390.xml" ContentType="application/vnd.openxmlformats-officedocument.spreadsheetml.queryTable+xml"/>
  <Override PartName="/xl/queryTables/queryTable391.xml" ContentType="application/vnd.openxmlformats-officedocument.spreadsheetml.queryTable+xml"/>
  <Override PartName="/xl/queryTables/queryTable392.xml" ContentType="application/vnd.openxmlformats-officedocument.spreadsheetml.queryTable+xml"/>
  <Override PartName="/xl/queryTables/queryTable393.xml" ContentType="application/vnd.openxmlformats-officedocument.spreadsheetml.queryTable+xml"/>
  <Override PartName="/xl/queryTables/queryTable394.xml" ContentType="application/vnd.openxmlformats-officedocument.spreadsheetml.queryTable+xml"/>
  <Override PartName="/xl/queryTables/queryTable395.xml" ContentType="application/vnd.openxmlformats-officedocument.spreadsheetml.queryTable+xml"/>
  <Override PartName="/xl/queryTables/queryTable396.xml" ContentType="application/vnd.openxmlformats-officedocument.spreadsheetml.queryTable+xml"/>
  <Override PartName="/xl/queryTables/queryTable397.xml" ContentType="application/vnd.openxmlformats-officedocument.spreadsheetml.queryTable+xml"/>
  <Override PartName="/xl/queryTables/queryTable398.xml" ContentType="application/vnd.openxmlformats-officedocument.spreadsheetml.queryTable+xml"/>
  <Override PartName="/xl/queryTables/queryTable399.xml" ContentType="application/vnd.openxmlformats-officedocument.spreadsheetml.queryTable+xml"/>
  <Override PartName="/xl/queryTables/queryTable400.xml" ContentType="application/vnd.openxmlformats-officedocument.spreadsheetml.queryTable+xml"/>
  <Override PartName="/xl/queryTables/queryTable401.xml" ContentType="application/vnd.openxmlformats-officedocument.spreadsheetml.queryTable+xml"/>
  <Override PartName="/xl/queryTables/queryTable402.xml" ContentType="application/vnd.openxmlformats-officedocument.spreadsheetml.queryTable+xml"/>
  <Override PartName="/xl/queryTables/queryTable403.xml" ContentType="application/vnd.openxmlformats-officedocument.spreadsheetml.queryTable+xml"/>
  <Override PartName="/xl/queryTables/queryTable404.xml" ContentType="application/vnd.openxmlformats-officedocument.spreadsheetml.queryTable+xml"/>
  <Override PartName="/xl/queryTables/queryTable405.xml" ContentType="application/vnd.openxmlformats-officedocument.spreadsheetml.queryTable+xml"/>
  <Override PartName="/xl/queryTables/queryTable406.xml" ContentType="application/vnd.openxmlformats-officedocument.spreadsheetml.queryTable+xml"/>
  <Override PartName="/xl/queryTables/queryTable407.xml" ContentType="application/vnd.openxmlformats-officedocument.spreadsheetml.queryTable+xml"/>
  <Override PartName="/xl/queryTables/queryTable408.xml" ContentType="application/vnd.openxmlformats-officedocument.spreadsheetml.queryTable+xml"/>
  <Override PartName="/xl/queryTables/queryTable409.xml" ContentType="application/vnd.openxmlformats-officedocument.spreadsheetml.queryTable+xml"/>
  <Override PartName="/xl/queryTables/queryTable410.xml" ContentType="application/vnd.openxmlformats-officedocument.spreadsheetml.queryTable+xml"/>
  <Override PartName="/xl/queryTables/queryTable411.xml" ContentType="application/vnd.openxmlformats-officedocument.spreadsheetml.queryTable+xml"/>
  <Override PartName="/xl/queryTables/queryTable412.xml" ContentType="application/vnd.openxmlformats-officedocument.spreadsheetml.queryTable+xml"/>
  <Override PartName="/xl/queryTables/queryTable413.xml" ContentType="application/vnd.openxmlformats-officedocument.spreadsheetml.queryTable+xml"/>
  <Override PartName="/xl/queryTables/queryTable414.xml" ContentType="application/vnd.openxmlformats-officedocument.spreadsheetml.queryTable+xml"/>
  <Override PartName="/xl/queryTables/queryTable415.xml" ContentType="application/vnd.openxmlformats-officedocument.spreadsheetml.queryTable+xml"/>
  <Override PartName="/xl/queryTables/queryTable416.xml" ContentType="application/vnd.openxmlformats-officedocument.spreadsheetml.queryTable+xml"/>
  <Override PartName="/xl/queryTables/queryTable417.xml" ContentType="application/vnd.openxmlformats-officedocument.spreadsheetml.queryTable+xml"/>
  <Override PartName="/xl/queryTables/queryTable418.xml" ContentType="application/vnd.openxmlformats-officedocument.spreadsheetml.queryTable+xml"/>
  <Override PartName="/xl/queryTables/queryTable419.xml" ContentType="application/vnd.openxmlformats-officedocument.spreadsheetml.queryTable+xml"/>
  <Override PartName="/xl/queryTables/queryTable420.xml" ContentType="application/vnd.openxmlformats-officedocument.spreadsheetml.queryTable+xml"/>
  <Override PartName="/xl/queryTables/queryTable421.xml" ContentType="application/vnd.openxmlformats-officedocument.spreadsheetml.queryTable+xml"/>
  <Override PartName="/xl/queryTables/queryTable422.xml" ContentType="application/vnd.openxmlformats-officedocument.spreadsheetml.queryTable+xml"/>
  <Override PartName="/xl/queryTables/queryTable423.xml" ContentType="application/vnd.openxmlformats-officedocument.spreadsheetml.queryTable+xml"/>
  <Override PartName="/xl/queryTables/queryTable424.xml" ContentType="application/vnd.openxmlformats-officedocument.spreadsheetml.queryTable+xml"/>
  <Override PartName="/xl/queryTables/queryTable425.xml" ContentType="application/vnd.openxmlformats-officedocument.spreadsheetml.queryTable+xml"/>
  <Override PartName="/xl/queryTables/queryTable426.xml" ContentType="application/vnd.openxmlformats-officedocument.spreadsheetml.queryTable+xml"/>
  <Override PartName="/xl/queryTables/queryTable427.xml" ContentType="application/vnd.openxmlformats-officedocument.spreadsheetml.queryTable+xml"/>
  <Override PartName="/xl/queryTables/queryTable428.xml" ContentType="application/vnd.openxmlformats-officedocument.spreadsheetml.queryTable+xml"/>
  <Override PartName="/xl/queryTables/queryTable429.xml" ContentType="application/vnd.openxmlformats-officedocument.spreadsheetml.queryTable+xml"/>
  <Override PartName="/xl/queryTables/queryTable430.xml" ContentType="application/vnd.openxmlformats-officedocument.spreadsheetml.queryTable+xml"/>
  <Override PartName="/xl/queryTables/queryTable431.xml" ContentType="application/vnd.openxmlformats-officedocument.spreadsheetml.queryTable+xml"/>
  <Override PartName="/xl/queryTables/queryTable432.xml" ContentType="application/vnd.openxmlformats-officedocument.spreadsheetml.queryTable+xml"/>
  <Override PartName="/xl/queryTables/queryTable433.xml" ContentType="application/vnd.openxmlformats-officedocument.spreadsheetml.queryTable+xml"/>
  <Override PartName="/xl/queryTables/queryTable434.xml" ContentType="application/vnd.openxmlformats-officedocument.spreadsheetml.queryTable+xml"/>
  <Override PartName="/xl/queryTables/queryTable435.xml" ContentType="application/vnd.openxmlformats-officedocument.spreadsheetml.queryTable+xml"/>
  <Override PartName="/xl/queryTables/queryTable436.xml" ContentType="application/vnd.openxmlformats-officedocument.spreadsheetml.queryTable+xml"/>
  <Override PartName="/xl/queryTables/queryTable437.xml" ContentType="application/vnd.openxmlformats-officedocument.spreadsheetml.queryTable+xml"/>
  <Override PartName="/xl/queryTables/queryTable438.xml" ContentType="application/vnd.openxmlformats-officedocument.spreadsheetml.queryTable+xml"/>
  <Override PartName="/xl/queryTables/queryTable439.xml" ContentType="application/vnd.openxmlformats-officedocument.spreadsheetml.queryTable+xml"/>
  <Override PartName="/xl/queryTables/queryTable440.xml" ContentType="application/vnd.openxmlformats-officedocument.spreadsheetml.queryTable+xml"/>
  <Override PartName="/xl/queryTables/queryTable441.xml" ContentType="application/vnd.openxmlformats-officedocument.spreadsheetml.queryTable+xml"/>
  <Override PartName="/xl/queryTables/queryTable442.xml" ContentType="application/vnd.openxmlformats-officedocument.spreadsheetml.queryTable+xml"/>
  <Override PartName="/xl/queryTables/queryTable443.xml" ContentType="application/vnd.openxmlformats-officedocument.spreadsheetml.queryTable+xml"/>
  <Override PartName="/xl/queryTables/queryTable444.xml" ContentType="application/vnd.openxmlformats-officedocument.spreadsheetml.queryTable+xml"/>
  <Override PartName="/xl/queryTables/queryTable445.xml" ContentType="application/vnd.openxmlformats-officedocument.spreadsheetml.queryTable+xml"/>
  <Override PartName="/xl/queryTables/queryTable446.xml" ContentType="application/vnd.openxmlformats-officedocument.spreadsheetml.queryTable+xml"/>
  <Override PartName="/xl/queryTables/queryTable447.xml" ContentType="application/vnd.openxmlformats-officedocument.spreadsheetml.queryTable+xml"/>
  <Override PartName="/xl/queryTables/queryTable448.xml" ContentType="application/vnd.openxmlformats-officedocument.spreadsheetml.queryTable+xml"/>
  <Override PartName="/xl/queryTables/queryTable449.xml" ContentType="application/vnd.openxmlformats-officedocument.spreadsheetml.queryTable+xml"/>
  <Override PartName="/xl/queryTables/queryTable450.xml" ContentType="application/vnd.openxmlformats-officedocument.spreadsheetml.queryTable+xml"/>
  <Override PartName="/xl/queryTables/queryTable451.xml" ContentType="application/vnd.openxmlformats-officedocument.spreadsheetml.queryTable+xml"/>
  <Override PartName="/xl/queryTables/queryTable452.xml" ContentType="application/vnd.openxmlformats-officedocument.spreadsheetml.queryTable+xml"/>
  <Override PartName="/xl/queryTables/queryTable453.xml" ContentType="application/vnd.openxmlformats-officedocument.spreadsheetml.queryTable+xml"/>
  <Override PartName="/xl/queryTables/queryTable454.xml" ContentType="application/vnd.openxmlformats-officedocument.spreadsheetml.queryTable+xml"/>
  <Override PartName="/xl/queryTables/queryTable455.xml" ContentType="application/vnd.openxmlformats-officedocument.spreadsheetml.queryTable+xml"/>
  <Override PartName="/xl/queryTables/queryTable456.xml" ContentType="application/vnd.openxmlformats-officedocument.spreadsheetml.queryTable+xml"/>
  <Override PartName="/xl/queryTables/queryTable457.xml" ContentType="application/vnd.openxmlformats-officedocument.spreadsheetml.queryTable+xml"/>
  <Override PartName="/xl/queryTables/queryTable458.xml" ContentType="application/vnd.openxmlformats-officedocument.spreadsheetml.queryTable+xml"/>
  <Override PartName="/xl/queryTables/queryTable459.xml" ContentType="application/vnd.openxmlformats-officedocument.spreadsheetml.queryTable+xml"/>
  <Override PartName="/xl/queryTables/queryTable460.xml" ContentType="application/vnd.openxmlformats-officedocument.spreadsheetml.queryTable+xml"/>
  <Override PartName="/xl/queryTables/queryTable461.xml" ContentType="application/vnd.openxmlformats-officedocument.spreadsheetml.queryTable+xml"/>
  <Override PartName="/xl/queryTables/queryTable462.xml" ContentType="application/vnd.openxmlformats-officedocument.spreadsheetml.queryTable+xml"/>
  <Override PartName="/xl/queryTables/queryTable463.xml" ContentType="application/vnd.openxmlformats-officedocument.spreadsheetml.queryTable+xml"/>
  <Override PartName="/xl/queryTables/queryTable464.xml" ContentType="application/vnd.openxmlformats-officedocument.spreadsheetml.queryTable+xml"/>
  <Override PartName="/xl/queryTables/queryTable465.xml" ContentType="application/vnd.openxmlformats-officedocument.spreadsheetml.queryTable+xml"/>
  <Override PartName="/xl/queryTables/queryTable466.xml" ContentType="application/vnd.openxmlformats-officedocument.spreadsheetml.queryTable+xml"/>
  <Override PartName="/xl/queryTables/queryTable467.xml" ContentType="application/vnd.openxmlformats-officedocument.spreadsheetml.queryTable+xml"/>
  <Override PartName="/xl/queryTables/queryTable468.xml" ContentType="application/vnd.openxmlformats-officedocument.spreadsheetml.queryTable+xml"/>
  <Override PartName="/xl/queryTables/queryTable469.xml" ContentType="application/vnd.openxmlformats-officedocument.spreadsheetml.queryTable+xml"/>
  <Override PartName="/xl/queryTables/queryTable470.xml" ContentType="application/vnd.openxmlformats-officedocument.spreadsheetml.queryTable+xml"/>
  <Override PartName="/xl/queryTables/queryTable471.xml" ContentType="application/vnd.openxmlformats-officedocument.spreadsheetml.queryTable+xml"/>
  <Override PartName="/xl/queryTables/queryTable472.xml" ContentType="application/vnd.openxmlformats-officedocument.spreadsheetml.queryTable+xml"/>
  <Override PartName="/xl/queryTables/queryTable473.xml" ContentType="application/vnd.openxmlformats-officedocument.spreadsheetml.queryTable+xml"/>
  <Override PartName="/xl/queryTables/queryTable474.xml" ContentType="application/vnd.openxmlformats-officedocument.spreadsheetml.queryTable+xml"/>
  <Override PartName="/xl/queryTables/queryTable475.xml" ContentType="application/vnd.openxmlformats-officedocument.spreadsheetml.queryTable+xml"/>
  <Override PartName="/xl/queryTables/queryTable476.xml" ContentType="application/vnd.openxmlformats-officedocument.spreadsheetml.queryTable+xml"/>
  <Override PartName="/xl/queryTables/queryTable477.xml" ContentType="application/vnd.openxmlformats-officedocument.spreadsheetml.queryTable+xml"/>
  <Override PartName="/xl/queryTables/queryTable478.xml" ContentType="application/vnd.openxmlformats-officedocument.spreadsheetml.queryTable+xml"/>
  <Override PartName="/xl/queryTables/queryTable479.xml" ContentType="application/vnd.openxmlformats-officedocument.spreadsheetml.queryTable+xml"/>
  <Override PartName="/xl/queryTables/queryTable480.xml" ContentType="application/vnd.openxmlformats-officedocument.spreadsheetml.queryTable+xml"/>
  <Override PartName="/xl/queryTables/queryTable481.xml" ContentType="application/vnd.openxmlformats-officedocument.spreadsheetml.queryTable+xml"/>
  <Override PartName="/xl/queryTables/queryTable482.xml" ContentType="application/vnd.openxmlformats-officedocument.spreadsheetml.queryTable+xml"/>
  <Override PartName="/xl/queryTables/queryTable483.xml" ContentType="application/vnd.openxmlformats-officedocument.spreadsheetml.queryTable+xml"/>
  <Override PartName="/xl/queryTables/queryTable484.xml" ContentType="application/vnd.openxmlformats-officedocument.spreadsheetml.queryTable+xml"/>
  <Override PartName="/xl/queryTables/queryTable485.xml" ContentType="application/vnd.openxmlformats-officedocument.spreadsheetml.queryTable+xml"/>
  <Override PartName="/xl/queryTables/queryTable486.xml" ContentType="application/vnd.openxmlformats-officedocument.spreadsheetml.queryTable+xml"/>
  <Override PartName="/xl/queryTables/queryTable487.xml" ContentType="application/vnd.openxmlformats-officedocument.spreadsheetml.queryTable+xml"/>
  <Override PartName="/xl/queryTables/queryTable488.xml" ContentType="application/vnd.openxmlformats-officedocument.spreadsheetml.queryTable+xml"/>
  <Override PartName="/xl/queryTables/queryTable489.xml" ContentType="application/vnd.openxmlformats-officedocument.spreadsheetml.queryTable+xml"/>
  <Override PartName="/xl/queryTables/queryTable490.xml" ContentType="application/vnd.openxmlformats-officedocument.spreadsheetml.queryTable+xml"/>
  <Override PartName="/xl/queryTables/queryTable491.xml" ContentType="application/vnd.openxmlformats-officedocument.spreadsheetml.queryTable+xml"/>
  <Override PartName="/xl/queryTables/queryTable492.xml" ContentType="application/vnd.openxmlformats-officedocument.spreadsheetml.queryTable+xml"/>
  <Override PartName="/xl/queryTables/queryTable493.xml" ContentType="application/vnd.openxmlformats-officedocument.spreadsheetml.queryTable+xml"/>
  <Override PartName="/xl/queryTables/queryTable494.xml" ContentType="application/vnd.openxmlformats-officedocument.spreadsheetml.queryTable+xml"/>
  <Override PartName="/xl/queryTables/queryTable495.xml" ContentType="application/vnd.openxmlformats-officedocument.spreadsheetml.queryTable+xml"/>
  <Override PartName="/xl/queryTables/queryTable496.xml" ContentType="application/vnd.openxmlformats-officedocument.spreadsheetml.queryTable+xml"/>
  <Override PartName="/xl/queryTables/queryTable497.xml" ContentType="application/vnd.openxmlformats-officedocument.spreadsheetml.queryTable+xml"/>
  <Override PartName="/xl/queryTables/queryTable498.xml" ContentType="application/vnd.openxmlformats-officedocument.spreadsheetml.queryTable+xml"/>
  <Override PartName="/xl/queryTables/queryTable499.xml" ContentType="application/vnd.openxmlformats-officedocument.spreadsheetml.queryTable+xml"/>
  <Override PartName="/xl/queryTables/queryTable500.xml" ContentType="application/vnd.openxmlformats-officedocument.spreadsheetml.queryTable+xml"/>
  <Override PartName="/xl/queryTables/queryTable501.xml" ContentType="application/vnd.openxmlformats-officedocument.spreadsheetml.queryTable+xml"/>
  <Override PartName="/xl/queryTables/queryTable502.xml" ContentType="application/vnd.openxmlformats-officedocument.spreadsheetml.queryTable+xml"/>
  <Override PartName="/xl/queryTables/queryTable503.xml" ContentType="application/vnd.openxmlformats-officedocument.spreadsheetml.queryTable+xml"/>
  <Override PartName="/xl/queryTables/queryTable504.xml" ContentType="application/vnd.openxmlformats-officedocument.spreadsheetml.queryTable+xml"/>
  <Override PartName="/xl/queryTables/queryTable505.xml" ContentType="application/vnd.openxmlformats-officedocument.spreadsheetml.queryTable+xml"/>
  <Override PartName="/xl/queryTables/queryTable506.xml" ContentType="application/vnd.openxmlformats-officedocument.spreadsheetml.queryTable+xml"/>
  <Override PartName="/xl/queryTables/queryTable507.xml" ContentType="application/vnd.openxmlformats-officedocument.spreadsheetml.queryTable+xml"/>
  <Override PartName="/xl/queryTables/queryTable508.xml" ContentType="application/vnd.openxmlformats-officedocument.spreadsheetml.queryTable+xml"/>
  <Override PartName="/xl/queryTables/queryTable509.xml" ContentType="application/vnd.openxmlformats-officedocument.spreadsheetml.queryTable+xml"/>
  <Override PartName="/xl/queryTables/queryTable510.xml" ContentType="application/vnd.openxmlformats-officedocument.spreadsheetml.queryTable+xml"/>
  <Override PartName="/xl/queryTables/queryTable511.xml" ContentType="application/vnd.openxmlformats-officedocument.spreadsheetml.queryTable+xml"/>
  <Override PartName="/xl/queryTables/queryTable512.xml" ContentType="application/vnd.openxmlformats-officedocument.spreadsheetml.queryTable+xml"/>
  <Override PartName="/xl/queryTables/queryTable513.xml" ContentType="application/vnd.openxmlformats-officedocument.spreadsheetml.queryTable+xml"/>
  <Override PartName="/xl/queryTables/queryTable514.xml" ContentType="application/vnd.openxmlformats-officedocument.spreadsheetml.queryTable+xml"/>
  <Override PartName="/xl/queryTables/queryTable515.xml" ContentType="application/vnd.openxmlformats-officedocument.spreadsheetml.queryTable+xml"/>
  <Override PartName="/xl/queryTables/queryTable516.xml" ContentType="application/vnd.openxmlformats-officedocument.spreadsheetml.queryTable+xml"/>
  <Override PartName="/xl/queryTables/queryTable517.xml" ContentType="application/vnd.openxmlformats-officedocument.spreadsheetml.queryTable+xml"/>
  <Override PartName="/xl/queryTables/queryTable518.xml" ContentType="application/vnd.openxmlformats-officedocument.spreadsheetml.queryTable+xml"/>
  <Override PartName="/xl/queryTables/queryTable519.xml" ContentType="application/vnd.openxmlformats-officedocument.spreadsheetml.queryTable+xml"/>
  <Override PartName="/xl/queryTables/queryTable520.xml" ContentType="application/vnd.openxmlformats-officedocument.spreadsheetml.queryTable+xml"/>
  <Override PartName="/xl/queryTables/queryTable521.xml" ContentType="application/vnd.openxmlformats-officedocument.spreadsheetml.queryTable+xml"/>
  <Override PartName="/xl/queryTables/queryTable522.xml" ContentType="application/vnd.openxmlformats-officedocument.spreadsheetml.queryTable+xml"/>
  <Override PartName="/xl/queryTables/queryTable523.xml" ContentType="application/vnd.openxmlformats-officedocument.spreadsheetml.queryTable+xml"/>
  <Override PartName="/xl/queryTables/queryTable524.xml" ContentType="application/vnd.openxmlformats-officedocument.spreadsheetml.queryTable+xml"/>
  <Override PartName="/xl/queryTables/queryTable525.xml" ContentType="application/vnd.openxmlformats-officedocument.spreadsheetml.queryTable+xml"/>
  <Override PartName="/xl/queryTables/queryTable526.xml" ContentType="application/vnd.openxmlformats-officedocument.spreadsheetml.queryTable+xml"/>
  <Override PartName="/xl/queryTables/queryTable527.xml" ContentType="application/vnd.openxmlformats-officedocument.spreadsheetml.queryTable+xml"/>
  <Override PartName="/xl/queryTables/queryTable528.xml" ContentType="application/vnd.openxmlformats-officedocument.spreadsheetml.queryTable+xml"/>
  <Override PartName="/xl/queryTables/queryTable529.xml" ContentType="application/vnd.openxmlformats-officedocument.spreadsheetml.queryTable+xml"/>
  <Override PartName="/xl/queryTables/queryTable530.xml" ContentType="application/vnd.openxmlformats-officedocument.spreadsheetml.queryTable+xml"/>
  <Override PartName="/xl/queryTables/queryTable531.xml" ContentType="application/vnd.openxmlformats-officedocument.spreadsheetml.queryTable+xml"/>
  <Override PartName="/xl/queryTables/queryTable532.xml" ContentType="application/vnd.openxmlformats-officedocument.spreadsheetml.queryTable+xml"/>
  <Override PartName="/xl/queryTables/queryTable533.xml" ContentType="application/vnd.openxmlformats-officedocument.spreadsheetml.queryTable+xml"/>
  <Override PartName="/xl/queryTables/queryTable534.xml" ContentType="application/vnd.openxmlformats-officedocument.spreadsheetml.queryTable+xml"/>
  <Override PartName="/xl/queryTables/queryTable535.xml" ContentType="application/vnd.openxmlformats-officedocument.spreadsheetml.queryTable+xml"/>
  <Override PartName="/xl/queryTables/queryTable536.xml" ContentType="application/vnd.openxmlformats-officedocument.spreadsheetml.queryTable+xml"/>
  <Override PartName="/xl/queryTables/queryTable537.xml" ContentType="application/vnd.openxmlformats-officedocument.spreadsheetml.queryTable+xml"/>
  <Override PartName="/xl/queryTables/queryTable538.xml" ContentType="application/vnd.openxmlformats-officedocument.spreadsheetml.queryTable+xml"/>
  <Override PartName="/xl/queryTables/queryTable539.xml" ContentType="application/vnd.openxmlformats-officedocument.spreadsheetml.queryTable+xml"/>
  <Override PartName="/xl/queryTables/queryTable540.xml" ContentType="application/vnd.openxmlformats-officedocument.spreadsheetml.queryTable+xml"/>
  <Override PartName="/xl/queryTables/queryTable541.xml" ContentType="application/vnd.openxmlformats-officedocument.spreadsheetml.queryTable+xml"/>
  <Override PartName="/xl/queryTables/queryTable542.xml" ContentType="application/vnd.openxmlformats-officedocument.spreadsheetml.queryTable+xml"/>
  <Override PartName="/xl/queryTables/queryTable543.xml" ContentType="application/vnd.openxmlformats-officedocument.spreadsheetml.queryTable+xml"/>
  <Override PartName="/xl/queryTables/queryTable544.xml" ContentType="application/vnd.openxmlformats-officedocument.spreadsheetml.queryTable+xml"/>
  <Override PartName="/xl/queryTables/queryTable545.xml" ContentType="application/vnd.openxmlformats-officedocument.spreadsheetml.queryTable+xml"/>
  <Override PartName="/xl/queryTables/queryTable546.xml" ContentType="application/vnd.openxmlformats-officedocument.spreadsheetml.queryTable+xml"/>
  <Override PartName="/xl/queryTables/queryTable547.xml" ContentType="application/vnd.openxmlformats-officedocument.spreadsheetml.queryTable+xml"/>
  <Override PartName="/xl/queryTables/queryTable548.xml" ContentType="application/vnd.openxmlformats-officedocument.spreadsheetml.queryTable+xml"/>
  <Override PartName="/xl/queryTables/queryTable549.xml" ContentType="application/vnd.openxmlformats-officedocument.spreadsheetml.queryTable+xml"/>
  <Override PartName="/xl/queryTables/queryTable550.xml" ContentType="application/vnd.openxmlformats-officedocument.spreadsheetml.queryTable+xml"/>
  <Override PartName="/xl/queryTables/queryTable551.xml" ContentType="application/vnd.openxmlformats-officedocument.spreadsheetml.queryTable+xml"/>
  <Override PartName="/xl/queryTables/queryTable552.xml" ContentType="application/vnd.openxmlformats-officedocument.spreadsheetml.queryTable+xml"/>
  <Override PartName="/xl/queryTables/queryTable553.xml" ContentType="application/vnd.openxmlformats-officedocument.spreadsheetml.queryTable+xml"/>
  <Override PartName="/xl/queryTables/queryTable554.xml" ContentType="application/vnd.openxmlformats-officedocument.spreadsheetml.queryTable+xml"/>
  <Override PartName="/xl/queryTables/queryTable555.xml" ContentType="application/vnd.openxmlformats-officedocument.spreadsheetml.queryTable+xml"/>
  <Override PartName="/xl/queryTables/queryTable556.xml" ContentType="application/vnd.openxmlformats-officedocument.spreadsheetml.queryTable+xml"/>
  <Override PartName="/xl/queryTables/queryTable557.xml" ContentType="application/vnd.openxmlformats-officedocument.spreadsheetml.queryTable+xml"/>
  <Override PartName="/xl/queryTables/queryTable558.xml" ContentType="application/vnd.openxmlformats-officedocument.spreadsheetml.queryTable+xml"/>
  <Override PartName="/xl/queryTables/queryTable559.xml" ContentType="application/vnd.openxmlformats-officedocument.spreadsheetml.queryTable+xml"/>
  <Override PartName="/xl/queryTables/queryTable560.xml" ContentType="application/vnd.openxmlformats-officedocument.spreadsheetml.queryTable+xml"/>
  <Override PartName="/xl/queryTables/queryTable561.xml" ContentType="application/vnd.openxmlformats-officedocument.spreadsheetml.queryTable+xml"/>
  <Override PartName="/xl/queryTables/queryTable562.xml" ContentType="application/vnd.openxmlformats-officedocument.spreadsheetml.queryTable+xml"/>
  <Override PartName="/xl/queryTables/queryTable563.xml" ContentType="application/vnd.openxmlformats-officedocument.spreadsheetml.queryTable+xml"/>
  <Override PartName="/xl/queryTables/queryTable564.xml" ContentType="application/vnd.openxmlformats-officedocument.spreadsheetml.queryTable+xml"/>
  <Override PartName="/xl/queryTables/queryTable565.xml" ContentType="application/vnd.openxmlformats-officedocument.spreadsheetml.queryTable+xml"/>
  <Override PartName="/xl/queryTables/queryTable566.xml" ContentType="application/vnd.openxmlformats-officedocument.spreadsheetml.queryTable+xml"/>
  <Override PartName="/xl/queryTables/queryTable567.xml" ContentType="application/vnd.openxmlformats-officedocument.spreadsheetml.queryTable+xml"/>
  <Override PartName="/xl/queryTables/queryTable568.xml" ContentType="application/vnd.openxmlformats-officedocument.spreadsheetml.queryTable+xml"/>
  <Override PartName="/xl/queryTables/queryTable569.xml" ContentType="application/vnd.openxmlformats-officedocument.spreadsheetml.queryTable+xml"/>
  <Override PartName="/xl/queryTables/queryTable570.xml" ContentType="application/vnd.openxmlformats-officedocument.spreadsheetml.queryTable+xml"/>
  <Override PartName="/xl/queryTables/queryTable571.xml" ContentType="application/vnd.openxmlformats-officedocument.spreadsheetml.queryTable+xml"/>
  <Override PartName="/xl/queryTables/queryTable572.xml" ContentType="application/vnd.openxmlformats-officedocument.spreadsheetml.queryTable+xml"/>
  <Override PartName="/xl/queryTables/queryTable573.xml" ContentType="application/vnd.openxmlformats-officedocument.spreadsheetml.queryTable+xml"/>
  <Override PartName="/xl/queryTables/queryTable574.xml" ContentType="application/vnd.openxmlformats-officedocument.spreadsheetml.queryTable+xml"/>
  <Override PartName="/xl/queryTables/queryTable575.xml" ContentType="application/vnd.openxmlformats-officedocument.spreadsheetml.queryTable+xml"/>
  <Override PartName="/xl/queryTables/queryTable576.xml" ContentType="application/vnd.openxmlformats-officedocument.spreadsheetml.queryTable+xml"/>
  <Override PartName="/xl/queryTables/queryTable577.xml" ContentType="application/vnd.openxmlformats-officedocument.spreadsheetml.queryTable+xml"/>
  <Override PartName="/xl/queryTables/queryTable578.xml" ContentType="application/vnd.openxmlformats-officedocument.spreadsheetml.queryTable+xml"/>
  <Override PartName="/xl/queryTables/queryTable579.xml" ContentType="application/vnd.openxmlformats-officedocument.spreadsheetml.queryTable+xml"/>
  <Override PartName="/xl/queryTables/queryTable580.xml" ContentType="application/vnd.openxmlformats-officedocument.spreadsheetml.queryTable+xml"/>
  <Override PartName="/xl/queryTables/queryTable581.xml" ContentType="application/vnd.openxmlformats-officedocument.spreadsheetml.queryTable+xml"/>
  <Override PartName="/xl/queryTables/queryTable582.xml" ContentType="application/vnd.openxmlformats-officedocument.spreadsheetml.queryTable+xml"/>
  <Override PartName="/xl/queryTables/queryTable583.xml" ContentType="application/vnd.openxmlformats-officedocument.spreadsheetml.queryTable+xml"/>
  <Override PartName="/xl/queryTables/queryTable584.xml" ContentType="application/vnd.openxmlformats-officedocument.spreadsheetml.queryTable+xml"/>
  <Override PartName="/xl/queryTables/queryTable585.xml" ContentType="application/vnd.openxmlformats-officedocument.spreadsheetml.queryTable+xml"/>
  <Override PartName="/xl/queryTables/queryTable586.xml" ContentType="application/vnd.openxmlformats-officedocument.spreadsheetml.queryTable+xml"/>
  <Override PartName="/xl/queryTables/queryTable587.xml" ContentType="application/vnd.openxmlformats-officedocument.spreadsheetml.queryTable+xml"/>
  <Override PartName="/xl/queryTables/queryTable588.xml" ContentType="application/vnd.openxmlformats-officedocument.spreadsheetml.queryTable+xml"/>
  <Override PartName="/xl/queryTables/queryTable589.xml" ContentType="application/vnd.openxmlformats-officedocument.spreadsheetml.queryTable+xml"/>
  <Override PartName="/xl/queryTables/queryTable590.xml" ContentType="application/vnd.openxmlformats-officedocument.spreadsheetml.queryTable+xml"/>
  <Override PartName="/xl/queryTables/queryTable591.xml" ContentType="application/vnd.openxmlformats-officedocument.spreadsheetml.queryTable+xml"/>
  <Override PartName="/xl/queryTables/queryTable592.xml" ContentType="application/vnd.openxmlformats-officedocument.spreadsheetml.queryTable+xml"/>
  <Override PartName="/xl/queryTables/queryTable593.xml" ContentType="application/vnd.openxmlformats-officedocument.spreadsheetml.queryTable+xml"/>
  <Override PartName="/xl/queryTables/queryTable594.xml" ContentType="application/vnd.openxmlformats-officedocument.spreadsheetml.queryTable+xml"/>
  <Override PartName="/xl/queryTables/queryTable595.xml" ContentType="application/vnd.openxmlformats-officedocument.spreadsheetml.queryTable+xml"/>
  <Override PartName="/xl/queryTables/queryTable596.xml" ContentType="application/vnd.openxmlformats-officedocument.spreadsheetml.queryTable+xml"/>
  <Override PartName="/xl/queryTables/queryTable597.xml" ContentType="application/vnd.openxmlformats-officedocument.spreadsheetml.queryTable+xml"/>
  <Override PartName="/xl/queryTables/queryTable598.xml" ContentType="application/vnd.openxmlformats-officedocument.spreadsheetml.queryTable+xml"/>
  <Override PartName="/xl/queryTables/queryTable599.xml" ContentType="application/vnd.openxmlformats-officedocument.spreadsheetml.queryTable+xml"/>
  <Override PartName="/xl/queryTables/queryTable600.xml" ContentType="application/vnd.openxmlformats-officedocument.spreadsheetml.queryTable+xml"/>
  <Override PartName="/xl/queryTables/queryTable601.xml" ContentType="application/vnd.openxmlformats-officedocument.spreadsheetml.queryTable+xml"/>
  <Override PartName="/xl/queryTables/queryTable602.xml" ContentType="application/vnd.openxmlformats-officedocument.spreadsheetml.queryTable+xml"/>
  <Override PartName="/xl/queryTables/queryTable603.xml" ContentType="application/vnd.openxmlformats-officedocument.spreadsheetml.queryTable+xml"/>
  <Override PartName="/xl/queryTables/queryTable604.xml" ContentType="application/vnd.openxmlformats-officedocument.spreadsheetml.queryTable+xml"/>
  <Override PartName="/xl/queryTables/queryTable605.xml" ContentType="application/vnd.openxmlformats-officedocument.spreadsheetml.queryTable+xml"/>
  <Override PartName="/xl/queryTables/queryTable606.xml" ContentType="application/vnd.openxmlformats-officedocument.spreadsheetml.queryTable+xml"/>
  <Override PartName="/xl/queryTables/queryTable607.xml" ContentType="application/vnd.openxmlformats-officedocument.spreadsheetml.queryTable+xml"/>
  <Override PartName="/xl/queryTables/queryTable608.xml" ContentType="application/vnd.openxmlformats-officedocument.spreadsheetml.queryTable+xml"/>
  <Override PartName="/xl/queryTables/queryTable609.xml" ContentType="application/vnd.openxmlformats-officedocument.spreadsheetml.queryTable+xml"/>
  <Override PartName="/xl/queryTables/queryTable610.xml" ContentType="application/vnd.openxmlformats-officedocument.spreadsheetml.queryTable+xml"/>
  <Override PartName="/xl/queryTables/queryTable611.xml" ContentType="application/vnd.openxmlformats-officedocument.spreadsheetml.queryTable+xml"/>
  <Override PartName="/xl/queryTables/queryTable612.xml" ContentType="application/vnd.openxmlformats-officedocument.spreadsheetml.queryTable+xml"/>
  <Override PartName="/xl/queryTables/queryTable613.xml" ContentType="application/vnd.openxmlformats-officedocument.spreadsheetml.queryTable+xml"/>
  <Override PartName="/xl/queryTables/queryTable614.xml" ContentType="application/vnd.openxmlformats-officedocument.spreadsheetml.queryTable+xml"/>
  <Override PartName="/xl/queryTables/queryTable615.xml" ContentType="application/vnd.openxmlformats-officedocument.spreadsheetml.queryTable+xml"/>
  <Override PartName="/xl/queryTables/queryTable616.xml" ContentType="application/vnd.openxmlformats-officedocument.spreadsheetml.queryTable+xml"/>
  <Override PartName="/xl/queryTables/queryTable617.xml" ContentType="application/vnd.openxmlformats-officedocument.spreadsheetml.queryTable+xml"/>
  <Override PartName="/xl/queryTables/queryTable618.xml" ContentType="application/vnd.openxmlformats-officedocument.spreadsheetml.queryTable+xml"/>
  <Override PartName="/xl/queryTables/queryTable619.xml" ContentType="application/vnd.openxmlformats-officedocument.spreadsheetml.queryTable+xml"/>
  <Override PartName="/xl/queryTables/queryTable620.xml" ContentType="application/vnd.openxmlformats-officedocument.spreadsheetml.queryTable+xml"/>
  <Override PartName="/xl/queryTables/queryTable621.xml" ContentType="application/vnd.openxmlformats-officedocument.spreadsheetml.queryTable+xml"/>
  <Override PartName="/xl/queryTables/queryTable622.xml" ContentType="application/vnd.openxmlformats-officedocument.spreadsheetml.queryTable+xml"/>
  <Override PartName="/xl/queryTables/queryTable623.xml" ContentType="application/vnd.openxmlformats-officedocument.spreadsheetml.queryTable+xml"/>
  <Override PartName="/xl/queryTables/queryTable624.xml" ContentType="application/vnd.openxmlformats-officedocument.spreadsheetml.queryTable+xml"/>
  <Override PartName="/xl/queryTables/queryTable625.xml" ContentType="application/vnd.openxmlformats-officedocument.spreadsheetml.queryTable+xml"/>
  <Override PartName="/xl/queryTables/queryTable626.xml" ContentType="application/vnd.openxmlformats-officedocument.spreadsheetml.queryTable+xml"/>
  <Override PartName="/xl/queryTables/queryTable627.xml" ContentType="application/vnd.openxmlformats-officedocument.spreadsheetml.queryTable+xml"/>
  <Override PartName="/xl/queryTables/queryTable628.xml" ContentType="application/vnd.openxmlformats-officedocument.spreadsheetml.queryTable+xml"/>
  <Override PartName="/xl/queryTables/queryTable629.xml" ContentType="application/vnd.openxmlformats-officedocument.spreadsheetml.queryTable+xml"/>
  <Override PartName="/xl/queryTables/queryTable630.xml" ContentType="application/vnd.openxmlformats-officedocument.spreadsheetml.queryTable+xml"/>
  <Override PartName="/xl/queryTables/queryTable631.xml" ContentType="application/vnd.openxmlformats-officedocument.spreadsheetml.queryTable+xml"/>
  <Override PartName="/xl/queryTables/queryTable632.xml" ContentType="application/vnd.openxmlformats-officedocument.spreadsheetml.queryTable+xml"/>
  <Override PartName="/xl/queryTables/queryTable633.xml" ContentType="application/vnd.openxmlformats-officedocument.spreadsheetml.queryTable+xml"/>
  <Override PartName="/xl/queryTables/queryTable634.xml" ContentType="application/vnd.openxmlformats-officedocument.spreadsheetml.queryTable+xml"/>
  <Override PartName="/xl/queryTables/queryTable635.xml" ContentType="application/vnd.openxmlformats-officedocument.spreadsheetml.queryTable+xml"/>
  <Override PartName="/xl/queryTables/queryTable636.xml" ContentType="application/vnd.openxmlformats-officedocument.spreadsheetml.queryTable+xml"/>
  <Override PartName="/xl/queryTables/queryTable637.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66925"/>
  <mc:AlternateContent xmlns:mc="http://schemas.openxmlformats.org/markup-compatibility/2006">
    <mc:Choice Requires="x15">
      <x15ac:absPath xmlns:x15ac="http://schemas.microsoft.com/office/spreadsheetml/2010/11/ac" url="https://stateoforegon-my.sharepoint.com/personal/jim_orr_deq_oregon_gov/Documents/Desktop/TO BE FIILED FILED/"/>
    </mc:Choice>
  </mc:AlternateContent>
  <xr:revisionPtr revIDLastSave="0" documentId="8_{E914D849-5234-4B41-A057-0927252F443F}" xr6:coauthVersionLast="47" xr6:coauthVersionMax="47" xr10:uidLastSave="{00000000-0000-0000-0000-000000000000}"/>
  <bookViews>
    <workbookView xWindow="25080" yWindow="-120" windowWidth="25440" windowHeight="15390" firstSheet="12" activeTab="19" xr2:uid="{2C75822F-116B-4BF5-BC58-1705041E34FF}"/>
  </bookViews>
  <sheets>
    <sheet name="Table 2-1" sheetId="19" r:id="rId1"/>
    <sheet name="Table 3-1" sheetId="20" r:id="rId2"/>
    <sheet name="Table 3-2" sheetId="7" r:id="rId3"/>
    <sheet name="Table 3-3" sheetId="8" r:id="rId4"/>
    <sheet name="Table 3-4" sheetId="9" r:id="rId5"/>
    <sheet name="Table 4-1" sheetId="21" r:id="rId6"/>
    <sheet name="Table 5-1" sheetId="10" r:id="rId7"/>
    <sheet name="Table 5-2" sheetId="22" r:id="rId8"/>
    <sheet name="Table 5-3" sheetId="11" r:id="rId9"/>
    <sheet name="Table 5-4" sheetId="12" r:id="rId10"/>
    <sheet name="Table 5-5" sheetId="23" r:id="rId11"/>
    <sheet name="Table 5-6" sheetId="24" r:id="rId12"/>
    <sheet name="Table 5-7" sheetId="13" r:id="rId13"/>
    <sheet name="Table 5-8" sheetId="14" r:id="rId14"/>
    <sheet name="Table 5-9" sheetId="25" r:id="rId15"/>
    <sheet name="Table 5-10" sheetId="15" r:id="rId16"/>
    <sheet name="Table 7-1" sheetId="16" r:id="rId17"/>
    <sheet name="Table 7-2" sheetId="26" r:id="rId18"/>
    <sheet name="Table 7-3" sheetId="17" r:id="rId19"/>
    <sheet name="Table 7-4" sheetId="18" r:id="rId20"/>
  </sheets>
  <externalReferences>
    <externalReference r:id="rId21"/>
    <externalReference r:id="rId22"/>
    <externalReference r:id="rId23"/>
  </externalReferences>
  <definedNames>
    <definedName name="_xlnm._FilterDatabase" localSheetId="16">'Table 7-1'!$A$7:$AB$7</definedName>
    <definedName name="_xlnm._FilterDatabase" localSheetId="19" hidden="1">'Table 7-4'!$A$10:$U$46</definedName>
    <definedName name="Alta_PCOI_Final_Crosstab_10" localSheetId="2">'Table 3-2'!$A$30:$AO$136</definedName>
    <definedName name="Alta_PCOI_Final_Crosstab_10" localSheetId="4">'Table 3-4'!$A$17:$BX$110</definedName>
    <definedName name="Alta_PCOI_Final_Crosstab_10" localSheetId="19">'Table 7-4'!$A$11:$O$19</definedName>
    <definedName name="Alta_PCOI_Final_Crosstab_100" localSheetId="2">'Table 3-2'!$A$30:$AM$136</definedName>
    <definedName name="Alta_PCOI_Final_Crosstab_101" localSheetId="2">'Table 3-2'!$A$30:$AM$136</definedName>
    <definedName name="Alta_PCOI_Final_Crosstab_102" localSheetId="2">'Table 3-2'!$A$30:$AN$136</definedName>
    <definedName name="Alta_PCOI_Final_Crosstab_103" localSheetId="2">'Table 3-2'!$A$30:$AN$136</definedName>
    <definedName name="Alta_PCOI_Final_Crosstab_104" localSheetId="2">'Table 3-2'!$A$30:$AN$136</definedName>
    <definedName name="Alta_PCOI_Final_Crosstab_105" localSheetId="2">'Table 3-2'!$A$30:$AM$136</definedName>
    <definedName name="Alta_PCOI_Final_Crosstab_106" localSheetId="2">'Table 3-2'!$A$30:$AM$136</definedName>
    <definedName name="Alta_PCOI_Final_Crosstab_107" localSheetId="2">'Table 3-2'!$A$30:$AM$136</definedName>
    <definedName name="Alta_PCOI_Final_Crosstab_108" localSheetId="2">'Table 3-2'!$A$30:$AM$136</definedName>
    <definedName name="Alta_PCOI_Final_Crosstab_109" localSheetId="2">'Table 3-2'!$A$30:$AM$136</definedName>
    <definedName name="Alta_PCOI_Final_Crosstab_11" localSheetId="2">'Table 3-2'!$A$30:$AN$136</definedName>
    <definedName name="Alta_PCOI_Final_Crosstab_11" localSheetId="4">'Table 3-4'!$A$17:$BN$110</definedName>
    <definedName name="Alta_PCOI_Final_Crosstab_11" localSheetId="19">'Table 7-4'!$A$11:$O$19</definedName>
    <definedName name="Alta_PCOI_Final_Crosstab_110" localSheetId="2">'Table 3-2'!$A$30:$AM$136</definedName>
    <definedName name="Alta_PCOI_Final_Crosstab_111" localSheetId="2">'Table 3-2'!$A$30:$AM$136</definedName>
    <definedName name="Alta_PCOI_Final_Crosstab_112" localSheetId="2">'Table 3-2'!$A$30:$AM$136</definedName>
    <definedName name="Alta_PCOI_Final_Crosstab_113" localSheetId="2">'Table 3-2'!$A$30:$AM$136</definedName>
    <definedName name="Alta_PCOI_Final_Crosstab_114" localSheetId="2">'Table 3-2'!$A$30:$AL$136</definedName>
    <definedName name="Alta_PCOI_Final_Crosstab_115" localSheetId="2">'Table 3-2'!$A$30:$AL$136</definedName>
    <definedName name="Alta_PCOI_Final_Crosstab_116" localSheetId="2">'Table 3-2'!$A$30:$AL$136</definedName>
    <definedName name="Alta_PCOI_Final_Crosstab_117" localSheetId="2">'Table 3-2'!$A$30:$AL$136</definedName>
    <definedName name="Alta_PCOI_Final_Crosstab_118" localSheetId="2">'Table 3-2'!$A$30:$AL$136</definedName>
    <definedName name="Alta_PCOI_Final_Crosstab_119" localSheetId="2">'Table 3-2'!$A$30:$AL$136</definedName>
    <definedName name="Alta_PCOI_Final_Crosstab_12" localSheetId="2">'Table 3-2'!$A$30:$AN$136</definedName>
    <definedName name="Alta_PCOI_Final_Crosstab_12" localSheetId="4">'Table 3-4'!$A$17:$BN$110</definedName>
    <definedName name="Alta_PCOI_Final_Crosstab_12" localSheetId="19">'Table 7-4'!$A$11:$O$19</definedName>
    <definedName name="Alta_PCOI_Final_Crosstab_120" localSheetId="2">'Table 3-2'!$A$30:$AM$136</definedName>
    <definedName name="Alta_PCOI_Final_Crosstab_121" localSheetId="2">'Table 3-2'!$A$30:$AM$136</definedName>
    <definedName name="Alta_PCOI_Final_Crosstab_122" localSheetId="2">'Table 3-2'!$A$30:$AM$136</definedName>
    <definedName name="Alta_PCOI_Final_Crosstab_123" localSheetId="2">'Table 3-2'!$A$30:$AL$136</definedName>
    <definedName name="Alta_PCOI_Final_Crosstab_124" localSheetId="2">'Table 3-2'!$A$30:$AL$136</definedName>
    <definedName name="Alta_PCOI_Final_Crosstab_125" localSheetId="2">'Table 3-2'!$A$30:$AL$136</definedName>
    <definedName name="Alta_PCOI_Final_Crosstab_126" localSheetId="2">'Table 3-2'!$A$30:$AL$136</definedName>
    <definedName name="Alta_PCOI_Final_Crosstab_127" localSheetId="2">'Table 3-2'!$A$30:$AL$136</definedName>
    <definedName name="Alta_PCOI_Final_Crosstab_128" localSheetId="2">'Table 3-2'!$A$30:$AL$136</definedName>
    <definedName name="Alta_PCOI_Final_Crosstab_129" localSheetId="2">'Table 3-2'!$A$30:$AM$136</definedName>
    <definedName name="Alta_PCOI_Final_Crosstab_13" localSheetId="2">'Table 3-2'!$A$30:$AN$136</definedName>
    <definedName name="Alta_PCOI_Final_Crosstab_13" localSheetId="4">'Table 3-4'!$A$17:$BN$110</definedName>
    <definedName name="Alta_PCOI_Final_Crosstab_13" localSheetId="19">'Table 7-4'!$A$11:$O$19</definedName>
    <definedName name="Alta_PCOI_Final_Crosstab_130" localSheetId="2">'Table 3-2'!$A$30:$AM$136</definedName>
    <definedName name="Alta_PCOI_Final_Crosstab_131" localSheetId="2">'Table 3-2'!$A$30:$AM$136</definedName>
    <definedName name="Alta_PCOI_Final_Crosstab_132" localSheetId="2">'Table 3-2'!$A$30:$AL$136</definedName>
    <definedName name="Alta_PCOI_Final_Crosstab_133" localSheetId="2">'Table 3-2'!$A$30:$AL$136</definedName>
    <definedName name="Alta_PCOI_Final_Crosstab_134" localSheetId="2">'Table 3-2'!$A$30:$AL$136</definedName>
    <definedName name="Alta_PCOI_Final_Crosstab_135" localSheetId="2">'Table 3-2'!$A$30:$AL$136</definedName>
    <definedName name="Alta_PCOI_Final_Crosstab_136" localSheetId="2">'Table 3-2'!$A$30:$AL$136</definedName>
    <definedName name="Alta_PCOI_Final_Crosstab_137" localSheetId="2">'Table 3-2'!$A$30:$AL$136</definedName>
    <definedName name="Alta_PCOI_Final_Crosstab_138" localSheetId="2">'Table 3-2'!$A$30:$AM$136</definedName>
    <definedName name="Alta_PCOI_Final_Crosstab_139" localSheetId="2">'Table 3-2'!$A$30:$AM$136</definedName>
    <definedName name="Alta_PCOI_Final_Crosstab_14" localSheetId="2">'Table 3-2'!$A$30:$AN$136</definedName>
    <definedName name="Alta_PCOI_Final_Crosstab_14" localSheetId="4">'Table 3-4'!$A$17:$BN$110</definedName>
    <definedName name="Alta_PCOI_Final_Crosstab_14" localSheetId="19">'Table 7-4'!$A$11:$O$19</definedName>
    <definedName name="Alta_PCOI_Final_Crosstab_140" localSheetId="2">'Table 3-2'!$A$30:$AM$136</definedName>
    <definedName name="Alta_PCOI_Final_Crosstab_141" localSheetId="2">'Table 3-2'!$A$30:$AL$136</definedName>
    <definedName name="Alta_PCOI_Final_Crosstab_142" localSheetId="2">'Table 3-2'!$A$30:$AL$136</definedName>
    <definedName name="Alta_PCOI_Final_Crosstab_143" localSheetId="2">'Table 3-2'!$A$30:$AL$136</definedName>
    <definedName name="Alta_PCOI_Final_Crosstab_144" localSheetId="2">'Table 3-2'!$A$30:$AL$136</definedName>
    <definedName name="Alta_PCOI_Final_Crosstab_145" localSheetId="2">'Table 3-2'!$A$30:$AL$136</definedName>
    <definedName name="Alta_PCOI_Final_Crosstab_146" localSheetId="2">'Table 3-2'!$A$30:$AL$136</definedName>
    <definedName name="Alta_PCOI_Final_Crosstab_147" localSheetId="2">'Table 3-2'!$A$30:$AL$136</definedName>
    <definedName name="Alta_PCOI_Final_Crosstab_148" localSheetId="2">'Table 3-2'!$A$30:$AL$136</definedName>
    <definedName name="Alta_PCOI_Final_Crosstab_149" localSheetId="2">'Table 3-2'!$A$30:$AL$136</definedName>
    <definedName name="Alta_PCOI_Final_Crosstab_15" localSheetId="2">'Table 3-2'!$A$30:$AN$136</definedName>
    <definedName name="Alta_PCOI_Final_Crosstab_15" localSheetId="4">'Table 3-4'!$A$17:$BN$110</definedName>
    <definedName name="Alta_PCOI_Final_Crosstab_15" localSheetId="19">'Table 7-4'!$A$11:$O$19</definedName>
    <definedName name="Alta_PCOI_Final_Crosstab_150" localSheetId="2">'Table 3-2'!$A$30:$AL$136</definedName>
    <definedName name="Alta_PCOI_Final_Crosstab_151" localSheetId="2">'Table 3-2'!$A$30:$AL$136</definedName>
    <definedName name="Alta_PCOI_Final_Crosstab_152" localSheetId="2">'Table 3-2'!$A$30:$AL$136</definedName>
    <definedName name="Alta_PCOI_Final_Crosstab_153" localSheetId="2">'Table 3-2'!$A$30:$AM$136</definedName>
    <definedName name="Alta_PCOI_Final_Crosstab_154" localSheetId="2">'Table 3-2'!$A$30:$AM$136</definedName>
    <definedName name="Alta_PCOI_Final_Crosstab_155" localSheetId="2">'Table 3-2'!$A$30:$AM$136</definedName>
    <definedName name="Alta_PCOI_Final_Crosstab_156" localSheetId="2">'Table 3-2'!$A$30:$AL$136</definedName>
    <definedName name="Alta_PCOI_Final_Crosstab_157" localSheetId="2">'Table 3-2'!$A$30:$AL$136</definedName>
    <definedName name="Alta_PCOI_Final_Crosstab_158" localSheetId="2">'Table 3-2'!$A$30:$AL$136</definedName>
    <definedName name="Alta_PCOI_Final_Crosstab_159" localSheetId="2">'Table 3-2'!$A$30:$AL$136</definedName>
    <definedName name="Alta_PCOI_Final_Crosstab_16" localSheetId="2">'Table 3-2'!$A$30:$AN$136</definedName>
    <definedName name="Alta_PCOI_Final_Crosstab_16" localSheetId="4">'Table 3-4'!$A$17:$BN$110</definedName>
    <definedName name="Alta_PCOI_Final_Crosstab_16" localSheetId="19">'Table 7-4'!$A$11:$O$19</definedName>
    <definedName name="Alta_PCOI_Final_Crosstab_160" localSheetId="2">'Table 3-2'!$A$30:$AL$136</definedName>
    <definedName name="Alta_PCOI_Final_Crosstab_161" localSheetId="2">'Table 3-2'!$A$30:$AL$136</definedName>
    <definedName name="Alta_PCOI_Final_Crosstab_162" localSheetId="2">'Table 3-2'!$A$30:$AM$136</definedName>
    <definedName name="Alta_PCOI_Final_Crosstab_163" localSheetId="2">'Table 3-2'!$A$30:$AM$136</definedName>
    <definedName name="Alta_PCOI_Final_Crosstab_164" localSheetId="2">'Table 3-2'!$A$30:$AM$136</definedName>
    <definedName name="Alta_PCOI_Final_Crosstab_165" localSheetId="2">'Table 3-2'!$A$30:$AL$136</definedName>
    <definedName name="Alta_PCOI_Final_Crosstab_166" localSheetId="2">'Table 3-2'!$A$30:$AL$136</definedName>
    <definedName name="Alta_PCOI_Final_Crosstab_167" localSheetId="2">'Table 3-2'!$A$30:$AL$136</definedName>
    <definedName name="Alta_PCOI_Final_Crosstab_168" localSheetId="2">'Table 3-2'!$A$30:$AL$136</definedName>
    <definedName name="Alta_PCOI_Final_Crosstab_169" localSheetId="2">'Table 3-2'!$A$30:$AL$136</definedName>
    <definedName name="Alta_PCOI_Final_Crosstab_17" localSheetId="2">'Table 3-2'!$A$30:$AO$136</definedName>
    <definedName name="Alta_PCOI_Final_Crosstab_17" localSheetId="4">'Table 3-4'!$A$17:$BX$110</definedName>
    <definedName name="Alta_PCOI_Final_Crosstab_17" localSheetId="19">'Table 7-4'!$A$11:$O$19</definedName>
    <definedName name="Alta_PCOI_Final_Crosstab_170" localSheetId="2">'Table 3-2'!$A$30:$AL$136</definedName>
    <definedName name="Alta_PCOI_Final_Crosstab_171" localSheetId="2">'Table 3-2'!$A$30:$AM$136</definedName>
    <definedName name="Alta_PCOI_Final_Crosstab_172" localSheetId="2">'Table 3-2'!$A$30:$AM$136</definedName>
    <definedName name="Alta_PCOI_Final_Crosstab_173" localSheetId="2">'Table 3-2'!$A$30:$AM$136</definedName>
    <definedName name="Alta_PCOI_Final_Crosstab_174" localSheetId="2">'Table 3-2'!$A$30:$AL$136</definedName>
    <definedName name="Alta_PCOI_Final_Crosstab_175" localSheetId="2">'Table 3-2'!$A$30:$AL$136</definedName>
    <definedName name="Alta_PCOI_Final_Crosstab_176" localSheetId="2">'Table 3-2'!$A$30:$AL$136</definedName>
    <definedName name="Alta_PCOI_Final_Crosstab_177" localSheetId="2">'Table 3-2'!$A$30:$AL$136</definedName>
    <definedName name="Alta_PCOI_Final_Crosstab_178" localSheetId="2">'Table 3-2'!$A$30:$AL$136</definedName>
    <definedName name="Alta_PCOI_Final_Crosstab_179" localSheetId="2">'Table 3-2'!$A$30:$AL$136</definedName>
    <definedName name="Alta_PCOI_Final_Crosstab_18" localSheetId="2">'Table 3-2'!$A$30:$AO$136</definedName>
    <definedName name="Alta_PCOI_Final_Crosstab_18" localSheetId="4">'Table 3-4'!$A$17:$BX$110</definedName>
    <definedName name="Alta_PCOI_Final_Crosstab_18" localSheetId="19">'Table 7-4'!$A$11:$O$19</definedName>
    <definedName name="Alta_PCOI_Final_Crosstab_180" localSheetId="2">'Table 3-2'!$A$30:$AM$136</definedName>
    <definedName name="Alta_PCOI_Final_Crosstab_181" localSheetId="2">'Table 3-2'!$A$30:$AM$136</definedName>
    <definedName name="Alta_PCOI_Final_Crosstab_182" localSheetId="2">'Table 3-2'!$A$30:$AM$136</definedName>
    <definedName name="Alta_PCOI_Final_Crosstab_183" localSheetId="2">'Table 3-2'!$A$30:$AL$136</definedName>
    <definedName name="Alta_PCOI_Final_Crosstab_184" localSheetId="2">'Table 3-2'!$A$30:$AL$136</definedName>
    <definedName name="Alta_PCOI_Final_Crosstab_185" localSheetId="2">'Table 3-2'!$A$30:$AL$136</definedName>
    <definedName name="Alta_PCOI_Final_Crosstab_186" localSheetId="2">'Table 3-2'!$A$30:$AL$136</definedName>
    <definedName name="Alta_PCOI_Final_Crosstab_187" localSheetId="2">'Table 3-2'!$A$30:$AL$136</definedName>
    <definedName name="Alta_PCOI_Final_Crosstab_188" localSheetId="2">'Table 3-2'!$A$30:$AL$136</definedName>
    <definedName name="Alta_PCOI_Final_Crosstab_189" localSheetId="2">'Table 3-2'!$A$30:$AM$136</definedName>
    <definedName name="Alta_PCOI_Final_Crosstab_19" localSheetId="2">'Table 3-2'!$A$30:$AO$136</definedName>
    <definedName name="Alta_PCOI_Final_Crosstab_19" localSheetId="4">'Table 3-4'!$A$17:$BX$110</definedName>
    <definedName name="Alta_PCOI_Final_Crosstab_19" localSheetId="19">'Table 7-4'!$A$11:$O$19</definedName>
    <definedName name="Alta_PCOI_Final_Crosstab_190" localSheetId="2">'Table 3-2'!$A$30:$AM$136</definedName>
    <definedName name="Alta_PCOI_Final_Crosstab_191" localSheetId="2">'Table 3-2'!$A$30:$AM$136</definedName>
    <definedName name="Alta_PCOI_Final_Crosstab_192" localSheetId="2">'Table 3-2'!$A$30:$AL$136</definedName>
    <definedName name="Alta_PCOI_Final_Crosstab_193" localSheetId="2">'Table 3-2'!$A$30:$AL$136</definedName>
    <definedName name="Alta_PCOI_Final_Crosstab_194" localSheetId="2">'Table 3-2'!$A$30:$AL$136</definedName>
    <definedName name="Alta_PCOI_Final_Crosstab_195" localSheetId="2">'Table 3-2'!$A$30:$AL$136</definedName>
    <definedName name="Alta_PCOI_Final_Crosstab_196" localSheetId="2">'Table 3-2'!$A$30:$AL$136</definedName>
    <definedName name="Alta_PCOI_Final_Crosstab_197" localSheetId="2">'Table 3-2'!$A$30:$AL$136</definedName>
    <definedName name="Alta_PCOI_Final_Crosstab_198" localSheetId="2">'Table 3-2'!$A$30:$AM$136</definedName>
    <definedName name="Alta_PCOI_Final_Crosstab_199" localSheetId="2">'Table 3-2'!$A$30:$AM$136</definedName>
    <definedName name="Alta_PCOI_Final_Crosstab_20" localSheetId="2">'Table 3-2'!$A$30:$AO$136</definedName>
    <definedName name="Alta_PCOI_Final_Crosstab_20" localSheetId="4">'Table 3-4'!$A$17:$BX$110</definedName>
    <definedName name="Alta_PCOI_Final_Crosstab_20" localSheetId="19">'Table 7-4'!$A$11:$O$19</definedName>
    <definedName name="Alta_PCOI_Final_Crosstab_200" localSheetId="2">'Table 3-2'!$A$30:$AM$136</definedName>
    <definedName name="Alta_PCOI_Final_Crosstab_201" localSheetId="2">'Table 3-2'!$A$30:$AL$136</definedName>
    <definedName name="Alta_PCOI_Final_Crosstab_202" localSheetId="2">'Table 3-2'!$A$30:$AL$136</definedName>
    <definedName name="Alta_PCOI_Final_Crosstab_203" localSheetId="2">'Table 3-2'!$A$30:$AL$136</definedName>
    <definedName name="Alta_PCOI_Final_Crosstab_204" localSheetId="2">'Table 3-2'!$A$30:$AL$136</definedName>
    <definedName name="Alta_PCOI_Final_Crosstab_205" localSheetId="2">'Table 3-2'!$A$30:$AL$136</definedName>
    <definedName name="Alta_PCOI_Final_Crosstab_206" localSheetId="2">'Table 3-2'!$A$30:$AL$136</definedName>
    <definedName name="Alta_PCOI_Final_Crosstab_207" localSheetId="2">'Table 3-2'!$A$30:$AM$136</definedName>
    <definedName name="Alta_PCOI_Final_Crosstab_208" localSheetId="2">'Table 3-2'!$A$30:$AM$136</definedName>
    <definedName name="Alta_PCOI_Final_Crosstab_209" localSheetId="2">'Table 3-2'!$A$30:$AM$136</definedName>
    <definedName name="Alta_PCOI_Final_Crosstab_21" localSheetId="2">'Table 3-2'!$A$30:$AO$136</definedName>
    <definedName name="Alta_PCOI_Final_Crosstab_21" localSheetId="4">'Table 3-4'!$A$17:$BX$110</definedName>
    <definedName name="Alta_PCOI_Final_Crosstab_21" localSheetId="19">'Table 7-4'!$A$11:$O$19</definedName>
    <definedName name="Alta_PCOI_Final_Crosstab_210" localSheetId="2">'Table 3-2'!$A$30:$AL$136</definedName>
    <definedName name="Alta_PCOI_Final_Crosstab_211" localSheetId="2">'Table 3-2'!$A$30:$AL$136</definedName>
    <definedName name="Alta_PCOI_Final_Crosstab_212" localSheetId="2">'Table 3-2'!$A$30:$AL$136</definedName>
    <definedName name="Alta_PCOI_Final_Crosstab_213" localSheetId="2">'Table 3-2'!$A$30:$AL$136</definedName>
    <definedName name="Alta_PCOI_Final_Crosstab_214" localSheetId="2">'Table 3-2'!$A$30:$AL$136</definedName>
    <definedName name="Alta_PCOI_Final_Crosstab_215" localSheetId="2">'Table 3-2'!$A$30:$AL$136</definedName>
    <definedName name="Alta_PCOI_Final_Crosstab_216" localSheetId="2">'Table 3-2'!$A$30:$AM$136</definedName>
    <definedName name="Alta_PCOI_Final_Crosstab_217" localSheetId="2">'Table 3-2'!$A$30:$AM$136</definedName>
    <definedName name="Alta_PCOI_Final_Crosstab_218" localSheetId="2">'Table 3-2'!$A$30:$AM$136</definedName>
    <definedName name="Alta_PCOI_Final_Crosstab_219" localSheetId="2">'Table 3-2'!$A$30:$AL$136</definedName>
    <definedName name="Alta_PCOI_Final_Crosstab_22" localSheetId="2">'Table 3-2'!$A$30:$AO$136</definedName>
    <definedName name="Alta_PCOI_Final_Crosstab_22" localSheetId="4">'Table 3-4'!$A$17:$BX$110</definedName>
    <definedName name="Alta_PCOI_Final_Crosstab_22" localSheetId="19">'Table 7-4'!$A$11:$O$19</definedName>
    <definedName name="Alta_PCOI_Final_Crosstab_220" localSheetId="2">'Table 3-2'!$A$30:$AL$136</definedName>
    <definedName name="Alta_PCOI_Final_Crosstab_221" localSheetId="2">'Table 3-2'!$A$30:$AL$136</definedName>
    <definedName name="Alta_PCOI_Final_Crosstab_222" localSheetId="2">'Table 3-2'!$A$30:$AL$136</definedName>
    <definedName name="Alta_PCOI_Final_Crosstab_223" localSheetId="2">'Table 3-2'!$A$30:$AL$136</definedName>
    <definedName name="Alta_PCOI_Final_Crosstab_224" localSheetId="2">'Table 3-2'!$A$30:$AL$136</definedName>
    <definedName name="Alta_PCOI_Final_Crosstab_225" localSheetId="2">'Table 3-2'!$A$30:$AM$136</definedName>
    <definedName name="Alta_PCOI_Final_Crosstab_226" localSheetId="2">'Table 3-2'!$A$30:$AM$136</definedName>
    <definedName name="Alta_PCOI_Final_Crosstab_227" localSheetId="2">'Table 3-2'!$A$30:$AM$136</definedName>
    <definedName name="Alta_PCOI_Final_Crosstab_228" localSheetId="2">'Table 3-2'!$A$30:$AL$136</definedName>
    <definedName name="Alta_PCOI_Final_Crosstab_229" localSheetId="2">'Table 3-2'!$A$30:$AL$136</definedName>
    <definedName name="Alta_PCOI_Final_Crosstab_23" localSheetId="2">'Table 3-2'!$A$30:$AN$136</definedName>
    <definedName name="Alta_PCOI_Final_Crosstab_23" localSheetId="4">'Table 3-4'!$A$17:$BN$110</definedName>
    <definedName name="Alta_PCOI_Final_Crosstab_23" localSheetId="19">'Table 7-4'!$A$11:$O$19</definedName>
    <definedName name="Alta_PCOI_Final_Crosstab_230" localSheetId="2">'Table 3-2'!$A$30:$AL$136</definedName>
    <definedName name="Alta_PCOI_Final_Crosstab_231" localSheetId="2">'Table 3-2'!$A$30:$AL$136</definedName>
    <definedName name="Alta_PCOI_Final_Crosstab_232" localSheetId="2">'Table 3-2'!$A$30:$AL$136</definedName>
    <definedName name="Alta_PCOI_Final_Crosstab_233" localSheetId="2">'Table 3-2'!$A$30:$AL$136</definedName>
    <definedName name="Alta_PCOI_Final_Crosstab_234" localSheetId="2">'Table 3-2'!$A$30:$AM$136</definedName>
    <definedName name="Alta_PCOI_Final_Crosstab_235" localSheetId="2">'Table 3-2'!$A$30:$AM$136</definedName>
    <definedName name="Alta_PCOI_Final_Crosstab_236" localSheetId="2">'Table 3-2'!$A$30:$AM$136</definedName>
    <definedName name="Alta_PCOI_Final_Crosstab_237" localSheetId="2">'Table 3-2'!$A$30:$AL$136</definedName>
    <definedName name="Alta_PCOI_Final_Crosstab_238" localSheetId="2">'Table 3-2'!$A$30:$AL$136</definedName>
    <definedName name="Alta_PCOI_Final_Crosstab_239" localSheetId="2">'Table 3-2'!$A$30:$AL$136</definedName>
    <definedName name="Alta_PCOI_Final_Crosstab_24" localSheetId="2">'Table 3-2'!$A$30:$AN$136</definedName>
    <definedName name="Alta_PCOI_Final_Crosstab_24" localSheetId="4">'Table 3-4'!$A$17:$BN$110</definedName>
    <definedName name="Alta_PCOI_Final_Crosstab_24" localSheetId="19">'Table 7-4'!$A$11:$O$19</definedName>
    <definedName name="Alta_PCOI_Final_Crosstab_240" localSheetId="2">'Table 3-2'!$A$30:$AL$136</definedName>
    <definedName name="Alta_PCOI_Final_Crosstab_241" localSheetId="2">'Table 3-2'!$A$30:$AL$136</definedName>
    <definedName name="Alta_PCOI_Final_Crosstab_242" localSheetId="2">'Table 3-2'!$A$30:$AL$136</definedName>
    <definedName name="Alta_PCOI_Final_Crosstab_243" localSheetId="2">'Table 3-2'!$A$30:$AM$136</definedName>
    <definedName name="Alta_PCOI_Final_Crosstab_244" localSheetId="2">'Table 3-2'!$A$30:$AM$136</definedName>
    <definedName name="Alta_PCOI_Final_Crosstab_245" localSheetId="2">'Table 3-2'!$A$30:$AM$136</definedName>
    <definedName name="Alta_PCOI_Final_Crosstab_246" localSheetId="2">'Table 3-2'!$A$30:$AL$136</definedName>
    <definedName name="Alta_PCOI_Final_Crosstab_247" localSheetId="2">'Table 3-2'!$A$30:$AL$136</definedName>
    <definedName name="Alta_PCOI_Final_Crosstab_248" localSheetId="2">'Table 3-2'!$A$30:$AL$136</definedName>
    <definedName name="Alta_PCOI_Final_Crosstab_249" localSheetId="2">'Table 3-2'!$A$30:$AL$136</definedName>
    <definedName name="Alta_PCOI_Final_Crosstab_25" localSheetId="2">'Table 3-2'!$A$30:$AN$136</definedName>
    <definedName name="Alta_PCOI_Final_Crosstab_25" localSheetId="4">'Table 3-4'!$A$17:$BN$110</definedName>
    <definedName name="Alta_PCOI_Final_Crosstab_25" localSheetId="19">'Table 7-4'!$A$11:$O$19</definedName>
    <definedName name="Alta_PCOI_Final_Crosstab_250" localSheetId="2">'Table 3-2'!$A$30:$AL$136</definedName>
    <definedName name="Alta_PCOI_Final_Crosstab_251" localSheetId="2">'Table 3-2'!$A$30:$AL$136</definedName>
    <definedName name="Alta_PCOI_Final_Crosstab_252" localSheetId="2">'Table 3-2'!$A$30:$AM$136</definedName>
    <definedName name="Alta_PCOI_Final_Crosstab_253" localSheetId="2">'Table 3-2'!$A$30:$AM$136</definedName>
    <definedName name="Alta_PCOI_Final_Crosstab_254" localSheetId="2">'Table 3-2'!$A$30:$AM$136</definedName>
    <definedName name="Alta_PCOI_Final_Crosstab_26" localSheetId="2">'Table 3-2'!$A$30:$AN$136</definedName>
    <definedName name="Alta_PCOI_Final_Crosstab_26" localSheetId="4">'Table 3-4'!$A$17:$BN$110</definedName>
    <definedName name="Alta_PCOI_Final_Crosstab_26" localSheetId="19">'Table 7-4'!$A$11:$O$19</definedName>
    <definedName name="Alta_PCOI_Final_Crosstab_27" localSheetId="2">'Table 3-2'!$A$30:$AN$136</definedName>
    <definedName name="Alta_PCOI_Final_Crosstab_27" localSheetId="4">'Table 3-4'!$A$17:$BN$110</definedName>
    <definedName name="Alta_PCOI_Final_Crosstab_27" localSheetId="19">'Table 7-4'!$A$11:$O$19</definedName>
    <definedName name="Alta_PCOI_Final_Crosstab_28" localSheetId="2">'Table 3-2'!$A$30:$AN$136</definedName>
    <definedName name="Alta_PCOI_Final_Crosstab_28" localSheetId="4">'Table 3-4'!$A$17:$BN$110</definedName>
    <definedName name="Alta_PCOI_Final_Crosstab_28" localSheetId="19">'Table 7-4'!$A$11:$O$19</definedName>
    <definedName name="Alta_PCOI_Final_Crosstab_29" localSheetId="2">'Table 3-2'!$A$30:$AO$136</definedName>
    <definedName name="Alta_PCOI_Final_Crosstab_29" localSheetId="4">'Table 3-4'!$A$17:$BX$110</definedName>
    <definedName name="Alta_PCOI_Final_Crosstab_29" localSheetId="19">'Table 7-4'!$A$11:$O$19</definedName>
    <definedName name="Alta_PCOI_Final_Crosstab_3" localSheetId="2">'Table 3-2'!$A$30:$AN$136</definedName>
    <definedName name="Alta_PCOI_Final_Crosstab_3" localSheetId="4">'Table 3-4'!$A$17:$BN$110</definedName>
    <definedName name="Alta_PCOI_Final_Crosstab_3" localSheetId="19">'Table 7-4'!$A$11:$O$19</definedName>
    <definedName name="Alta_PCOI_Final_Crosstab_30" localSheetId="2">'Table 3-2'!$A$30:$AO$136</definedName>
    <definedName name="Alta_PCOI_Final_Crosstab_30" localSheetId="4">'Table 3-4'!$A$17:$BX$110</definedName>
    <definedName name="Alta_PCOI_Final_Crosstab_30" localSheetId="19">'Table 7-4'!$A$11:$O$19</definedName>
    <definedName name="Alta_PCOI_Final_Crosstab_31" localSheetId="2">'Table 3-2'!$A$30:$AO$136</definedName>
    <definedName name="Alta_PCOI_Final_Crosstab_31" localSheetId="4">'Table 3-4'!$A$17:$BX$110</definedName>
    <definedName name="Alta_PCOI_Final_Crosstab_31" localSheetId="19">'Table 7-4'!$A$11:$O$19</definedName>
    <definedName name="Alta_PCOI_Final_Crosstab_32" localSheetId="2">'Table 3-2'!$A$30:$AN$136</definedName>
    <definedName name="Alta_PCOI_Final_Crosstab_32" localSheetId="4">'Table 3-4'!$A$17:$BN$110</definedName>
    <definedName name="Alta_PCOI_Final_Crosstab_32" localSheetId="19">'Table 7-4'!$A$11:$O$19</definedName>
    <definedName name="Alta_PCOI_Final_Crosstab_33" localSheetId="2">'Table 3-2'!$A$30:$AN$136</definedName>
    <definedName name="Alta_PCOI_Final_Crosstab_33" localSheetId="4">'Table 3-4'!$A$17:$BN$110</definedName>
    <definedName name="Alta_PCOI_Final_Crosstab_33" localSheetId="19">'Table 7-4'!$A$11:$O$19</definedName>
    <definedName name="Alta_PCOI_Final_Crosstab_34" localSheetId="2">'Table 3-2'!$A$30:$AN$136</definedName>
    <definedName name="Alta_PCOI_Final_Crosstab_34" localSheetId="4">'Table 3-4'!$A$17:$BN$110</definedName>
    <definedName name="Alta_PCOI_Final_Crosstab_34" localSheetId="19">'Table 7-4'!$A$11:$O$19</definedName>
    <definedName name="Alta_PCOI_Final_Crosstab_35" localSheetId="2">'Table 3-2'!$A$30:$AN$136</definedName>
    <definedName name="Alta_PCOI_Final_Crosstab_35" localSheetId="4">'Table 3-4'!$A$17:$BN$110</definedName>
    <definedName name="Alta_PCOI_Final_Crosstab_35" localSheetId="19">'Table 7-4'!$A$11:$O$19</definedName>
    <definedName name="Alta_PCOI_Final_Crosstab_36" localSheetId="2">'Table 3-2'!$A$30:$AN$136</definedName>
    <definedName name="Alta_PCOI_Final_Crosstab_36" localSheetId="4">'Table 3-4'!$A$17:$BN$110</definedName>
    <definedName name="Alta_PCOI_Final_Crosstab_36" localSheetId="19">'Table 7-4'!$A$11:$O$19</definedName>
    <definedName name="Alta_PCOI_Final_Crosstab_37" localSheetId="2">'Table 3-2'!$A$30:$AN$136</definedName>
    <definedName name="Alta_PCOI_Final_Crosstab_37" localSheetId="4">'Table 3-4'!$A$17:$BN$110</definedName>
    <definedName name="Alta_PCOI_Final_Crosstab_37" localSheetId="19">'Table 7-4'!$A$11:$O$19</definedName>
    <definedName name="Alta_PCOI_Final_Crosstab_38" localSheetId="2">'Table 3-2'!$A$30:$AN$136</definedName>
    <definedName name="Alta_PCOI_Final_Crosstab_38" localSheetId="4">'Table 3-4'!$A$17:$BN$110</definedName>
    <definedName name="Alta_PCOI_Final_Crosstab_38" localSheetId="19">'Table 7-4'!$A$11:$O$19</definedName>
    <definedName name="Alta_PCOI_Final_Crosstab_39" localSheetId="2">'Table 3-2'!$A$30:$AM$136</definedName>
    <definedName name="Alta_PCOI_Final_Crosstab_4" localSheetId="2">'Table 3-2'!$A$30:$AN$136</definedName>
    <definedName name="Alta_PCOI_Final_Crosstab_4" localSheetId="4">'Table 3-4'!$A$17:$BN$110</definedName>
    <definedName name="Alta_PCOI_Final_Crosstab_4" localSheetId="19">'Table 7-4'!$A$11:$O$19</definedName>
    <definedName name="Alta_PCOI_Final_Crosstab_40" localSheetId="2">'Table 3-2'!$A$30:$AM$136</definedName>
    <definedName name="Alta_PCOI_Final_Crosstab_41" localSheetId="2">'Table 3-2'!$A$30:$AM$136</definedName>
    <definedName name="Alta_PCOI_Final_Crosstab_42" localSheetId="2">'Table 3-2'!$A$30:$AM$136</definedName>
    <definedName name="Alta_PCOI_Final_Crosstab_43" localSheetId="2">'Table 3-2'!$A$30:$AM$136</definedName>
    <definedName name="Alta_PCOI_Final_Crosstab_44" localSheetId="2">'Table 3-2'!$A$30:$AM$136</definedName>
    <definedName name="Alta_PCOI_Final_Crosstab_45" localSheetId="2">'Table 3-2'!$A$30:$AN$136</definedName>
    <definedName name="Alta_PCOI_Final_Crosstab_46" localSheetId="2">'Table 3-2'!$A$30:$AN$136</definedName>
    <definedName name="Alta_PCOI_Final_Crosstab_47" localSheetId="2">'Table 3-2'!$A$30:$AN$136</definedName>
    <definedName name="Alta_PCOI_Final_Crosstab_48" localSheetId="2">'Table 3-2'!$A$30:$AM$136</definedName>
    <definedName name="Alta_PCOI_Final_Crosstab_49" localSheetId="2">'Table 3-2'!$A$30:$AM$136</definedName>
    <definedName name="Alta_PCOI_Final_Crosstab_5" localSheetId="2">'Table 3-2'!$A$30:$AN$136</definedName>
    <definedName name="Alta_PCOI_Final_Crosstab_5" localSheetId="4">'Table 3-4'!$A$17:$BN$110</definedName>
    <definedName name="Alta_PCOI_Final_Crosstab_5" localSheetId="19">'Table 7-4'!$A$11:$O$19</definedName>
    <definedName name="Alta_PCOI_Final_Crosstab_50" localSheetId="2">'Table 3-2'!$A$30:$AM$136</definedName>
    <definedName name="Alta_PCOI_Final_Crosstab_51" localSheetId="2">'Table 3-2'!$A$30:$AM$136</definedName>
    <definedName name="Alta_PCOI_Final_Crosstab_52" localSheetId="2">'Table 3-2'!$A$30:$AM$136</definedName>
    <definedName name="Alta_PCOI_Final_Crosstab_53" localSheetId="2">'Table 3-2'!$A$30:$AM$136</definedName>
    <definedName name="Alta_PCOI_Final_Crosstab_54" localSheetId="2">'Table 3-2'!$A$30:$AN$136</definedName>
    <definedName name="Alta_PCOI_Final_Crosstab_55" localSheetId="2">'Table 3-2'!$A$30:$AN$136</definedName>
    <definedName name="Alta_PCOI_Final_Crosstab_56" localSheetId="2">'Table 3-2'!$A$30:$AN$136</definedName>
    <definedName name="Alta_PCOI_Final_Crosstab_57" localSheetId="2">'Table 3-2'!$A$30:$AM$136</definedName>
    <definedName name="Alta_PCOI_Final_Crosstab_58" localSheetId="2">'Table 3-2'!$A$30:$AM$136</definedName>
    <definedName name="Alta_PCOI_Final_Crosstab_59" localSheetId="2">'Table 3-2'!$A$30:$AM$136</definedName>
    <definedName name="Alta_PCOI_Final_Crosstab_6" localSheetId="2">'Table 3-2'!$A$30:$AN$136</definedName>
    <definedName name="Alta_PCOI_Final_Crosstab_6" localSheetId="4">'Table 3-4'!$A$17:$BN$110</definedName>
    <definedName name="Alta_PCOI_Final_Crosstab_6" localSheetId="19">'Table 7-4'!$A$11:$O$19</definedName>
    <definedName name="Alta_PCOI_Final_Crosstab_60" localSheetId="2">'Table 3-2'!$A$30:$AM$136</definedName>
    <definedName name="Alta_PCOI_Final_Crosstab_61" localSheetId="2">'Table 3-2'!$A$30:$AM$136</definedName>
    <definedName name="Alta_PCOI_Final_Crosstab_62" localSheetId="2">'Table 3-2'!$A$30:$AM$136</definedName>
    <definedName name="Alta_PCOI_Final_Crosstab_63" localSheetId="2">'Table 3-2'!$A$30:$AN$136</definedName>
    <definedName name="Alta_PCOI_Final_Crosstab_64" localSheetId="2">'Table 3-2'!$A$30:$AN$136</definedName>
    <definedName name="Alta_PCOI_Final_Crosstab_65" localSheetId="2">'Table 3-2'!$A$30:$AN$136</definedName>
    <definedName name="Alta_PCOI_Final_Crosstab_66" localSheetId="2">'Table 3-2'!$A$30:$AM$136</definedName>
    <definedName name="Alta_PCOI_Final_Crosstab_67" localSheetId="2">'Table 3-2'!$A$30:$AM$136</definedName>
    <definedName name="Alta_PCOI_Final_Crosstab_68" localSheetId="2">'Table 3-2'!$A$30:$AM$136</definedName>
    <definedName name="Alta_PCOI_Final_Crosstab_69" localSheetId="2">'Table 3-2'!$A$30:$AM$136</definedName>
    <definedName name="Alta_PCOI_Final_Crosstab_7" localSheetId="2">'Table 3-2'!$A$30:$AN$136</definedName>
    <definedName name="Alta_PCOI_Final_Crosstab_7" localSheetId="4">'Table 3-4'!$A$17:$BN$110</definedName>
    <definedName name="Alta_PCOI_Final_Crosstab_7" localSheetId="19">'Table 7-4'!$A$11:$O$19</definedName>
    <definedName name="Alta_PCOI_Final_Crosstab_70" localSheetId="2">'Table 3-2'!$A$30:$AM$136</definedName>
    <definedName name="Alta_PCOI_Final_Crosstab_71" localSheetId="2">'Table 3-2'!$A$30:$AM$136</definedName>
    <definedName name="Alta_PCOI_Final_Crosstab_72" localSheetId="2">'Table 3-2'!$A$30:$AN$136</definedName>
    <definedName name="Alta_PCOI_Final_Crosstab_73" localSheetId="2">'Table 3-2'!$A$30:$AN$136</definedName>
    <definedName name="Alta_PCOI_Final_Crosstab_74" localSheetId="2">'Table 3-2'!$A$30:$AN$136</definedName>
    <definedName name="Alta_PCOI_Final_Crosstab_75" localSheetId="2">'Table 3-2'!$A$30:$AN$136</definedName>
    <definedName name="Alta_PCOI_Final_Crosstab_76" localSheetId="2">'Table 3-2'!$A$30:$AN$136</definedName>
    <definedName name="Alta_PCOI_Final_Crosstab_77" localSheetId="2">'Table 3-2'!$A$30:$AN$136</definedName>
    <definedName name="Alta_PCOI_Final_Crosstab_78" localSheetId="2">'Table 3-2'!$A$30:$AM$136</definedName>
    <definedName name="Alta_PCOI_Final_Crosstab_79" localSheetId="2">'Table 3-2'!$A$30:$AM$136</definedName>
    <definedName name="Alta_PCOI_Final_Crosstab_8" localSheetId="2">'Table 3-2'!$A$30:$AO$136</definedName>
    <definedName name="Alta_PCOI_Final_Crosstab_8" localSheetId="4">'Table 3-4'!$A$17:$BX$110</definedName>
    <definedName name="Alta_PCOI_Final_Crosstab_8" localSheetId="19">'Table 7-4'!$A$11:$O$19</definedName>
    <definedName name="Alta_PCOI_Final_Crosstab_80" localSheetId="2">'Table 3-2'!$A$30:$AM$136</definedName>
    <definedName name="Alta_PCOI_Final_Crosstab_81" localSheetId="2">'Table 3-2'!$A$30:$AM$136</definedName>
    <definedName name="Alta_PCOI_Final_Crosstab_82" localSheetId="2">'Table 3-2'!$A$30:$AM$136</definedName>
    <definedName name="Alta_PCOI_Final_Crosstab_83" localSheetId="2">'Table 3-2'!$A$30:$AM$136</definedName>
    <definedName name="Alta_PCOI_Final_Crosstab_84" localSheetId="2">'Table 3-2'!$A$30:$AN$136</definedName>
    <definedName name="Alta_PCOI_Final_Crosstab_85" localSheetId="2">'Table 3-2'!$A$30:$AN$136</definedName>
    <definedName name="Alta_PCOI_Final_Crosstab_86" localSheetId="2">'Table 3-2'!$A$30:$AN$136</definedName>
    <definedName name="Alta_PCOI_Final_Crosstab_87" localSheetId="2">'Table 3-2'!$A$30:$AM$136</definedName>
    <definedName name="Alta_PCOI_Final_Crosstab_88" localSheetId="2">'Table 3-2'!$A$30:$AM$136</definedName>
    <definedName name="Alta_PCOI_Final_Crosstab_89" localSheetId="2">'Table 3-2'!$A$30:$AM$136</definedName>
    <definedName name="Alta_PCOI_Final_Crosstab_9" localSheetId="2">'Table 3-2'!$A$30:$AO$136</definedName>
    <definedName name="Alta_PCOI_Final_Crosstab_9" localSheetId="4">'Table 3-4'!$A$17:$BX$110</definedName>
    <definedName name="Alta_PCOI_Final_Crosstab_9" localSheetId="19">'Table 7-4'!$A$11:$O$19</definedName>
    <definedName name="Alta_PCOI_Final_Crosstab_90" localSheetId="2">'Table 3-2'!$A$30:$AM$136</definedName>
    <definedName name="Alta_PCOI_Final_Crosstab_91" localSheetId="2">'Table 3-2'!$A$30:$AM$136</definedName>
    <definedName name="Alta_PCOI_Final_Crosstab_92" localSheetId="2">'Table 3-2'!$A$30:$AM$136</definedName>
    <definedName name="Alta_PCOI_Final_Crosstab_93" localSheetId="2">'Table 3-2'!$A$30:$AN$136</definedName>
    <definedName name="Alta_PCOI_Final_Crosstab_94" localSheetId="2">'Table 3-2'!$A$30:$AN$136</definedName>
    <definedName name="Alta_PCOI_Final_Crosstab_95" localSheetId="2">'Table 3-2'!$A$30:$AN$136</definedName>
    <definedName name="Alta_PCOI_Final_Crosstab_96" localSheetId="2">'Table 3-2'!$A$30:$AM$136</definedName>
    <definedName name="Alta_PCOI_Final_Crosstab_97" localSheetId="2">'Table 3-2'!$A$30:$AM$136</definedName>
    <definedName name="Alta_PCOI_Final_Crosstab_98" localSheetId="2">'Table 3-2'!$A$30:$AM$136</definedName>
    <definedName name="Alta_PCOI_Final_Crosstab_99" localSheetId="2">'Table 3-2'!$A$30:$AM$136</definedName>
    <definedName name="CASn">[1]ChemData!$B:$B</definedName>
    <definedName name="Chem">[1]ChemData!$C$12:$C$131</definedName>
    <definedName name="_xlnm.Print_Area" localSheetId="0">'Table 2-1'!$A$1:$I$22</definedName>
    <definedName name="_xlnm.Print_Area" localSheetId="2">'Table 3-2'!$A$1:$FM$175</definedName>
    <definedName name="_xlnm.Print_Area" localSheetId="3">'Table 3-3'!$A$1:$DK$148</definedName>
    <definedName name="_xlnm.Print_Area" localSheetId="4">'Table 3-4'!$A$1:$PJ$160</definedName>
    <definedName name="_xlnm.Print_Area" localSheetId="6">'Table 5-1'!$A$1:$CM$69</definedName>
    <definedName name="_xlnm.Print_Area" localSheetId="15">'Table 5-10'!$A$1:$G$27</definedName>
    <definedName name="_xlnm.Print_Area" localSheetId="7">'Table 5-2'!$A$1:$F$25</definedName>
    <definedName name="_xlnm.Print_Area" localSheetId="8">'Table 5-3'!$A$1:$AI$134</definedName>
    <definedName name="_xlnm.Print_Area" localSheetId="9">'Table 5-4'!$A$1:$S$50</definedName>
    <definedName name="_xlnm.Print_Area" localSheetId="10">'Table 5-5'!$A$1:$H$23</definedName>
    <definedName name="_xlnm.Print_Area" localSheetId="11">'Table 5-6'!$A$1:$E$21</definedName>
    <definedName name="_xlnm.Print_Area" localSheetId="12">'Table 5-7'!$A$1:$GP$59</definedName>
    <definedName name="_xlnm.Print_Area" localSheetId="13">'Table 5-8'!$A$1:$F$168</definedName>
    <definedName name="_xlnm.Print_Area" localSheetId="14">'Table 5-9'!$A$1:$J$22</definedName>
    <definedName name="_xlnm.Print_Area" localSheetId="16">'Table 7-1'!$A$1:$AB$81</definedName>
    <definedName name="_xlnm.Print_Area" localSheetId="17">'Table 7-2'!$A$1:$E$47</definedName>
    <definedName name="_xlnm.Print_Area" localSheetId="18">'Table 7-3'!$A$1:$BI$59</definedName>
    <definedName name="_xlnm.Print_Area" localSheetId="19">'Table 7-4'!$A$1:$CM$45</definedName>
    <definedName name="_xlnm.Print_Titles" localSheetId="2">'Table 3-2'!$A:$D,'Table 3-2'!$1:$9</definedName>
    <definedName name="_xlnm.Print_Titles" localSheetId="3">'Table 3-3'!$A:$E,'Table 3-3'!$1:$8</definedName>
    <definedName name="_xlnm.Print_Titles" localSheetId="4">'Table 3-4'!$A:$D,'Table 3-4'!$1:$9</definedName>
    <definedName name="_xlnm.Print_Titles" localSheetId="6">'Table 5-1'!$A:$D,'Table 5-1'!$1:$9</definedName>
    <definedName name="_xlnm.Print_Titles" localSheetId="7">'Table 5-2'!$1:$5</definedName>
    <definedName name="_xlnm.Print_Titles" localSheetId="8">'Table 5-3'!$A:$D,'Table 5-3'!$1:$10</definedName>
    <definedName name="_xlnm.Print_Titles" localSheetId="12">'Table 5-7'!$A:$B</definedName>
    <definedName name="_xlnm.Print_Titles" localSheetId="13">'Table 5-8'!$1:$4</definedName>
    <definedName name="_xlnm.Print_Titles" localSheetId="16">'Table 7-1'!$A:$E,'Table 7-1'!$1:$7</definedName>
    <definedName name="_xlnm.Print_Titles" localSheetId="18">'Table 7-3'!$A:$E</definedName>
    <definedName name="_xlnm.Print_Titles" localSheetId="19">'Table 7-4'!$A:$M,'Table 7-4'!$1:$10</definedName>
    <definedName name="RiskType">[1]ToxData!$D$12:$D$131</definedName>
    <definedName name="sampInfo_colon" localSheetId="2">'Table 3-2'!$AN$5:$HG$7</definedName>
    <definedName name="sampInfo_colon" localSheetId="3">'Table 3-3'!$I$4:$T$7</definedName>
    <definedName name="sampInfo_colon_1" localSheetId="2">'Table 3-2'!$AM$5:$HF$7</definedName>
    <definedName name="sampInfo_colon_1" localSheetId="3">'Table 3-3'!$H$4:$T$7</definedName>
    <definedName name="sampInfo_colon_10" localSheetId="2">'Table 3-2'!$AH$5:$AN$9</definedName>
    <definedName name="sampInfo_colon_10" localSheetId="3">'Table 3-3'!$O$7:$T$8</definedName>
    <definedName name="sampInfo_colon_100" localSheetId="2">'Table 3-2'!$Z$5:$AN$9</definedName>
    <definedName name="sampInfo_colon_101" localSheetId="2">'Table 3-2'!$AB$5:$AM$9</definedName>
    <definedName name="sampInfo_colon_102" localSheetId="2">'Table 3-2'!$AB$5:$AM$9</definedName>
    <definedName name="sampInfo_colon_103" localSheetId="2">'Table 3-2'!$M$5:$AM$9</definedName>
    <definedName name="sampInfo_colon_104" localSheetId="2">'Table 3-2'!$AB$5:$AM$9</definedName>
    <definedName name="sampInfo_colon_105" localSheetId="2">'Table 3-2'!$AB$5:$AM$9</definedName>
    <definedName name="sampInfo_colon_106" localSheetId="2">'Table 3-2'!$M$5:$AM$9</definedName>
    <definedName name="sampInfo_colon_107" localSheetId="2">'Table 3-2'!$AC$5:$AN$9</definedName>
    <definedName name="sampInfo_colon_108" localSheetId="2">'Table 3-2'!$AC$5:$AN$9</definedName>
    <definedName name="sampInfo_colon_109" localSheetId="2">'Table 3-2'!$Z$5:$AN$9</definedName>
    <definedName name="sampInfo_colon_11" localSheetId="2">'Table 3-2'!$AH$5:$AN$9</definedName>
    <definedName name="sampInfo_colon_11" localSheetId="3">'Table 3-3'!$O$7:$T$8</definedName>
    <definedName name="sampInfo_colon_110" localSheetId="2">'Table 3-2'!$AB$5:$AM$9</definedName>
    <definedName name="sampInfo_colon_111" localSheetId="2">'Table 3-2'!$AB$5:$AM$9</definedName>
    <definedName name="sampInfo_colon_112" localSheetId="2">'Table 3-2'!$M$5:$AM$9</definedName>
    <definedName name="sampInfo_colon_113" localSheetId="2">'Table 3-2'!$AB$5:$AM$9</definedName>
    <definedName name="sampInfo_colon_114" localSheetId="2">'Table 3-2'!$AB$5:$AM$9</definedName>
    <definedName name="sampInfo_colon_115" localSheetId="2">'Table 3-2'!$M$5:$AM$9</definedName>
    <definedName name="sampInfo_colon_116" localSheetId="2">'Table 3-2'!$AC$5:$EQ$7</definedName>
    <definedName name="sampInfo_colon_117" localSheetId="2">'Table 3-2'!$AC$5:$EQ$7</definedName>
    <definedName name="sampInfo_colon_118" localSheetId="2">'Table 3-2'!$AB$5:$EQ$7</definedName>
    <definedName name="sampInfo_colon_119" localSheetId="2">'Table 3-2'!$M$5:$AM$9</definedName>
    <definedName name="sampInfo_colon_12" localSheetId="2">'Table 3-2'!$AH$5:$AN$9</definedName>
    <definedName name="sampInfo_colon_12" localSheetId="3">'Table 3-3'!$O$7:$T$8</definedName>
    <definedName name="sampInfo_colon_120" localSheetId="2">'Table 3-2'!$AA$5:$AL$9</definedName>
    <definedName name="sampInfo_colon_121" localSheetId="2">'Table 3-2'!$AA$5:$AL$9</definedName>
    <definedName name="sampInfo_colon_122" localSheetId="2">'Table 3-2'!$L$5:$AL$9</definedName>
    <definedName name="sampInfo_colon_123" localSheetId="2">'Table 3-2'!$AA$5:$AL$9</definedName>
    <definedName name="sampInfo_colon_124" localSheetId="2">'Table 3-2'!$AA$5:$AL$9</definedName>
    <definedName name="sampInfo_colon_125" localSheetId="2">'Table 3-2'!$L$5:$AL$9</definedName>
    <definedName name="sampInfo_colon_126" localSheetId="2">'Table 3-2'!$AB$5:$AM$9</definedName>
    <definedName name="sampInfo_colon_127" localSheetId="2">'Table 3-2'!$AB$5:$AM$9</definedName>
    <definedName name="sampInfo_colon_128" localSheetId="2">'Table 3-2'!$M$5:$AM$9</definedName>
    <definedName name="sampInfo_colon_129" localSheetId="2">'Table 3-2'!$AA$5:$AL$9</definedName>
    <definedName name="sampInfo_colon_13" localSheetId="2">'Table 3-2'!$AH$5:$AN$9</definedName>
    <definedName name="sampInfo_colon_13" localSheetId="3">'Table 3-3'!$O$7:$T$8</definedName>
    <definedName name="sampInfo_colon_130" localSheetId="2">'Table 3-2'!$AA$5:$AL$9</definedName>
    <definedName name="sampInfo_colon_131" localSheetId="2">'Table 3-2'!$L$5:$AL$9</definedName>
    <definedName name="sampInfo_colon_132" localSheetId="2">'Table 3-2'!$AA$5:$AL$9</definedName>
    <definedName name="sampInfo_colon_133" localSheetId="2">'Table 3-2'!$AA$5:$AL$9</definedName>
    <definedName name="sampInfo_colon_134" localSheetId="2">'Table 3-2'!$L$5:$AL$9</definedName>
    <definedName name="sampInfo_colon_135" localSheetId="2">'Table 3-2'!$AB$5:$AM$9</definedName>
    <definedName name="sampInfo_colon_136" localSheetId="2">'Table 3-2'!$AB$5:$AM$9</definedName>
    <definedName name="sampInfo_colon_137" localSheetId="2">'Table 3-2'!$M$5:$AM$9</definedName>
    <definedName name="sampInfo_colon_138" localSheetId="2">'Table 3-2'!$AA$5:$AL$9</definedName>
    <definedName name="sampInfo_colon_139" localSheetId="2">'Table 3-2'!$AA$5:$AL$9</definedName>
    <definedName name="sampInfo_colon_14" localSheetId="2">'Table 3-2'!$AH$5:$AN$9</definedName>
    <definedName name="sampInfo_colon_14" localSheetId="3">'Table 3-3'!$O$7:$T$8</definedName>
    <definedName name="sampInfo_colon_140" localSheetId="2">'Table 3-2'!$L$5:$AL$9</definedName>
    <definedName name="sampInfo_colon_141" localSheetId="2">'Table 3-2'!$AA$5:$AL$9</definedName>
    <definedName name="sampInfo_colon_142" localSheetId="2">'Table 3-2'!$AA$5:$AL$9</definedName>
    <definedName name="sampInfo_colon_143" localSheetId="2">'Table 3-2'!$L$5:$AL$9</definedName>
    <definedName name="sampInfo_colon_144" localSheetId="2">'Table 3-2'!$AB$5:$AM$9</definedName>
    <definedName name="sampInfo_colon_145" localSheetId="2">'Table 3-2'!$AB$5:$AM$9</definedName>
    <definedName name="sampInfo_colon_146" localSheetId="2">'Table 3-2'!$M$5:$AM$9</definedName>
    <definedName name="sampInfo_colon_147" localSheetId="2">'Table 3-2'!$AA$5:$AL$9</definedName>
    <definedName name="sampInfo_colon_148" localSheetId="2">'Table 3-2'!$AA$5:$AL$9</definedName>
    <definedName name="sampInfo_colon_149" localSheetId="2">'Table 3-2'!$L$5:$AL$9</definedName>
    <definedName name="sampInfo_colon_15" localSheetId="2">'Table 3-2'!$AH$5:$AO$9</definedName>
    <definedName name="sampInfo_colon_15" localSheetId="4">'Table 3-4'!$BP$8:$BX$9</definedName>
    <definedName name="sampInfo_colon_150" localSheetId="2">'Table 3-2'!$AA$5:$AL$9</definedName>
    <definedName name="sampInfo_colon_151" localSheetId="2">'Table 3-2'!$AA$5:$AL$9</definedName>
    <definedName name="sampInfo_colon_152" localSheetId="2">'Table 3-2'!$L$5:$AL$9</definedName>
    <definedName name="sampInfo_colon_153" localSheetId="2">'Table 3-2'!$AB$5:$BR$7</definedName>
    <definedName name="sampInfo_colon_154" localSheetId="2">'Table 3-2'!$AB$5:$BR$7</definedName>
    <definedName name="sampInfo_colon_155" localSheetId="2">'Table 3-2'!$AA$5:$BR$7</definedName>
    <definedName name="sampInfo_colon_156" localSheetId="2">'Table 3-2'!$AB$5:$AM$9</definedName>
    <definedName name="sampInfo_colon_157" localSheetId="2">'Table 3-2'!$AB$5:$AM$9</definedName>
    <definedName name="sampInfo_colon_158" localSheetId="2">'Table 3-2'!$AA$5:$BR$7</definedName>
    <definedName name="sampInfo_colon_159" localSheetId="2">'Table 3-2'!$AB$5:$BR$7</definedName>
    <definedName name="sampInfo_colon_16" localSheetId="2">'Table 3-2'!$AH$5:$AO$9</definedName>
    <definedName name="sampInfo_colon_16" localSheetId="4">'Table 3-4'!$BP$8:$BX$9</definedName>
    <definedName name="sampInfo_colon_160" localSheetId="2">'Table 3-2'!$AB$5:$BR$7</definedName>
    <definedName name="sampInfo_colon_161" localSheetId="2">'Table 3-2'!$L$5:$AL$9</definedName>
    <definedName name="sampInfo_colon_162" localSheetId="2">'Table 3-2'!$AA$5:$AL$9</definedName>
    <definedName name="sampInfo_colon_163" localSheetId="2">'Table 3-2'!$AA$5:$AL$9</definedName>
    <definedName name="sampInfo_colon_164" localSheetId="2">'Table 3-2'!$L$5:$AL$9</definedName>
    <definedName name="sampInfo_colon_165" localSheetId="2">'Table 3-2'!$AA$5:$AL$9</definedName>
    <definedName name="sampInfo_colon_166" localSheetId="2">'Table 3-2'!$AA$5:$AL$9</definedName>
    <definedName name="sampInfo_colon_167" localSheetId="2">'Table 3-2'!$M$5:$AM$9</definedName>
    <definedName name="sampInfo_colon_168" localSheetId="2">'Table 3-2'!$AB$5:$AM$9</definedName>
    <definedName name="sampInfo_colon_169" localSheetId="2">'Table 3-2'!$AB$5:$AM$9</definedName>
    <definedName name="sampInfo_colon_17" localSheetId="2">'Table 3-2'!$AH$5:$AO$9</definedName>
    <definedName name="sampInfo_colon_17" localSheetId="4">'Table 3-4'!$BP$8:$BX$9</definedName>
    <definedName name="sampInfo_colon_170" localSheetId="2">'Table 3-2'!$L$5:$AL$9</definedName>
    <definedName name="sampInfo_colon_171" localSheetId="2">'Table 3-2'!$AA$5:$AL$9</definedName>
    <definedName name="sampInfo_colon_172" localSheetId="2">'Table 3-2'!$AA$5:$AL$9</definedName>
    <definedName name="sampInfo_colon_173" localSheetId="2">'Table 3-2'!$L$5:$AL$9</definedName>
    <definedName name="sampInfo_colon_174" localSheetId="2">'Table 3-2'!$AA$5:$AL$9</definedName>
    <definedName name="sampInfo_colon_175" localSheetId="2">'Table 3-2'!$AA$5:$AL$9</definedName>
    <definedName name="sampInfo_colon_176" localSheetId="2">'Table 3-2'!$M$5:$AM$9</definedName>
    <definedName name="sampInfo_colon_177" localSheetId="2">'Table 3-2'!$AB$5:$AM$9</definedName>
    <definedName name="sampInfo_colon_178" localSheetId="2">'Table 3-2'!$AB$5:$AM$9</definedName>
    <definedName name="sampInfo_colon_179" localSheetId="2">'Table 3-2'!$L$5:$AL$9</definedName>
    <definedName name="sampInfo_colon_18" localSheetId="2">'Table 3-2'!$AH$5:$AO$9</definedName>
    <definedName name="sampInfo_colon_18" localSheetId="4">'Table 3-4'!$BP$8:$BX$9</definedName>
    <definedName name="sampInfo_colon_180" localSheetId="2">'Table 3-2'!$AA$5:$AL$9</definedName>
    <definedName name="sampInfo_colon_181" localSheetId="2">'Table 3-2'!$AA$5:$AL$9</definedName>
    <definedName name="sampInfo_colon_182" localSheetId="2">'Table 3-2'!$L$5:$AL$9</definedName>
    <definedName name="sampInfo_colon_183" localSheetId="2">'Table 3-2'!$AA$5:$AL$9</definedName>
    <definedName name="sampInfo_colon_184" localSheetId="2">'Table 3-2'!$AA$5:$AL$9</definedName>
    <definedName name="sampInfo_colon_185" localSheetId="2">'Table 3-2'!$M$5:$AM$9</definedName>
    <definedName name="sampInfo_colon_186" localSheetId="2">'Table 3-2'!$AB$5:$AM$9</definedName>
    <definedName name="sampInfo_colon_187" localSheetId="2">'Table 3-2'!$AB$5:$AM$9</definedName>
    <definedName name="sampInfo_colon_188" localSheetId="2">'Table 3-2'!$L$5:$AL$9</definedName>
    <definedName name="sampInfo_colon_189" localSheetId="2">'Table 3-2'!$AA$5:$AL$9</definedName>
    <definedName name="sampInfo_colon_19" localSheetId="2">'Table 3-2'!$AH$5:$AO$9</definedName>
    <definedName name="sampInfo_colon_19" localSheetId="4">'Table 3-4'!$BP$8:$BX$9</definedName>
    <definedName name="sampInfo_colon_190" localSheetId="2">'Table 3-2'!$AA$5:$AL$9</definedName>
    <definedName name="sampInfo_colon_191" localSheetId="2">'Table 3-2'!$L$5:$AL$9</definedName>
    <definedName name="sampInfo_colon_192" localSheetId="2">'Table 3-2'!$AA$5:$AL$9</definedName>
    <definedName name="sampInfo_colon_193" localSheetId="2">'Table 3-2'!$AA$5:$AL$9</definedName>
    <definedName name="sampInfo_colon_194" localSheetId="2">'Table 3-2'!$M$5:$AM$9</definedName>
    <definedName name="sampInfo_colon_195" localSheetId="2">'Table 3-2'!$AB$5:$AM$9</definedName>
    <definedName name="sampInfo_colon_196" localSheetId="2">'Table 3-2'!$AB$5:$AM$9</definedName>
    <definedName name="sampInfo_colon_197" localSheetId="2">'Table 3-2'!$AA$5:$BR$7</definedName>
    <definedName name="sampInfo_colon_198" localSheetId="2">'Table 3-2'!$AB$5:$BR$7</definedName>
    <definedName name="sampInfo_colon_199" localSheetId="2">'Table 3-2'!$AB$5:$BR$7</definedName>
    <definedName name="sampInfo_colon_2" localSheetId="2">'Table 3-2'!$AH$5:$GS$7</definedName>
    <definedName name="sampInfo_colon_20" localSheetId="2">'Table 3-2'!$AH$5:$AO$9</definedName>
    <definedName name="sampInfo_colon_20" localSheetId="4">'Table 3-4'!$BP$8:$BX$9</definedName>
    <definedName name="sampInfo_colon_200" localSheetId="2">'Table 3-2'!$L$5:$AL$9</definedName>
    <definedName name="sampInfo_colon_201" localSheetId="2">'Table 3-2'!$AA$5:$AL$9</definedName>
    <definedName name="sampInfo_colon_202" localSheetId="2">'Table 3-2'!$AA$5:$AL$9</definedName>
    <definedName name="sampInfo_colon_203" localSheetId="2">'Table 3-2'!$L$5:$AL$9</definedName>
    <definedName name="sampInfo_colon_204" localSheetId="2">'Table 3-2'!$AA$5:$AL$9</definedName>
    <definedName name="sampInfo_colon_205" localSheetId="2">'Table 3-2'!$AA$5:$AL$9</definedName>
    <definedName name="sampInfo_colon_206" localSheetId="2">'Table 3-2'!$M$5:$AM$9</definedName>
    <definedName name="sampInfo_colon_207" localSheetId="2">'Table 3-2'!$AB$5:$AM$9</definedName>
    <definedName name="sampInfo_colon_208" localSheetId="2">'Table 3-2'!$AB$5:$AM$9</definedName>
    <definedName name="sampInfo_colon_209" localSheetId="2">'Table 3-2'!$L$5:$AL$9</definedName>
    <definedName name="sampInfo_colon_21" localSheetId="2">'Table 3-2'!$AH$5:$AN$9</definedName>
    <definedName name="sampInfo_colon_21" localSheetId="3">'Table 3-3'!$O$7:$T$8</definedName>
    <definedName name="sampInfo_colon_210" localSheetId="2">'Table 3-2'!$AA$5:$AL$9</definedName>
    <definedName name="sampInfo_colon_211" localSheetId="2">'Table 3-2'!$AA$5:$AL$9</definedName>
    <definedName name="sampInfo_colon_212" localSheetId="2">'Table 3-2'!$L$5:$AL$9</definedName>
    <definedName name="sampInfo_colon_213" localSheetId="2">'Table 3-2'!$AA$5:$AL$9</definedName>
    <definedName name="sampInfo_colon_214" localSheetId="2">'Table 3-2'!$AA$5:$AL$9</definedName>
    <definedName name="sampInfo_colon_215" localSheetId="2">'Table 3-2'!$M$5:$AM$9</definedName>
    <definedName name="sampInfo_colon_216" localSheetId="2">'Table 3-2'!$AB$5:$AM$9</definedName>
    <definedName name="sampInfo_colon_217" localSheetId="2">'Table 3-2'!$AB$5:$AM$9</definedName>
    <definedName name="sampInfo_colon_218" localSheetId="2">'Table 3-2'!$L$5:$AL$9</definedName>
    <definedName name="sampInfo_colon_219" localSheetId="2">'Table 3-2'!$AA$5:$AL$9</definedName>
    <definedName name="sampInfo_colon_22" localSheetId="2">'Table 3-2'!$AH$5:$AN$9</definedName>
    <definedName name="sampInfo_colon_22" localSheetId="3">'Table 3-3'!$O$7:$T$8</definedName>
    <definedName name="sampInfo_colon_220" localSheetId="2">'Table 3-2'!$AA$5:$AL$9</definedName>
    <definedName name="sampInfo_colon_221" localSheetId="2">'Table 3-2'!$L$5:$AL$9</definedName>
    <definedName name="sampInfo_colon_222" localSheetId="2">'Table 3-2'!$AA$5:$AL$9</definedName>
    <definedName name="sampInfo_colon_223" localSheetId="2">'Table 3-2'!$AA$5:$AL$9</definedName>
    <definedName name="sampInfo_colon_224" localSheetId="2">'Table 3-2'!$M$5:$AM$9</definedName>
    <definedName name="sampInfo_colon_225" localSheetId="2">'Table 3-2'!$AB$5:$AM$9</definedName>
    <definedName name="sampInfo_colon_226" localSheetId="2">'Table 3-2'!$AB$5:$AM$9</definedName>
    <definedName name="sampInfo_colon_227" localSheetId="2">'Table 3-2'!$L$5:$AL$9</definedName>
    <definedName name="sampInfo_colon_228" localSheetId="2">'Table 3-2'!$AA$5:$AL$9</definedName>
    <definedName name="sampInfo_colon_229" localSheetId="2">'Table 3-2'!$AA$5:$AL$9</definedName>
    <definedName name="sampInfo_colon_23" localSheetId="2">'Table 3-2'!$AH$5:$AN$9</definedName>
    <definedName name="sampInfo_colon_23" localSheetId="3">'Table 3-3'!$O$7:$T$8</definedName>
    <definedName name="sampInfo_colon_230" localSheetId="2">'Table 3-2'!$L$5:$AL$9</definedName>
    <definedName name="sampInfo_colon_231" localSheetId="2">'Table 3-2'!$AA$5:$AL$9</definedName>
    <definedName name="sampInfo_colon_232" localSheetId="2">'Table 3-2'!$AA$5:$AL$9</definedName>
    <definedName name="sampInfo_colon_233" localSheetId="2">'Table 3-2'!$M$5:$AM$9</definedName>
    <definedName name="sampInfo_colon_234" localSheetId="2">'Table 3-2'!$AB$5:$AM$9</definedName>
    <definedName name="sampInfo_colon_235" localSheetId="2">'Table 3-2'!$AB$5:$AM$9</definedName>
    <definedName name="sampInfo_colon_236" localSheetId="2">'Table 3-2'!$AA$5:$BR$7</definedName>
    <definedName name="sampInfo_colon_237" localSheetId="2">'Table 3-2'!$AB$5:$BR$7</definedName>
    <definedName name="sampInfo_colon_238" localSheetId="2">'Table 3-2'!$AB$5:$BR$7</definedName>
    <definedName name="sampInfo_colon_239" localSheetId="2">'Table 3-2'!$L$5:$AL$9</definedName>
    <definedName name="sampInfo_colon_24" localSheetId="2">'Table 3-2'!$AH$5:$AN$9</definedName>
    <definedName name="sampInfo_colon_24" localSheetId="3">'Table 3-3'!$O$7:$T$8</definedName>
    <definedName name="sampInfo_colon_240" localSheetId="2">'Table 3-2'!$AA$5:$AL$9</definedName>
    <definedName name="sampInfo_colon_241" localSheetId="2">'Table 3-2'!$AA$5:$AL$9</definedName>
    <definedName name="sampInfo_colon_242" localSheetId="2">'Table 3-2'!$L$5:$AL$9</definedName>
    <definedName name="sampInfo_colon_243" localSheetId="2">'Table 3-2'!$AA$5:$AL$9</definedName>
    <definedName name="sampInfo_colon_244" localSheetId="2">'Table 3-2'!$AA$5:$AL$9</definedName>
    <definedName name="sampInfo_colon_245" localSheetId="2">'Table 3-2'!$M$5:$AM$9</definedName>
    <definedName name="sampInfo_colon_246" localSheetId="2">'Table 3-2'!$AB$5:$AM$9</definedName>
    <definedName name="sampInfo_colon_247" localSheetId="2">'Table 3-2'!$AB$5:$AM$9</definedName>
    <definedName name="sampInfo_colon_248" localSheetId="2">'Table 3-2'!$L$5:$AL$9</definedName>
    <definedName name="sampInfo_colon_249" localSheetId="2">'Table 3-2'!$AA$5:$AL$9</definedName>
    <definedName name="sampInfo_colon_25" localSheetId="2">'Table 3-2'!$AH$5:$AN$9</definedName>
    <definedName name="sampInfo_colon_25" localSheetId="3">'Table 3-3'!$O$7:$T$8</definedName>
    <definedName name="sampInfo_colon_250" localSheetId="2">'Table 3-2'!$AA$5:$AL$9</definedName>
    <definedName name="sampInfo_colon_251" localSheetId="2">'Table 3-2'!$L$5:$AL$9</definedName>
    <definedName name="sampInfo_colon_252" localSheetId="2">'Table 3-2'!$AA$5:$AL$9</definedName>
    <definedName name="sampInfo_colon_253" localSheetId="2">'Table 3-2'!$AA$5:$AL$9</definedName>
    <definedName name="sampInfo_colon_254" localSheetId="2">'Table 3-2'!$M$5:$AM$9</definedName>
    <definedName name="sampInfo_colon_255" localSheetId="2">'Table 3-2'!$AB$5:$AM$9</definedName>
    <definedName name="sampInfo_colon_256" localSheetId="2">'Table 3-2'!$AB$5:$AM$9</definedName>
    <definedName name="sampInfo_colon_257" localSheetId="2">'Table 3-2'!$L$5:$AL$9</definedName>
    <definedName name="sampInfo_colon_258" localSheetId="2">'Table 3-2'!$AA$5:$AL$9</definedName>
    <definedName name="sampInfo_colon_259" localSheetId="2">'Table 3-2'!$AA$5:$AL$9</definedName>
    <definedName name="sampInfo_colon_26" localSheetId="2">'Table 3-2'!$AH$5:$AN$9</definedName>
    <definedName name="sampInfo_colon_26" localSheetId="3">'Table 3-3'!$O$7:$T$8</definedName>
    <definedName name="sampInfo_colon_260" localSheetId="2">'Table 3-2'!$L$5:$AL$9</definedName>
    <definedName name="sampInfo_colon_261" localSheetId="2">'Table 3-2'!$AA$5:$AL$9</definedName>
    <definedName name="sampInfo_colon_262" localSheetId="2">'Table 3-2'!$AA$5:$AL$9</definedName>
    <definedName name="sampInfo_colon_263" localSheetId="2">'Table 3-2'!$M$5:$AM$9</definedName>
    <definedName name="sampInfo_colon_264" localSheetId="2">'Table 3-2'!$AB$5:$AM$9</definedName>
    <definedName name="sampInfo_colon_265" localSheetId="2">'Table 3-2'!$AB$5:$AM$9</definedName>
    <definedName name="sampInfo_colon_266" localSheetId="2">'Table 3-2'!$L$5:$AL$9</definedName>
    <definedName name="sampInfo_colon_267" localSheetId="2">'Table 3-2'!$AA$5:$AL$9</definedName>
    <definedName name="sampInfo_colon_268" localSheetId="2">'Table 3-2'!$AA$5:$AL$9</definedName>
    <definedName name="sampInfo_colon_269" localSheetId="2">'Table 3-2'!$L$5:$AL$9</definedName>
    <definedName name="sampInfo_colon_27" localSheetId="2">'Table 3-2'!$AH$5:$AO$9</definedName>
    <definedName name="sampInfo_colon_27" localSheetId="4">'Table 3-4'!$BP$8:$BX$9</definedName>
    <definedName name="sampInfo_colon_270" localSheetId="2">'Table 3-2'!$AA$5:$AL$9</definedName>
    <definedName name="sampInfo_colon_271" localSheetId="2">'Table 3-2'!$AA$5:$AL$9</definedName>
    <definedName name="sampInfo_colon_272" localSheetId="2">'Table 3-2'!$M$5:$AM$9</definedName>
    <definedName name="sampInfo_colon_273" localSheetId="2">'Table 3-2'!$AB$5:$AM$9</definedName>
    <definedName name="sampInfo_colon_274" localSheetId="2">'Table 3-2'!$AB$5:$AM$9</definedName>
    <definedName name="sampInfo_colon_28" localSheetId="2">'Table 3-2'!$AH$5:$AO$9</definedName>
    <definedName name="sampInfo_colon_28" localSheetId="4">'Table 3-4'!$BP$8:$BX$9</definedName>
    <definedName name="sampInfo_colon_29" localSheetId="2">'Table 3-2'!$AH$5:$AO$9</definedName>
    <definedName name="sampInfo_colon_29" localSheetId="4">'Table 3-4'!$BP$8:$BX$9</definedName>
    <definedName name="sampInfo_colon_3" localSheetId="2">'Table 3-2'!$AH$5:$GS$7</definedName>
    <definedName name="sampInfo_colon_30" localSheetId="2">'Table 3-2'!$AH$5:$AN$9</definedName>
    <definedName name="sampInfo_colon_30" localSheetId="3">'Table 3-3'!$O$7:$T$8</definedName>
    <definedName name="sampInfo_colon_31" localSheetId="2">'Table 3-2'!$AH$5:$AN$9</definedName>
    <definedName name="sampInfo_colon_31" localSheetId="3">'Table 3-3'!$O$7:$T$8</definedName>
    <definedName name="sampInfo_colon_32" localSheetId="2">'Table 3-2'!$AH$5:$AN$9</definedName>
    <definedName name="sampInfo_colon_32" localSheetId="3">'Table 3-3'!$O$7:$T$8</definedName>
    <definedName name="sampInfo_colon_33" localSheetId="2">'Table 3-2'!$AH$5:$AN$9</definedName>
    <definedName name="sampInfo_colon_33" localSheetId="3">'Table 3-3'!$O$7:$T$8</definedName>
    <definedName name="sampInfo_colon_34" localSheetId="2">'Table 3-2'!$AH$5:$AN$9</definedName>
    <definedName name="sampInfo_colon_34" localSheetId="3">'Table 3-3'!$O$7:$T$8</definedName>
    <definedName name="sampInfo_colon_35" localSheetId="2">'Table 3-2'!$AH$5:$AN$9</definedName>
    <definedName name="sampInfo_colon_35" localSheetId="3">'Table 3-3'!$O$7:$T$8</definedName>
    <definedName name="sampInfo_colon_36" localSheetId="2">'Table 3-2'!$AH$5:$AN$9</definedName>
    <definedName name="sampInfo_colon_36" localSheetId="3">'Table 3-3'!$O$7:$T$8</definedName>
    <definedName name="sampInfo_colon_37" localSheetId="2">'Table 3-2'!$AH$5:$AN$9</definedName>
    <definedName name="sampInfo_colon_37" localSheetId="3">'Table 3-3'!$O$7:$T$8</definedName>
    <definedName name="sampInfo_colon_38" localSheetId="2">'Table 3-2'!$AH$5:$AN$9</definedName>
    <definedName name="sampInfo_colon_38" localSheetId="3">'Table 3-3'!$O$7:$T$8</definedName>
    <definedName name="sampInfo_colon_39" localSheetId="2">'Table 3-2'!$AH$5:$AN$9</definedName>
    <definedName name="sampInfo_colon_39" localSheetId="3">'Table 3-3'!$O$7:$T$8</definedName>
    <definedName name="sampInfo_colon_4" localSheetId="2">'Table 3-2'!$AH$5:$GS$7</definedName>
    <definedName name="sampInfo_colon_40" localSheetId="2">'Table 3-2'!$AH$5:$AN$9</definedName>
    <definedName name="sampInfo_colon_40" localSheetId="3">'Table 3-3'!$O$7:$T$8</definedName>
    <definedName name="sampInfo_colon_41" localSheetId="2">'Table 3-2'!$AC$5:$EQ$7</definedName>
    <definedName name="sampInfo_colon_42" localSheetId="2">'Table 3-2'!$M$5:$AM$9</definedName>
    <definedName name="sampInfo_colon_43" localSheetId="2">'Table 3-2'!$AB$5:$AM$9</definedName>
    <definedName name="sampInfo_colon_44" localSheetId="2">'Table 3-2'!$AB$5:$AM$9</definedName>
    <definedName name="sampInfo_colon_45" localSheetId="2">'Table 3-2'!$M$5:$AM$9</definedName>
    <definedName name="sampInfo_colon_46" localSheetId="2">'Table 3-2'!$AB$5:$AM$9</definedName>
    <definedName name="sampInfo_colon_47" localSheetId="2">'Table 3-2'!$AB$5:$AM$9</definedName>
    <definedName name="sampInfo_colon_48" localSheetId="2">'Table 3-2'!$Z$5:$AN$9</definedName>
    <definedName name="sampInfo_colon_49" localSheetId="2">'Table 3-2'!$AC$5:$AN$9</definedName>
    <definedName name="sampInfo_colon_5" localSheetId="2">'Table 3-2'!$AH$5:$AN$9</definedName>
    <definedName name="sampInfo_colon_5" localSheetId="3">'Table 3-3'!$O$7:$T$8</definedName>
    <definedName name="sampInfo_colon_50" localSheetId="2">'Table 3-2'!$AC$5:$AN$9</definedName>
    <definedName name="sampInfo_colon_51" localSheetId="2">'Table 3-2'!$M$5:$AM$9</definedName>
    <definedName name="sampInfo_colon_52" localSheetId="2">'Table 3-2'!$AB$5:$AM$9</definedName>
    <definedName name="sampInfo_colon_53" localSheetId="2">'Table 3-2'!$AB$5:$AM$9</definedName>
    <definedName name="sampInfo_colon_54" localSheetId="2">'Table 3-2'!$M$5:$AM$9</definedName>
    <definedName name="sampInfo_colon_55" localSheetId="2">'Table 3-2'!$AB$5:$AM$9</definedName>
    <definedName name="sampInfo_colon_56" localSheetId="2">'Table 3-2'!$AB$5:$AM$9</definedName>
    <definedName name="sampInfo_colon_57" localSheetId="2">'Table 3-2'!$Z$5:$AN$9</definedName>
    <definedName name="sampInfo_colon_58" localSheetId="2">'Table 3-2'!$AC$5:$AN$9</definedName>
    <definedName name="sampInfo_colon_59" localSheetId="2">'Table 3-2'!$AC$5:$AN$9</definedName>
    <definedName name="sampInfo_colon_6" localSheetId="2">'Table 3-2'!$AH$5:$AO$9</definedName>
    <definedName name="sampInfo_colon_6" localSheetId="4">'Table 3-4'!$BP$8:$BX$9</definedName>
    <definedName name="sampInfo_colon_60" localSheetId="2">'Table 3-2'!$M$5:$AM$9</definedName>
    <definedName name="sampInfo_colon_61" localSheetId="2">'Table 3-2'!$AB$5:$AM$9</definedName>
    <definedName name="sampInfo_colon_62" localSheetId="2">'Table 3-2'!$AB$5:$AM$9</definedName>
    <definedName name="sampInfo_colon_63" localSheetId="2">'Table 3-2'!$M$5:$AM$9</definedName>
    <definedName name="sampInfo_colon_64" localSheetId="2">'Table 3-2'!$AB$5:$AM$9</definedName>
    <definedName name="sampInfo_colon_65" localSheetId="2">'Table 3-2'!$AB$5:$AM$9</definedName>
    <definedName name="sampInfo_colon_66" localSheetId="2">'Table 3-2'!$Z$5:$AN$9</definedName>
    <definedName name="sampInfo_colon_67" localSheetId="2">'Table 3-2'!$AC$5:$AN$9</definedName>
    <definedName name="sampInfo_colon_68" localSheetId="2">'Table 3-2'!$AC$5:$AN$9</definedName>
    <definedName name="sampInfo_colon_69" localSheetId="2">'Table 3-2'!$M$5:$AM$9</definedName>
    <definedName name="sampInfo_colon_7" localSheetId="2">'Table 3-2'!$AH$5:$AO$9</definedName>
    <definedName name="sampInfo_colon_7" localSheetId="4">'Table 3-4'!$BP$8:$BX$9</definedName>
    <definedName name="sampInfo_colon_70" localSheetId="2">'Table 3-2'!$AB$5:$AM$9</definedName>
    <definedName name="sampInfo_colon_71" localSheetId="2">'Table 3-2'!$AB$5:$AM$9</definedName>
    <definedName name="sampInfo_colon_72" localSheetId="2">'Table 3-2'!$M$5:$AM$9</definedName>
    <definedName name="sampInfo_colon_73" localSheetId="2">'Table 3-2'!$AB$5:$AM$9</definedName>
    <definedName name="sampInfo_colon_74" localSheetId="2">'Table 3-2'!$AB$5:$AM$9</definedName>
    <definedName name="sampInfo_colon_75" localSheetId="2">'Table 3-2'!$Z$5:$AN$9</definedName>
    <definedName name="sampInfo_colon_76" localSheetId="2">'Table 3-2'!$AC$5:$AN$9</definedName>
    <definedName name="sampInfo_colon_77" localSheetId="2">'Table 3-2'!$AC$5:$AN$9</definedName>
    <definedName name="sampInfo_colon_78" localSheetId="2">'Table 3-2'!$AC$5:$EQ$7</definedName>
    <definedName name="sampInfo_colon_79" localSheetId="2">'Table 3-2'!$AB$5:$EQ$7</definedName>
    <definedName name="sampInfo_colon_8" localSheetId="2">'Table 3-2'!$AH$5:$AO$9</definedName>
    <definedName name="sampInfo_colon_8" localSheetId="4">'Table 3-4'!$BP$8:$BX$9</definedName>
    <definedName name="sampInfo_colon_80" localSheetId="2">'Table 3-2'!$AC$5:$AN$9</definedName>
    <definedName name="sampInfo_colon_81" localSheetId="2">'Table 3-2'!$AC$5:$AN$9</definedName>
    <definedName name="sampInfo_colon_82" localSheetId="2">'Table 3-2'!$Z$5:$AN$9</definedName>
    <definedName name="sampInfo_colon_83" localSheetId="2">'Table 3-2'!$AB$5:$AM$9</definedName>
    <definedName name="sampInfo_colon_84" localSheetId="2">'Table 3-2'!$AB$5:$AM$9</definedName>
    <definedName name="sampInfo_colon_85" localSheetId="2">'Table 3-2'!$M$5:$AM$9</definedName>
    <definedName name="sampInfo_colon_86" localSheetId="2">'Table 3-2'!$AB$5:$AM$9</definedName>
    <definedName name="sampInfo_colon_87" localSheetId="2">'Table 3-2'!$AB$5:$AM$9</definedName>
    <definedName name="sampInfo_colon_88" localSheetId="2">'Table 3-2'!$M$5:$AM$9</definedName>
    <definedName name="sampInfo_colon_89" localSheetId="2">'Table 3-2'!$AC$5:$AN$9</definedName>
    <definedName name="sampInfo_colon_9" localSheetId="2">'Table 3-2'!$AH$5:$AN$9</definedName>
    <definedName name="sampInfo_colon_9" localSheetId="3">'Table 3-3'!$O$7:$T$8</definedName>
    <definedName name="sampInfo_colon_90" localSheetId="2">'Table 3-2'!$AC$5:$AN$9</definedName>
    <definedName name="sampInfo_colon_91" localSheetId="2">'Table 3-2'!$Z$5:$AN$9</definedName>
    <definedName name="sampInfo_colon_92" localSheetId="2">'Table 3-2'!$AB$5:$AM$9</definedName>
    <definedName name="sampInfo_colon_93" localSheetId="2">'Table 3-2'!$AB$5:$AM$9</definedName>
    <definedName name="sampInfo_colon_94" localSheetId="2">'Table 3-2'!$M$5:$AM$9</definedName>
    <definedName name="sampInfo_colon_95" localSheetId="2">'Table 3-2'!$AB$5:$AM$9</definedName>
    <definedName name="sampInfo_colon_96" localSheetId="2">'Table 3-2'!$AB$5:$AM$9</definedName>
    <definedName name="sampInfo_colon_97" localSheetId="2">'Table 3-2'!$M$5:$AM$9</definedName>
    <definedName name="sampInfo_colon_98" localSheetId="2">'Table 3-2'!$AC$5:$AN$9</definedName>
    <definedName name="sampInfo_colon_99" localSheetId="2">'Table 3-2'!$AC$5:$AN$9</definedName>
    <definedName name="VolClass">[1]ChemData!$E$12:$E$131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4" i="17" l="1"/>
  <c r="AJ14" i="17"/>
  <c r="W14" i="17"/>
  <c r="T14" i="17"/>
  <c r="Q14" i="17"/>
  <c r="N14" i="17"/>
  <c r="K14" i="17"/>
  <c r="H14" i="17"/>
  <c r="Z14" i="16"/>
  <c r="W14" i="16"/>
  <c r="T14" i="16"/>
  <c r="Q14" i="16"/>
  <c r="N14" i="16"/>
  <c r="K14" i="16"/>
  <c r="H14" i="16"/>
  <c r="M127" i="9" l="1"/>
  <c r="JK65" i="9"/>
  <c r="JH65" i="9"/>
  <c r="JH62" i="9"/>
  <c r="JH50" i="9"/>
  <c r="JE66" i="9"/>
  <c r="JE65" i="9"/>
  <c r="JE62" i="9"/>
  <c r="JE61" i="9"/>
  <c r="JB57" i="9"/>
  <c r="JB62" i="9"/>
  <c r="JB61" i="9"/>
  <c r="JB66" i="9"/>
  <c r="JB65" i="9"/>
  <c r="JB64" i="9"/>
  <c r="IY66" i="9"/>
  <c r="IY65" i="9"/>
  <c r="IY64" i="9"/>
  <c r="IY62" i="9"/>
  <c r="IY61" i="9"/>
  <c r="IY50" i="9"/>
  <c r="KR146" i="9" l="1"/>
  <c r="JN37" i="9"/>
  <c r="JH37" i="9"/>
  <c r="IY37" i="9"/>
  <c r="JB37" i="9"/>
  <c r="HK112" i="9"/>
  <c r="HN112" i="9"/>
  <c r="HQ146" i="9"/>
  <c r="GM67" i="9"/>
  <c r="GP67" i="9"/>
  <c r="DA150" i="9"/>
  <c r="D37" i="26" l="1"/>
  <c r="E37" i="26" s="1"/>
  <c r="D36" i="26"/>
  <c r="E36" i="26" s="1"/>
  <c r="D35" i="26"/>
  <c r="E35" i="26" s="1"/>
  <c r="D34" i="26"/>
  <c r="E34" i="26" s="1"/>
  <c r="D33" i="26"/>
  <c r="E33" i="26" s="1"/>
  <c r="D32" i="26"/>
  <c r="E32" i="26" s="1"/>
  <c r="D31" i="26"/>
  <c r="E31" i="26" s="1"/>
  <c r="D30" i="26"/>
  <c r="E30" i="26" s="1"/>
  <c r="D29" i="26"/>
  <c r="E29" i="26" s="1"/>
  <c r="D28" i="26"/>
  <c r="E28" i="26" s="1"/>
  <c r="D27" i="26"/>
  <c r="E27" i="26" s="1"/>
  <c r="D26" i="26"/>
  <c r="E26" i="26" s="1"/>
  <c r="D25" i="26"/>
  <c r="E25" i="26" s="1"/>
  <c r="D24" i="26"/>
  <c r="E24" i="26" s="1"/>
  <c r="D23" i="26"/>
  <c r="E23" i="26" s="1"/>
  <c r="D22" i="26"/>
  <c r="E22" i="26" s="1"/>
  <c r="D21" i="26"/>
  <c r="E21" i="26" s="1"/>
  <c r="D20" i="26"/>
  <c r="E20" i="26" s="1"/>
  <c r="E17" i="26"/>
  <c r="D15" i="26"/>
  <c r="E15" i="26" s="1"/>
  <c r="D14" i="26"/>
  <c r="E14" i="26" s="1"/>
  <c r="D13" i="26"/>
  <c r="E13" i="26" s="1"/>
  <c r="E12" i="26"/>
  <c r="D12" i="26"/>
  <c r="D11" i="26"/>
  <c r="E11" i="26" s="1"/>
  <c r="D10" i="26"/>
  <c r="E10" i="26" s="1"/>
  <c r="E8" i="26"/>
  <c r="D8" i="26"/>
  <c r="G16" i="25" l="1"/>
  <c r="G15" i="25"/>
  <c r="G13" i="25"/>
  <c r="G11" i="25"/>
  <c r="G10" i="25"/>
  <c r="E12" i="24" l="1"/>
  <c r="E11" i="24"/>
  <c r="E9" i="24"/>
  <c r="E8" i="24"/>
  <c r="E6" i="24"/>
  <c r="E5" i="24"/>
  <c r="E6" i="22" l="1"/>
  <c r="E7" i="22"/>
  <c r="E8" i="22"/>
  <c r="E9" i="22"/>
  <c r="E10" i="22"/>
  <c r="E11" i="22"/>
  <c r="E12" i="22"/>
  <c r="E13" i="22"/>
  <c r="E14" i="22"/>
  <c r="E15" i="22"/>
  <c r="E16" i="22"/>
  <c r="E17" i="22"/>
  <c r="E18" i="22"/>
  <c r="E19" i="22"/>
  <c r="E20" i="22"/>
  <c r="E21" i="22"/>
  <c r="N15" i="18" l="1"/>
  <c r="H19" i="17" l="1"/>
  <c r="K19" i="17"/>
  <c r="N19" i="17"/>
  <c r="Q19" i="17"/>
  <c r="T19" i="17"/>
  <c r="W19" i="17"/>
  <c r="AJ19" i="17"/>
  <c r="H22" i="17"/>
  <c r="N22" i="17"/>
  <c r="Q22" i="17"/>
  <c r="T22" i="17"/>
  <c r="Z22" i="17"/>
  <c r="AE22" i="17"/>
  <c r="AJ22" i="17"/>
  <c r="AP29" i="17"/>
  <c r="AS29" i="17"/>
  <c r="AZ29" i="17"/>
  <c r="BC29" i="17"/>
  <c r="BF29" i="17"/>
  <c r="AP30" i="17"/>
  <c r="AZ30" i="17"/>
  <c r="AP31" i="17"/>
  <c r="AS31" i="17"/>
  <c r="AZ31" i="17"/>
  <c r="BC31" i="17"/>
  <c r="BF31" i="17"/>
  <c r="BI31" i="17"/>
  <c r="AP32" i="17"/>
  <c r="AS32" i="17"/>
  <c r="AZ32" i="17"/>
  <c r="AP33" i="17"/>
  <c r="AS33" i="17"/>
  <c r="AZ33" i="17"/>
  <c r="BF33" i="17"/>
  <c r="BI33" i="17"/>
  <c r="AP34" i="17"/>
  <c r="AZ34" i="17"/>
  <c r="AP37" i="17"/>
  <c r="AS37" i="17"/>
  <c r="AZ37" i="17"/>
  <c r="AN39" i="17"/>
  <c r="AP39" i="17" s="1"/>
  <c r="AQ39" i="17"/>
  <c r="AS39" i="17" s="1"/>
  <c r="AX39" i="17"/>
  <c r="AZ39" i="17" s="1"/>
  <c r="BA39" i="17"/>
  <c r="BC39" i="17"/>
  <c r="BD39" i="17"/>
  <c r="BF39" i="17" s="1"/>
  <c r="BG39" i="17"/>
  <c r="BI39" i="17"/>
  <c r="AN40" i="17"/>
  <c r="AQ40" i="17"/>
  <c r="AT40" i="17"/>
  <c r="AV40" i="17"/>
  <c r="AX40" i="17"/>
  <c r="BA40" i="17"/>
  <c r="BD40" i="17"/>
  <c r="BG40" i="17"/>
  <c r="Q69" i="16" l="1"/>
  <c r="K69" i="16"/>
  <c r="K64" i="16"/>
  <c r="H64" i="16"/>
  <c r="K60" i="16"/>
  <c r="H60" i="16"/>
  <c r="Q58" i="16"/>
  <c r="O47" i="16"/>
  <c r="L47" i="16"/>
  <c r="I47" i="16"/>
  <c r="F47" i="16"/>
  <c r="Q46" i="16"/>
  <c r="O46" i="16"/>
  <c r="L46" i="16"/>
  <c r="N46" i="16" s="1"/>
  <c r="I46" i="16"/>
  <c r="F46" i="16"/>
  <c r="H46" i="16" s="1"/>
  <c r="Q42" i="16"/>
  <c r="N42" i="16"/>
  <c r="H42" i="16"/>
  <c r="Q39" i="16"/>
  <c r="N39" i="16"/>
  <c r="Q38" i="16"/>
  <c r="N38" i="16"/>
  <c r="H38" i="16"/>
  <c r="Q37" i="16"/>
  <c r="Q35" i="16"/>
  <c r="N35" i="16"/>
  <c r="H35" i="16"/>
  <c r="Q34" i="16"/>
  <c r="N34" i="16"/>
  <c r="H34" i="16"/>
  <c r="Q33" i="16"/>
  <c r="N33" i="16"/>
  <c r="H33" i="16"/>
  <c r="T26" i="16"/>
  <c r="N26" i="16"/>
  <c r="H26" i="16"/>
  <c r="Z21" i="16"/>
  <c r="W21" i="16"/>
  <c r="T21" i="16"/>
  <c r="Q21" i="16"/>
  <c r="N21" i="16"/>
  <c r="N19" i="16"/>
  <c r="Q16" i="16"/>
  <c r="N16" i="16"/>
  <c r="K16" i="16"/>
  <c r="E23" i="15" l="1"/>
  <c r="F23" i="15"/>
  <c r="G23" i="15"/>
  <c r="C13" i="14" l="1"/>
  <c r="F13" i="14"/>
  <c r="F14" i="14"/>
  <c r="I14" i="14"/>
  <c r="J14" i="14"/>
  <c r="F15" i="14"/>
  <c r="I15" i="14"/>
  <c r="J15" i="14"/>
  <c r="F16" i="14"/>
  <c r="F17" i="14"/>
  <c r="F18" i="14"/>
  <c r="C29" i="14"/>
  <c r="F29" i="14"/>
  <c r="F30" i="14"/>
  <c r="F31" i="14"/>
  <c r="F32" i="14"/>
  <c r="F33" i="14"/>
  <c r="F34" i="14"/>
  <c r="F35" i="14"/>
  <c r="C45" i="14"/>
  <c r="F45" i="14"/>
  <c r="F46" i="14"/>
  <c r="F47" i="14"/>
  <c r="F48" i="14"/>
  <c r="F49" i="14"/>
  <c r="F50" i="14"/>
  <c r="F51" i="14"/>
  <c r="C57" i="14"/>
  <c r="F57" i="14"/>
  <c r="F58" i="14"/>
  <c r="F59" i="14"/>
  <c r="F60" i="14"/>
  <c r="F61" i="14"/>
  <c r="F62" i="14"/>
  <c r="F63" i="14"/>
  <c r="C69" i="14"/>
  <c r="F69" i="14"/>
  <c r="F70" i="14"/>
  <c r="F71" i="14"/>
  <c r="F72" i="14"/>
  <c r="F73" i="14"/>
  <c r="F74" i="14"/>
  <c r="F75" i="14"/>
  <c r="C80" i="14"/>
  <c r="F80" i="14"/>
  <c r="F81" i="14"/>
  <c r="F82" i="14"/>
  <c r="F83" i="14"/>
  <c r="F84" i="14"/>
  <c r="F85" i="14"/>
  <c r="F86" i="14"/>
  <c r="C88" i="14"/>
  <c r="F88" i="14"/>
  <c r="F89" i="14"/>
  <c r="F90" i="14"/>
  <c r="F91" i="14"/>
  <c r="F92" i="14"/>
  <c r="F93" i="14"/>
  <c r="F94" i="14"/>
  <c r="C96" i="14"/>
  <c r="F96" i="14"/>
  <c r="F97" i="14"/>
  <c r="F98" i="14"/>
  <c r="F99" i="14"/>
  <c r="F100" i="14"/>
  <c r="F101" i="14"/>
  <c r="F102" i="14"/>
  <c r="C104" i="14"/>
  <c r="F104" i="14"/>
  <c r="F105" i="14"/>
  <c r="F106" i="14"/>
  <c r="F107" i="14"/>
  <c r="F108" i="14"/>
  <c r="F109" i="14"/>
  <c r="F110" i="14"/>
  <c r="C112" i="14"/>
  <c r="F112" i="14"/>
  <c r="F113" i="14"/>
  <c r="F114" i="14"/>
  <c r="F115" i="14"/>
  <c r="F116" i="14"/>
  <c r="F117" i="14"/>
  <c r="F118" i="14"/>
  <c r="C120" i="14"/>
  <c r="F120" i="14"/>
  <c r="F121" i="14"/>
  <c r="F122" i="14"/>
  <c r="F123" i="14"/>
  <c r="F124" i="14"/>
  <c r="F125" i="14"/>
  <c r="F126" i="14"/>
  <c r="C128" i="14"/>
  <c r="F128" i="14"/>
  <c r="F129" i="14"/>
  <c r="F130" i="14"/>
  <c r="F131" i="14"/>
  <c r="F132" i="14"/>
  <c r="F133" i="14"/>
  <c r="F134" i="14"/>
  <c r="C136" i="14"/>
  <c r="F136" i="14"/>
  <c r="F137" i="14"/>
  <c r="F138" i="14"/>
  <c r="F139" i="14"/>
  <c r="F140" i="14"/>
  <c r="F141" i="14"/>
  <c r="F142" i="14"/>
  <c r="C144" i="14"/>
  <c r="F144" i="14"/>
  <c r="F145" i="14"/>
  <c r="F146" i="14"/>
  <c r="F147" i="14"/>
  <c r="F148" i="14"/>
  <c r="F149" i="14"/>
  <c r="F150" i="14"/>
  <c r="S39" i="12" l="1"/>
  <c r="P39" i="12"/>
  <c r="M39" i="12"/>
  <c r="J39" i="12"/>
  <c r="G39" i="12"/>
  <c r="Q37" i="12"/>
  <c r="S37" i="12" s="1"/>
  <c r="N37" i="12"/>
  <c r="P37" i="12" s="1"/>
  <c r="K37" i="12"/>
  <c r="M37" i="12" s="1"/>
  <c r="J37" i="12"/>
  <c r="H37" i="12"/>
  <c r="E37" i="12"/>
  <c r="G37" i="12" s="1"/>
  <c r="G36" i="12"/>
  <c r="S35" i="12"/>
  <c r="P35" i="12"/>
  <c r="M35" i="12"/>
  <c r="J35" i="12"/>
  <c r="G35" i="12"/>
  <c r="Q28" i="12"/>
  <c r="S28" i="12" s="1"/>
  <c r="P28" i="12"/>
  <c r="N28" i="12"/>
  <c r="K28" i="12"/>
  <c r="M28" i="12" s="1"/>
  <c r="H28" i="12"/>
  <c r="J28" i="12" s="1"/>
  <c r="E28" i="12"/>
  <c r="G28" i="12" s="1"/>
  <c r="S27" i="12"/>
  <c r="P27" i="12"/>
  <c r="M27" i="12"/>
  <c r="J27" i="12"/>
  <c r="G27" i="12"/>
  <c r="S26" i="12"/>
  <c r="P26" i="12"/>
  <c r="M26" i="12"/>
  <c r="J26" i="12"/>
  <c r="G26" i="12"/>
  <c r="M25" i="12"/>
  <c r="S24" i="12"/>
  <c r="P24" i="12"/>
  <c r="M24" i="12"/>
  <c r="J24" i="12"/>
  <c r="G24" i="12"/>
  <c r="M23" i="12"/>
  <c r="J23" i="12"/>
  <c r="G23" i="12"/>
  <c r="S22" i="12"/>
  <c r="P22" i="12"/>
  <c r="M22" i="12"/>
  <c r="J22" i="12"/>
  <c r="G22" i="12"/>
  <c r="M21" i="12"/>
  <c r="S20" i="12"/>
  <c r="P20" i="12"/>
  <c r="M20" i="12"/>
  <c r="J20" i="12"/>
  <c r="G20" i="12"/>
  <c r="S18" i="12"/>
  <c r="P18" i="12"/>
  <c r="M18" i="12"/>
  <c r="J18" i="12"/>
  <c r="G18" i="12"/>
  <c r="M16" i="12"/>
  <c r="J16" i="12"/>
  <c r="G16" i="12"/>
  <c r="S15" i="12"/>
  <c r="P15" i="12"/>
  <c r="M15" i="12"/>
  <c r="J15" i="12"/>
  <c r="G15" i="12"/>
  <c r="M14" i="12"/>
  <c r="J14" i="12"/>
  <c r="G14" i="12"/>
  <c r="G13" i="12"/>
  <c r="M12" i="12"/>
  <c r="J12" i="12"/>
  <c r="G12" i="12"/>
  <c r="S10" i="12"/>
  <c r="M10" i="12"/>
  <c r="J10" i="12"/>
  <c r="G10" i="12"/>
  <c r="V43" i="11" l="1"/>
  <c r="AI25" i="11"/>
  <c r="AD25" i="11"/>
  <c r="AA25" i="11"/>
  <c r="X25" i="11"/>
  <c r="U25" i="11"/>
  <c r="R25" i="11"/>
  <c r="M25" i="11"/>
  <c r="J25" i="11"/>
  <c r="G25" i="11"/>
  <c r="AA16" i="11"/>
  <c r="U16" i="11"/>
  <c r="G16" i="11"/>
  <c r="BY57" i="10" l="1"/>
  <c r="CA57" i="10" s="1"/>
  <c r="BV57" i="10"/>
  <c r="BX57" i="10" s="1"/>
  <c r="BJ57" i="10"/>
  <c r="BL57" i="10" s="1"/>
  <c r="BG57" i="10"/>
  <c r="BI57" i="10" s="1"/>
  <c r="BD57" i="10"/>
  <c r="BF57" i="10" s="1"/>
  <c r="BA57" i="10"/>
  <c r="BC57" i="10" s="1"/>
  <c r="AX57" i="10"/>
  <c r="AZ57" i="10" s="1"/>
  <c r="AR57" i="10"/>
  <c r="AT57" i="10" s="1"/>
  <c r="AF57" i="10"/>
  <c r="AH57" i="10" s="1"/>
  <c r="Z57" i="10"/>
  <c r="AB57" i="10" s="1"/>
  <c r="T57" i="10"/>
  <c r="V57" i="10" s="1"/>
  <c r="Q57" i="10"/>
  <c r="S57" i="10" s="1"/>
  <c r="BL56" i="10"/>
  <c r="AZ56" i="10"/>
  <c r="AH56" i="10"/>
  <c r="S56" i="10"/>
  <c r="CA55" i="10"/>
  <c r="BX55" i="10"/>
  <c r="BI55" i="10"/>
  <c r="BF55" i="10"/>
  <c r="BC55" i="10"/>
  <c r="AT55" i="10"/>
  <c r="AH55" i="10"/>
  <c r="AB55" i="10"/>
  <c r="V55" i="10"/>
  <c r="CB48" i="10"/>
  <c r="BY48" i="10"/>
  <c r="BV48" i="10"/>
  <c r="BS48" i="10"/>
  <c r="BP48" i="10"/>
  <c r="BM48" i="10"/>
  <c r="BJ48" i="10"/>
  <c r="BG48" i="10"/>
  <c r="BD48" i="10"/>
  <c r="BA48" i="10"/>
  <c r="AX48" i="10"/>
  <c r="AU48" i="10"/>
  <c r="AO48" i="10"/>
  <c r="AL48" i="10"/>
  <c r="AI48" i="10"/>
  <c r="AF48" i="10"/>
  <c r="AC48" i="10"/>
  <c r="Z48" i="10"/>
  <c r="W48" i="10"/>
  <c r="T48" i="10"/>
  <c r="Q48" i="10"/>
  <c r="N48" i="10"/>
  <c r="K48" i="10"/>
  <c r="H48" i="10"/>
  <c r="E48" i="10"/>
  <c r="CB47" i="10"/>
  <c r="CD47" i="10" s="1"/>
  <c r="BY47" i="10"/>
  <c r="CA47" i="10" s="1"/>
  <c r="BV47" i="10"/>
  <c r="BX47" i="10" s="1"/>
  <c r="BS47" i="10"/>
  <c r="BU47" i="10" s="1"/>
  <c r="BP47" i="10"/>
  <c r="BR47" i="10" s="1"/>
  <c r="BM47" i="10"/>
  <c r="BO47" i="10" s="1"/>
  <c r="BJ47" i="10"/>
  <c r="BL47" i="10" s="1"/>
  <c r="BG47" i="10"/>
  <c r="BI47" i="10" s="1"/>
  <c r="BD47" i="10"/>
  <c r="BF47" i="10" s="1"/>
  <c r="BA47" i="10"/>
  <c r="BC47" i="10" s="1"/>
  <c r="AX47" i="10"/>
  <c r="AZ47" i="10" s="1"/>
  <c r="AU47" i="10"/>
  <c r="AW47" i="10" s="1"/>
  <c r="AR47" i="10"/>
  <c r="AT47" i="10" s="1"/>
  <c r="AO47" i="10"/>
  <c r="AQ47" i="10" s="1"/>
  <c r="AL47" i="10"/>
  <c r="AN47" i="10" s="1"/>
  <c r="AI47" i="10"/>
  <c r="AK47" i="10" s="1"/>
  <c r="AF47" i="10"/>
  <c r="AH47" i="10" s="1"/>
  <c r="AC47" i="10"/>
  <c r="AE47" i="10" s="1"/>
  <c r="Z47" i="10"/>
  <c r="AB47" i="10" s="1"/>
  <c r="W47" i="10"/>
  <c r="Y47" i="10" s="1"/>
  <c r="T47" i="10"/>
  <c r="V47" i="10" s="1"/>
  <c r="N47" i="10"/>
  <c r="P47" i="10" s="1"/>
  <c r="K47" i="10"/>
  <c r="M47" i="10" s="1"/>
  <c r="H47" i="10"/>
  <c r="J47" i="10" s="1"/>
  <c r="E47" i="10"/>
  <c r="G47" i="10" s="1"/>
  <c r="CD46" i="10"/>
  <c r="CA46" i="10"/>
  <c r="BX46" i="10"/>
  <c r="BU46" i="10"/>
  <c r="BO46" i="10"/>
  <c r="BI46" i="10"/>
  <c r="BF46" i="10"/>
  <c r="BC46" i="10"/>
  <c r="AZ46" i="10"/>
  <c r="AW46" i="10"/>
  <c r="AT46" i="10"/>
  <c r="AQ46" i="10"/>
  <c r="AN46" i="10"/>
  <c r="AK46" i="10"/>
  <c r="AH46" i="10"/>
  <c r="AE46" i="10"/>
  <c r="AB46" i="10"/>
  <c r="Y46" i="10"/>
  <c r="V46" i="10"/>
  <c r="P46" i="10"/>
  <c r="M46" i="10"/>
  <c r="J46" i="10"/>
  <c r="G46" i="10"/>
  <c r="CD45" i="10"/>
  <c r="CA45" i="10"/>
  <c r="BX45" i="10"/>
  <c r="BO45" i="10"/>
  <c r="BI45" i="10"/>
  <c r="BF45" i="10"/>
  <c r="BC45" i="10"/>
  <c r="AZ45" i="10"/>
  <c r="AW45" i="10"/>
  <c r="AT45" i="10"/>
  <c r="AQ45" i="10"/>
  <c r="AN45" i="10"/>
  <c r="AK45" i="10"/>
  <c r="AH45" i="10"/>
  <c r="AE45" i="10"/>
  <c r="AB45" i="10"/>
  <c r="G45" i="10"/>
  <c r="CD43" i="10"/>
  <c r="CA43" i="10"/>
  <c r="BX43" i="10"/>
  <c r="BU43" i="10"/>
  <c r="BR43" i="10"/>
  <c r="BO43" i="10"/>
  <c r="BI43" i="10"/>
  <c r="BF43" i="10"/>
  <c r="BC43" i="10"/>
  <c r="AZ43" i="10"/>
  <c r="AW43" i="10"/>
  <c r="AT43" i="10"/>
  <c r="AQ43" i="10"/>
  <c r="AN43" i="10"/>
  <c r="AK43" i="10"/>
  <c r="AH43" i="10"/>
  <c r="AE43" i="10"/>
  <c r="AB43" i="10"/>
  <c r="Y43" i="10"/>
  <c r="V43" i="10"/>
  <c r="P43" i="10"/>
  <c r="M43" i="10"/>
  <c r="J43" i="10"/>
  <c r="G43" i="10"/>
  <c r="BX42" i="10"/>
  <c r="BR42" i="10"/>
  <c r="BO42" i="10"/>
  <c r="AZ42" i="10"/>
  <c r="AN42" i="10"/>
  <c r="CD41" i="10"/>
  <c r="CA41" i="10"/>
  <c r="BX41" i="10"/>
  <c r="BU41" i="10"/>
  <c r="BR41" i="10"/>
  <c r="BO41" i="10"/>
  <c r="BL41" i="10"/>
  <c r="BI41" i="10"/>
  <c r="BF41" i="10"/>
  <c r="BC41" i="10"/>
  <c r="AZ41" i="10"/>
  <c r="AW41" i="10"/>
  <c r="AT41" i="10"/>
  <c r="AQ41" i="10"/>
  <c r="AN41" i="10"/>
  <c r="AK41" i="10"/>
  <c r="AH41" i="10"/>
  <c r="AE41" i="10"/>
  <c r="AB41" i="10"/>
  <c r="Y41" i="10"/>
  <c r="V41" i="10"/>
  <c r="P41" i="10"/>
  <c r="M41" i="10"/>
  <c r="J41" i="10"/>
  <c r="G41" i="10"/>
  <c r="CD40" i="10"/>
  <c r="CA40" i="10"/>
  <c r="BX40" i="10"/>
  <c r="BU40" i="10"/>
  <c r="BO40" i="10"/>
  <c r="BI40" i="10"/>
  <c r="BF40" i="10"/>
  <c r="BC40" i="10"/>
  <c r="AZ40" i="10"/>
  <c r="AW40" i="10"/>
  <c r="AT40" i="10"/>
  <c r="AQ40" i="10"/>
  <c r="AN40" i="10"/>
  <c r="AK40" i="10"/>
  <c r="AH40" i="10"/>
  <c r="AE40" i="10"/>
  <c r="AB40" i="10"/>
  <c r="Y40" i="10"/>
  <c r="V40" i="10"/>
  <c r="P40" i="10"/>
  <c r="M40" i="10"/>
  <c r="J40" i="10"/>
  <c r="G40" i="10"/>
  <c r="CD39" i="10"/>
  <c r="CA39" i="10"/>
  <c r="BX39" i="10"/>
  <c r="BU39" i="10"/>
  <c r="BR39" i="10"/>
  <c r="BO39" i="10"/>
  <c r="BL39" i="10"/>
  <c r="BI39" i="10"/>
  <c r="BF39" i="10"/>
  <c r="BC39" i="10"/>
  <c r="AZ39" i="10"/>
  <c r="AW39" i="10"/>
  <c r="AT39" i="10"/>
  <c r="AQ39" i="10"/>
  <c r="AN39" i="10"/>
  <c r="AK39" i="10"/>
  <c r="AH39" i="10"/>
  <c r="AE39" i="10"/>
  <c r="AB39" i="10"/>
  <c r="Y39" i="10"/>
  <c r="V39" i="10"/>
  <c r="P39" i="10"/>
  <c r="M39" i="10"/>
  <c r="J39" i="10"/>
  <c r="G39" i="10"/>
  <c r="CD38" i="10"/>
  <c r="CA38" i="10"/>
  <c r="BX38" i="10"/>
  <c r="BU38" i="10"/>
  <c r="BR38" i="10"/>
  <c r="BO38" i="10"/>
  <c r="BI38" i="10"/>
  <c r="BF38" i="10"/>
  <c r="BC38" i="10"/>
  <c r="AZ38" i="10"/>
  <c r="AW38" i="10"/>
  <c r="AT38" i="10"/>
  <c r="AQ38" i="10"/>
  <c r="AN38" i="10"/>
  <c r="AK38" i="10"/>
  <c r="AH38" i="10"/>
  <c r="AE38" i="10"/>
  <c r="AB38" i="10"/>
  <c r="Y38" i="10"/>
  <c r="V38" i="10"/>
  <c r="P38" i="10"/>
  <c r="M38" i="10"/>
  <c r="J38" i="10"/>
  <c r="G38" i="10"/>
  <c r="CD37" i="10"/>
  <c r="CA37" i="10"/>
  <c r="BX37" i="10"/>
  <c r="BI37" i="10"/>
  <c r="BF37" i="10"/>
  <c r="BC37" i="10"/>
  <c r="AT37" i="10"/>
  <c r="AQ37" i="10"/>
  <c r="AN37" i="10"/>
  <c r="AK37" i="10"/>
  <c r="AH37" i="10"/>
  <c r="AE37" i="10"/>
  <c r="AB37" i="10"/>
  <c r="Y37" i="10"/>
  <c r="G37" i="10"/>
  <c r="CD36" i="10"/>
  <c r="CA36" i="10"/>
  <c r="BX36" i="10"/>
  <c r="BU36" i="10"/>
  <c r="BR36" i="10"/>
  <c r="BO36" i="10"/>
  <c r="BI36" i="10"/>
  <c r="BF36" i="10"/>
  <c r="BC36" i="10"/>
  <c r="AZ36" i="10"/>
  <c r="AW36" i="10"/>
  <c r="AT36" i="10"/>
  <c r="AQ36" i="10"/>
  <c r="AN36" i="10"/>
  <c r="AK36" i="10"/>
  <c r="AH36" i="10"/>
  <c r="AE36" i="10"/>
  <c r="AB36" i="10"/>
  <c r="Y36" i="10"/>
  <c r="V36" i="10"/>
  <c r="P36" i="10"/>
  <c r="M36" i="10"/>
  <c r="J36" i="10"/>
  <c r="G36" i="10"/>
  <c r="CD35" i="10"/>
  <c r="CA35" i="10"/>
  <c r="BX35" i="10"/>
  <c r="BU35" i="10"/>
  <c r="BR35" i="10"/>
  <c r="BO35" i="10"/>
  <c r="BI35" i="10"/>
  <c r="BF35" i="10"/>
  <c r="BC35" i="10"/>
  <c r="AZ35" i="10"/>
  <c r="AW35" i="10"/>
  <c r="AT35" i="10"/>
  <c r="AQ35" i="10"/>
  <c r="AN35" i="10"/>
  <c r="AK35" i="10"/>
  <c r="AH35" i="10"/>
  <c r="AE35" i="10"/>
  <c r="AB35" i="10"/>
  <c r="Y35" i="10"/>
  <c r="V35" i="10"/>
  <c r="P35" i="10"/>
  <c r="M35" i="10"/>
  <c r="J35" i="10"/>
  <c r="G35" i="10"/>
  <c r="CD34" i="10"/>
  <c r="CA34" i="10"/>
  <c r="BX34" i="10"/>
  <c r="BU34" i="10"/>
  <c r="BR34" i="10"/>
  <c r="BO34" i="10"/>
  <c r="BL34" i="10"/>
  <c r="BI34" i="10"/>
  <c r="BF34" i="10"/>
  <c r="BC34" i="10"/>
  <c r="AZ34" i="10"/>
  <c r="AW34" i="10"/>
  <c r="AT34" i="10"/>
  <c r="AQ34" i="10"/>
  <c r="AN34" i="10"/>
  <c r="AK34" i="10"/>
  <c r="AH34" i="10"/>
  <c r="AE34" i="10"/>
  <c r="AB34" i="10"/>
  <c r="Y34" i="10"/>
  <c r="V34" i="10"/>
  <c r="S34" i="10"/>
  <c r="P34" i="10"/>
  <c r="M34" i="10"/>
  <c r="J34" i="10"/>
  <c r="G34" i="10"/>
  <c r="CD33" i="10"/>
  <c r="CA33" i="10"/>
  <c r="BX33" i="10"/>
  <c r="BO33" i="10"/>
  <c r="BI33" i="10"/>
  <c r="BF33" i="10"/>
  <c r="BC33" i="10"/>
  <c r="AZ33" i="10"/>
  <c r="AQ33" i="10"/>
  <c r="AN33" i="10"/>
  <c r="AK33" i="10"/>
  <c r="BO31" i="10"/>
  <c r="AZ31" i="10"/>
  <c r="AN31" i="10"/>
  <c r="BO29" i="10"/>
  <c r="BL29" i="10"/>
  <c r="BC29" i="10"/>
  <c r="AZ29" i="10"/>
  <c r="AN29" i="10"/>
  <c r="BL26" i="10"/>
  <c r="AZ26" i="10"/>
  <c r="AN26" i="10"/>
  <c r="AN24" i="10"/>
  <c r="AN22" i="10"/>
  <c r="CD20" i="10"/>
  <c r="CA20" i="10"/>
  <c r="BR20" i="10"/>
  <c r="BO20" i="10"/>
  <c r="BL20" i="10"/>
  <c r="BF20" i="10"/>
  <c r="BC20" i="10"/>
  <c r="AZ20" i="10"/>
  <c r="AW20" i="10"/>
  <c r="AT20" i="10"/>
  <c r="AQ20" i="10"/>
  <c r="AN20" i="10"/>
  <c r="AK20" i="10"/>
  <c r="AH20" i="10"/>
  <c r="AE20" i="10"/>
  <c r="AB20" i="10"/>
  <c r="Y20" i="10"/>
  <c r="V20" i="10"/>
  <c r="S20" i="10"/>
  <c r="P20" i="10"/>
  <c r="M20" i="10"/>
  <c r="J20" i="10"/>
  <c r="G20" i="10"/>
  <c r="AH19" i="10"/>
  <c r="BO17" i="10"/>
  <c r="BL17" i="10"/>
  <c r="BC17" i="10"/>
  <c r="AZ17" i="10"/>
  <c r="AN17" i="10"/>
  <c r="AK17" i="10"/>
  <c r="AH17" i="10"/>
  <c r="S17" i="10"/>
  <c r="BR16" i="10"/>
  <c r="BO16" i="10"/>
  <c r="BF16" i="10"/>
  <c r="BC16" i="10"/>
  <c r="AZ16" i="10"/>
  <c r="AN16" i="10"/>
  <c r="AK16" i="10"/>
  <c r="AH16" i="10"/>
  <c r="BO15" i="10"/>
  <c r="BF15" i="10"/>
  <c r="BC15" i="10"/>
  <c r="AZ15" i="10"/>
  <c r="AT15" i="10"/>
  <c r="AN15" i="10"/>
  <c r="AK15" i="10"/>
  <c r="AH15" i="10"/>
  <c r="AB15" i="10"/>
  <c r="V15" i="10"/>
  <c r="AH14" i="10"/>
  <c r="BO13" i="10"/>
  <c r="BC13" i="10"/>
  <c r="AZ13" i="10"/>
  <c r="AN13" i="10"/>
  <c r="AK13" i="10"/>
  <c r="AH13" i="10"/>
  <c r="PB152" i="9" l="1"/>
  <c r="OY152" i="9"/>
  <c r="OV152" i="9"/>
  <c r="OS152" i="9"/>
  <c r="OP152" i="9"/>
  <c r="OM152" i="9"/>
  <c r="OJ152" i="9"/>
  <c r="OG152" i="9"/>
  <c r="OD152" i="9"/>
  <c r="OA152" i="9"/>
  <c r="NX152" i="9"/>
  <c r="NU152" i="9"/>
  <c r="NR152" i="9"/>
  <c r="NO152" i="9"/>
  <c r="NL152" i="9"/>
  <c r="NI152" i="9"/>
  <c r="NF152" i="9"/>
  <c r="NC152" i="9"/>
  <c r="MZ152" i="9"/>
  <c r="MW152" i="9"/>
  <c r="MT152" i="9"/>
  <c r="MQ152" i="9"/>
  <c r="MN152" i="9"/>
  <c r="MK152" i="9"/>
  <c r="MH152" i="9"/>
  <c r="ME152" i="9"/>
  <c r="MB152" i="9"/>
  <c r="LY152" i="9"/>
  <c r="LV152" i="9"/>
  <c r="LS152" i="9"/>
  <c r="LP152" i="9"/>
  <c r="LM152" i="9"/>
  <c r="LJ152" i="9"/>
  <c r="LG152" i="9"/>
  <c r="LD152" i="9"/>
  <c r="LA152" i="9"/>
  <c r="KX152" i="9"/>
  <c r="KU152" i="9"/>
  <c r="KI152" i="9"/>
  <c r="KF152" i="9"/>
  <c r="KC152" i="9"/>
  <c r="JZ152" i="9"/>
  <c r="JW152" i="9"/>
  <c r="JT152" i="9"/>
  <c r="JQ152" i="9"/>
  <c r="IP152" i="9"/>
  <c r="II152" i="9"/>
  <c r="IF152" i="9"/>
  <c r="IC152" i="9"/>
  <c r="HZ152" i="9"/>
  <c r="HW152" i="9"/>
  <c r="HT152" i="9"/>
  <c r="HQ152" i="9"/>
  <c r="HH152" i="9"/>
  <c r="HB152" i="9"/>
  <c r="GY152" i="9"/>
  <c r="GV152" i="9"/>
  <c r="GM152" i="9"/>
  <c r="GJ152" i="9"/>
  <c r="GD152" i="9"/>
  <c r="FR152" i="9"/>
  <c r="FO152" i="9"/>
  <c r="FI152" i="9"/>
  <c r="EW152" i="9"/>
  <c r="ET152" i="9"/>
  <c r="EQ152" i="9"/>
  <c r="EK152" i="9"/>
  <c r="EC152" i="9"/>
  <c r="DZ152" i="9"/>
  <c r="DW152" i="9"/>
  <c r="DT152" i="9"/>
  <c r="DH152" i="9"/>
  <c r="CR152" i="9"/>
  <c r="CO152" i="9"/>
  <c r="CL152" i="9"/>
  <c r="CI152" i="9"/>
  <c r="CF152" i="9"/>
  <c r="BZ152" i="9"/>
  <c r="BR152" i="9"/>
  <c r="BI152" i="9"/>
  <c r="AQ152" i="9"/>
  <c r="AK152" i="9"/>
  <c r="Y152" i="9"/>
  <c r="S152" i="9"/>
  <c r="PB150" i="9"/>
  <c r="OY150" i="9"/>
  <c r="OV150" i="9"/>
  <c r="OS150" i="9"/>
  <c r="OP150" i="9"/>
  <c r="OM150" i="9"/>
  <c r="OJ150" i="9"/>
  <c r="OG150" i="9"/>
  <c r="OD150" i="9"/>
  <c r="OA150" i="9"/>
  <c r="NX150" i="9"/>
  <c r="NU150" i="9"/>
  <c r="NR150" i="9"/>
  <c r="NO150" i="9"/>
  <c r="NL150" i="9"/>
  <c r="NI150" i="9"/>
  <c r="NF150" i="9"/>
  <c r="NC150" i="9"/>
  <c r="MZ150" i="9"/>
  <c r="MW150" i="9"/>
  <c r="MT150" i="9"/>
  <c r="MQ150" i="9"/>
  <c r="MN150" i="9"/>
  <c r="MK150" i="9"/>
  <c r="MH150" i="9"/>
  <c r="ME150" i="9"/>
  <c r="MB150" i="9"/>
  <c r="LY150" i="9"/>
  <c r="LV150" i="9"/>
  <c r="LS150" i="9"/>
  <c r="LP150" i="9"/>
  <c r="LM150" i="9"/>
  <c r="LJ150" i="9"/>
  <c r="LG150" i="9"/>
  <c r="LD150" i="9"/>
  <c r="KI150" i="9"/>
  <c r="KF150" i="9"/>
  <c r="KC150" i="9"/>
  <c r="JZ150" i="9"/>
  <c r="JW150" i="9"/>
  <c r="JT150" i="9"/>
  <c r="JQ150" i="9"/>
  <c r="IV150" i="9"/>
  <c r="IS150" i="9"/>
  <c r="HB150" i="9"/>
  <c r="GY150" i="9"/>
  <c r="GV150" i="9"/>
  <c r="GS150" i="9"/>
  <c r="GM150" i="9"/>
  <c r="GJ150" i="9"/>
  <c r="GG150" i="9"/>
  <c r="GD150" i="9"/>
  <c r="GA150" i="9"/>
  <c r="FX150" i="9"/>
  <c r="FR150" i="9"/>
  <c r="FO150" i="9"/>
  <c r="FL150" i="9"/>
  <c r="FI150" i="9"/>
  <c r="FF150" i="9"/>
  <c r="FC150" i="9"/>
  <c r="EW150" i="9"/>
  <c r="ET150" i="9"/>
  <c r="EQ150" i="9"/>
  <c r="EN150" i="9"/>
  <c r="EK150" i="9"/>
  <c r="EH150" i="9"/>
  <c r="EC150" i="9"/>
  <c r="DZ150" i="9"/>
  <c r="DW150" i="9"/>
  <c r="DT150" i="9"/>
  <c r="DQ150" i="9"/>
  <c r="DN150" i="9"/>
  <c r="DH150" i="9"/>
  <c r="CR150" i="9"/>
  <c r="CO150" i="9"/>
  <c r="CL150" i="9"/>
  <c r="CI150" i="9"/>
  <c r="CF150" i="9"/>
  <c r="CC150" i="9"/>
  <c r="BW150" i="9"/>
  <c r="BR150" i="9"/>
  <c r="BO150" i="9"/>
  <c r="BL150" i="9"/>
  <c r="BI150" i="9"/>
  <c r="BF150" i="9"/>
  <c r="BC150" i="9"/>
  <c r="AZ150" i="9"/>
  <c r="AW150" i="9"/>
  <c r="AT150" i="9"/>
  <c r="AQ150" i="9"/>
  <c r="AN150" i="9"/>
  <c r="AK150" i="9"/>
  <c r="AH150" i="9"/>
  <c r="S150" i="9"/>
  <c r="P150" i="9"/>
  <c r="M150" i="9"/>
  <c r="J150" i="9"/>
  <c r="PB146" i="9"/>
  <c r="OY146" i="9"/>
  <c r="OV146" i="9"/>
  <c r="OS146" i="9"/>
  <c r="OP146" i="9"/>
  <c r="OM146" i="9"/>
  <c r="OJ146" i="9"/>
  <c r="OG146" i="9"/>
  <c r="OD146" i="9"/>
  <c r="OA146" i="9"/>
  <c r="NX146" i="9"/>
  <c r="NU146" i="9"/>
  <c r="NR146" i="9"/>
  <c r="NO146" i="9"/>
  <c r="NL146" i="9"/>
  <c r="NI146" i="9"/>
  <c r="NF146" i="9"/>
  <c r="NC146" i="9"/>
  <c r="MZ146" i="9"/>
  <c r="MW146" i="9"/>
  <c r="MT146" i="9"/>
  <c r="MQ146" i="9"/>
  <c r="MN146" i="9"/>
  <c r="MK146" i="9"/>
  <c r="MH146" i="9"/>
  <c r="ME146" i="9"/>
  <c r="MB146" i="9"/>
  <c r="LY146" i="9"/>
  <c r="LV146" i="9"/>
  <c r="LS146" i="9"/>
  <c r="LP146" i="9"/>
  <c r="LM146" i="9"/>
  <c r="LJ146" i="9"/>
  <c r="LG146" i="9"/>
  <c r="LD146" i="9"/>
  <c r="KI146" i="9"/>
  <c r="KF146" i="9"/>
  <c r="KC146" i="9"/>
  <c r="JZ146" i="9"/>
  <c r="JW146" i="9"/>
  <c r="JT146" i="9"/>
  <c r="JQ146" i="9"/>
  <c r="IV146" i="9"/>
  <c r="IS146" i="9"/>
  <c r="IP146" i="9"/>
  <c r="HZ146" i="9"/>
  <c r="HK146" i="9"/>
  <c r="HH146" i="9"/>
  <c r="HE146" i="9"/>
  <c r="HB146" i="9"/>
  <c r="GY146" i="9"/>
  <c r="GV146" i="9"/>
  <c r="GS146" i="9"/>
  <c r="GP146" i="9"/>
  <c r="GM146" i="9"/>
  <c r="GJ146" i="9"/>
  <c r="GG146" i="9"/>
  <c r="GD146" i="9"/>
  <c r="GA146" i="9"/>
  <c r="FX146" i="9"/>
  <c r="FR146" i="9"/>
  <c r="FO146" i="9"/>
  <c r="FL146" i="9"/>
  <c r="FI146" i="9"/>
  <c r="FF146" i="9"/>
  <c r="FC146" i="9"/>
  <c r="EW146" i="9"/>
  <c r="ET146" i="9"/>
  <c r="EQ146" i="9"/>
  <c r="EN146" i="9"/>
  <c r="EK146" i="9"/>
  <c r="EH146" i="9"/>
  <c r="EC146" i="9"/>
  <c r="DZ146" i="9"/>
  <c r="DW146" i="9"/>
  <c r="DT146" i="9"/>
  <c r="DQ146" i="9"/>
  <c r="DN146" i="9"/>
  <c r="DK146" i="9"/>
  <c r="DH146" i="9"/>
  <c r="DA146" i="9"/>
  <c r="CX146" i="9"/>
  <c r="CU146" i="9"/>
  <c r="CR146" i="9"/>
  <c r="CO146" i="9"/>
  <c r="CL146" i="9"/>
  <c r="CI146" i="9"/>
  <c r="CF146" i="9"/>
  <c r="CC146" i="9"/>
  <c r="BW146" i="9"/>
  <c r="BR146" i="9"/>
  <c r="BO146" i="9"/>
  <c r="BL146" i="9"/>
  <c r="BI146" i="9"/>
  <c r="BF146" i="9"/>
  <c r="BC146" i="9"/>
  <c r="AZ146" i="9"/>
  <c r="AW146" i="9"/>
  <c r="AT146" i="9"/>
  <c r="AQ146" i="9"/>
  <c r="AN146" i="9"/>
  <c r="AK146" i="9"/>
  <c r="AH146" i="9"/>
  <c r="AE146" i="9"/>
  <c r="AB146" i="9"/>
  <c r="Y146" i="9"/>
  <c r="V146" i="9"/>
  <c r="S146" i="9"/>
  <c r="P146" i="9"/>
  <c r="M146" i="9"/>
  <c r="J146" i="9"/>
  <c r="G146" i="9"/>
  <c r="IP138" i="9"/>
  <c r="HZ138" i="9"/>
  <c r="PB127" i="9"/>
  <c r="OY127" i="9"/>
  <c r="OV127" i="9"/>
  <c r="OS127" i="9"/>
  <c r="OP127" i="9"/>
  <c r="OM127" i="9"/>
  <c r="OJ127" i="9"/>
  <c r="OG127" i="9"/>
  <c r="OD127" i="9"/>
  <c r="OA127" i="9"/>
  <c r="NX127" i="9"/>
  <c r="NU127" i="9"/>
  <c r="NR127" i="9"/>
  <c r="NO127" i="9"/>
  <c r="NL127" i="9"/>
  <c r="NI127" i="9"/>
  <c r="NF127" i="9"/>
  <c r="NC127" i="9"/>
  <c r="MZ127" i="9"/>
  <c r="MW127" i="9"/>
  <c r="MT127" i="9"/>
  <c r="MQ127" i="9"/>
  <c r="MN127" i="9"/>
  <c r="MK127" i="9"/>
  <c r="MH127" i="9"/>
  <c r="ME127" i="9"/>
  <c r="MB127" i="9"/>
  <c r="LY127" i="9"/>
  <c r="LV127" i="9"/>
  <c r="LS127" i="9"/>
  <c r="LP127" i="9"/>
  <c r="LM127" i="9"/>
  <c r="LJ127" i="9"/>
  <c r="LG127" i="9"/>
  <c r="LD127" i="9"/>
  <c r="KI127" i="9"/>
  <c r="KF127" i="9"/>
  <c r="KC127" i="9"/>
  <c r="JZ127" i="9"/>
  <c r="JW127" i="9"/>
  <c r="JT127" i="9"/>
  <c r="JQ127" i="9"/>
  <c r="HB127" i="9"/>
  <c r="GY127" i="9"/>
  <c r="GM127" i="9"/>
  <c r="GJ127" i="9"/>
  <c r="GG127" i="9"/>
  <c r="GD127" i="9"/>
  <c r="FR127" i="9"/>
  <c r="FO127" i="9"/>
  <c r="FL127" i="9"/>
  <c r="FI127" i="9"/>
  <c r="EW127" i="9"/>
  <c r="ET127" i="9"/>
  <c r="EQ127" i="9"/>
  <c r="EK127" i="9"/>
  <c r="EC127" i="9"/>
  <c r="DZ127" i="9"/>
  <c r="DW127" i="9"/>
  <c r="DT127" i="9"/>
  <c r="DH127" i="9"/>
  <c r="CO127" i="9"/>
  <c r="CI127" i="9"/>
  <c r="CF127" i="9"/>
  <c r="BR127" i="9"/>
  <c r="AQ127" i="9"/>
  <c r="AK127" i="9"/>
  <c r="J127" i="9"/>
  <c r="GY124" i="9"/>
  <c r="ET124" i="9"/>
  <c r="EQ124" i="9"/>
  <c r="BO124" i="9"/>
  <c r="AK124" i="9"/>
  <c r="M124" i="9"/>
  <c r="J124" i="9"/>
  <c r="OX119" i="9"/>
  <c r="OU119" i="9"/>
  <c r="AQ112" i="9"/>
  <c r="AK112" i="9"/>
  <c r="IF103" i="9"/>
  <c r="AQ88" i="9"/>
  <c r="JN67" i="9"/>
  <c r="JL67" i="9"/>
  <c r="IZ67" i="9"/>
  <c r="JB67" i="9" s="1"/>
  <c r="IW67" i="9"/>
  <c r="IY67" i="9" s="1"/>
  <c r="GN67" i="9"/>
  <c r="GK67" i="9"/>
  <c r="JB63" i="9"/>
  <c r="JB60" i="9"/>
  <c r="JB59" i="9"/>
  <c r="IY59" i="9"/>
  <c r="GM59" i="9"/>
  <c r="JB58" i="9"/>
  <c r="JB56" i="9"/>
  <c r="JB55" i="9"/>
  <c r="JN54" i="9"/>
  <c r="JB54" i="9"/>
  <c r="IY54" i="9"/>
  <c r="GP54" i="9"/>
  <c r="GM54" i="9"/>
  <c r="JH53" i="9"/>
  <c r="JE53" i="9"/>
  <c r="JB53" i="9"/>
  <c r="IY53" i="9"/>
  <c r="JH52" i="9"/>
  <c r="JE52" i="9"/>
  <c r="JB52" i="9"/>
  <c r="IY52" i="9"/>
  <c r="JH51" i="9"/>
  <c r="JE51" i="9"/>
  <c r="JB51" i="9"/>
  <c r="IY51" i="9"/>
  <c r="JN44" i="9"/>
  <c r="JK44" i="9"/>
  <c r="JH44" i="9"/>
  <c r="JE44" i="9"/>
  <c r="JB44" i="9"/>
  <c r="IY44" i="9"/>
  <c r="JK43" i="9"/>
  <c r="JH43" i="9"/>
  <c r="JE43" i="9"/>
  <c r="JB43" i="9"/>
  <c r="IY43" i="9"/>
  <c r="JK37" i="9"/>
  <c r="JE37" i="9"/>
  <c r="JN32" i="9"/>
  <c r="JK32" i="9"/>
  <c r="JH32" i="9"/>
  <c r="JE32" i="9"/>
  <c r="JB32" i="9"/>
  <c r="IY32" i="9"/>
  <c r="GJ32" i="9"/>
  <c r="GG32" i="9"/>
  <c r="GD32" i="9"/>
  <c r="GA32" i="9"/>
  <c r="FX32" i="9"/>
  <c r="FU32" i="9"/>
  <c r="FR32" i="9"/>
  <c r="FO32" i="9"/>
  <c r="FL32" i="9"/>
  <c r="FI32" i="9"/>
  <c r="FF32" i="9"/>
  <c r="FC32" i="9"/>
  <c r="EZ32" i="9"/>
  <c r="EW32" i="9"/>
  <c r="IY31" i="9"/>
  <c r="IY29" i="9"/>
  <c r="JN26" i="9"/>
  <c r="JK26" i="9"/>
  <c r="JH26" i="9"/>
  <c r="JE26" i="9"/>
  <c r="JB26" i="9"/>
  <c r="IY26" i="9"/>
  <c r="J136" i="8" l="1"/>
  <c r="CT52" i="8"/>
  <c r="AW52" i="8"/>
  <c r="CT49" i="8"/>
  <c r="CQ49" i="8"/>
  <c r="CB49" i="8"/>
  <c r="BZ49" i="8"/>
  <c r="BW49" i="8"/>
  <c r="BY49" i="8" s="1"/>
  <c r="BT49" i="8"/>
  <c r="BV49" i="8" s="1"/>
  <c r="BQ49" i="8"/>
  <c r="BS49" i="8" s="1"/>
  <c r="BJ49" i="8"/>
  <c r="BC49" i="8"/>
  <c r="BE49" i="8" s="1"/>
  <c r="AX49" i="8"/>
  <c r="AZ49" i="8" s="1"/>
  <c r="CT47" i="8"/>
  <c r="CB47" i="8"/>
  <c r="BY47" i="8"/>
  <c r="BV47" i="8"/>
  <c r="BS47" i="8"/>
  <c r="BE47" i="8"/>
  <c r="CY40" i="8"/>
  <c r="CW40" i="8"/>
  <c r="CU40" i="8"/>
  <c r="CR40" i="8"/>
  <c r="CT40" i="8" s="1"/>
  <c r="CO40" i="8"/>
  <c r="CM40" i="8"/>
  <c r="CK40" i="8"/>
  <c r="CI40" i="8"/>
  <c r="CG40" i="8"/>
  <c r="CE40" i="8"/>
  <c r="CC40" i="8"/>
  <c r="BZ40" i="8"/>
  <c r="CB40" i="8" s="1"/>
  <c r="BW40" i="8"/>
  <c r="BY40" i="8" s="1"/>
  <c r="BT40" i="8"/>
  <c r="BV40" i="8" s="1"/>
  <c r="BQ40" i="8"/>
  <c r="BS40" i="8" s="1"/>
  <c r="BO40" i="8"/>
  <c r="BM40" i="8"/>
  <c r="BK40" i="8"/>
  <c r="BH40" i="8"/>
  <c r="BF40" i="8"/>
  <c r="BC40" i="8"/>
  <c r="BA40" i="8"/>
  <c r="AU40" i="8"/>
  <c r="AO40" i="8"/>
  <c r="AM40" i="8"/>
  <c r="AI40" i="8"/>
  <c r="AG40" i="8"/>
  <c r="AC40" i="8"/>
  <c r="AA40" i="8"/>
  <c r="Y40" i="8"/>
  <c r="CT39" i="8"/>
  <c r="CB39" i="8"/>
  <c r="BY39" i="8"/>
  <c r="BV39" i="8"/>
  <c r="CT38" i="8"/>
  <c r="CB38" i="8"/>
  <c r="BY38" i="8"/>
  <c r="CT37" i="8"/>
  <c r="CB37" i="8"/>
  <c r="BY37" i="8"/>
  <c r="BV36" i="8"/>
  <c r="BS36" i="8"/>
  <c r="BE36" i="8"/>
  <c r="CT35" i="8"/>
  <c r="CB35" i="8"/>
  <c r="BY35" i="8"/>
  <c r="CT34" i="8"/>
  <c r="CB34" i="8"/>
  <c r="BY34" i="8"/>
  <c r="BV33" i="8"/>
  <c r="CT32" i="8"/>
  <c r="CB32" i="8"/>
  <c r="BY32" i="8"/>
  <c r="BV32" i="8"/>
  <c r="BS32" i="8"/>
  <c r="CT31" i="8"/>
  <c r="BY31" i="8"/>
  <c r="BV30" i="8"/>
  <c r="BS30" i="8"/>
  <c r="BE30" i="8"/>
  <c r="CT28" i="8"/>
  <c r="BY28" i="8"/>
  <c r="BV28" i="8"/>
  <c r="BS28" i="8"/>
  <c r="CT27" i="8"/>
  <c r="CB27" i="8"/>
  <c r="BY27" i="8"/>
  <c r="CT26" i="8"/>
  <c r="CB26" i="8"/>
  <c r="BY26" i="8"/>
  <c r="BV26" i="8"/>
  <c r="CT25" i="8"/>
  <c r="BV25" i="8"/>
  <c r="BS25" i="8"/>
  <c r="CT24" i="8"/>
  <c r="CB24" i="8"/>
  <c r="BY24" i="8"/>
  <c r="CT23" i="8"/>
  <c r="CB23" i="8"/>
  <c r="BY23" i="8"/>
  <c r="Z45" i="7" l="1"/>
  <c r="DY45" i="7"/>
  <c r="EA99" i="7" l="1"/>
  <c r="DX99" i="7"/>
  <c r="DU99" i="7"/>
  <c r="DO99" i="7"/>
  <c r="CN99" i="7"/>
  <c r="CK99" i="7"/>
  <c r="CH99" i="7"/>
  <c r="CE99" i="7"/>
  <c r="BP99" i="7"/>
  <c r="BD99" i="7"/>
  <c r="AQ99" i="7"/>
  <c r="K99" i="7"/>
  <c r="FK95" i="7"/>
  <c r="FK91" i="7"/>
  <c r="FH91" i="7"/>
  <c r="FE91" i="7"/>
  <c r="FB91" i="7"/>
  <c r="EV91" i="7"/>
  <c r="ES91" i="7"/>
  <c r="EP91" i="7"/>
  <c r="EM91" i="7"/>
  <c r="EJ91" i="7"/>
  <c r="EG91" i="7"/>
  <c r="FK66" i="7"/>
  <c r="FH66" i="7"/>
  <c r="FE66" i="7"/>
  <c r="FB66" i="7"/>
  <c r="EY66" i="7"/>
  <c r="EV66" i="7"/>
  <c r="ES66" i="7"/>
  <c r="EP66" i="7"/>
  <c r="EM66" i="7"/>
  <c r="EJ66" i="7"/>
  <c r="EG66" i="7"/>
  <c r="EB66" i="7"/>
  <c r="ED66" i="7" s="1"/>
  <c r="DB66" i="7"/>
  <c r="DD66" i="7" s="1"/>
  <c r="CY66" i="7"/>
  <c r="DA66" i="7" s="1"/>
  <c r="CT66" i="7"/>
  <c r="CV66" i="7" s="1"/>
  <c r="CQ66" i="7"/>
  <c r="CS66" i="7" s="1"/>
  <c r="CL66" i="7"/>
  <c r="CN66" i="7" s="1"/>
  <c r="CI66" i="7"/>
  <c r="CK66" i="7" s="1"/>
  <c r="CF66" i="7"/>
  <c r="CH66" i="7" s="1"/>
  <c r="CC66" i="7"/>
  <c r="CE66" i="7" s="1"/>
  <c r="BZ66" i="7"/>
  <c r="CB66" i="7" s="1"/>
  <c r="BN66" i="7"/>
  <c r="BP66" i="7" s="1"/>
  <c r="BG66" i="7"/>
  <c r="BI66" i="7" s="1"/>
  <c r="BB66" i="7"/>
  <c r="BD66" i="7" s="1"/>
  <c r="AR66" i="7"/>
  <c r="AT66" i="7" s="1"/>
  <c r="AO66" i="7"/>
  <c r="AQ66" i="7" s="1"/>
  <c r="AH66" i="7"/>
  <c r="AJ66" i="7" s="1"/>
  <c r="W66" i="7"/>
  <c r="Y66" i="7" s="1"/>
  <c r="T66" i="7"/>
  <c r="V66" i="7" s="1"/>
  <c r="Q66" i="7"/>
  <c r="S66" i="7" s="1"/>
  <c r="N66" i="7"/>
  <c r="P66" i="7" s="1"/>
  <c r="I66" i="7"/>
  <c r="K66" i="7" s="1"/>
  <c r="F66" i="7"/>
  <c r="H66" i="7" s="1"/>
  <c r="CS63" i="7"/>
  <c r="CN63" i="7"/>
  <c r="CH63" i="7"/>
  <c r="CE63" i="7"/>
  <c r="BD63" i="7"/>
  <c r="AQ63" i="7"/>
  <c r="AJ63" i="7"/>
  <c r="FK62" i="7"/>
  <c r="FH62" i="7"/>
  <c r="FB62" i="7"/>
  <c r="ES62" i="7"/>
  <c r="EP62" i="7"/>
  <c r="EM62" i="7"/>
  <c r="EJ62" i="7"/>
  <c r="EG62" i="7"/>
  <c r="DA62" i="7"/>
  <c r="CV62" i="7"/>
  <c r="CS62" i="7"/>
  <c r="CN62" i="7"/>
  <c r="CK62" i="7"/>
  <c r="CH62" i="7"/>
  <c r="CE62" i="7"/>
  <c r="BP62" i="7"/>
  <c r="BI62" i="7"/>
  <c r="BD62" i="7"/>
  <c r="AT62" i="7"/>
  <c r="AQ62" i="7"/>
  <c r="AJ62" i="7"/>
  <c r="V62" i="7"/>
  <c r="K62" i="7"/>
  <c r="H62" i="7"/>
  <c r="FK45" i="7"/>
  <c r="FH45" i="7"/>
  <c r="EB45" i="7"/>
  <c r="EA45" i="7"/>
  <c r="DV45" i="7"/>
  <c r="DP45" i="7"/>
  <c r="DK45" i="7"/>
  <c r="DI45" i="7"/>
  <c r="DG45" i="7"/>
  <c r="DB45" i="7"/>
  <c r="CY45" i="7"/>
  <c r="DA45" i="7" s="1"/>
  <c r="CQ45" i="7"/>
  <c r="CL45" i="7"/>
  <c r="CN45" i="7" s="1"/>
  <c r="CF45" i="7"/>
  <c r="CH45" i="7" s="1"/>
  <c r="CC45" i="7"/>
  <c r="CE45" i="7" s="1"/>
  <c r="BZ45" i="7"/>
  <c r="BV45" i="7"/>
  <c r="BS45" i="7"/>
  <c r="BN45" i="7"/>
  <c r="BP45" i="7" s="1"/>
  <c r="BG45" i="7"/>
  <c r="BB45" i="7"/>
  <c r="BD45" i="7" s="1"/>
  <c r="AR45" i="7"/>
  <c r="AT45" i="7" s="1"/>
  <c r="AO45" i="7"/>
  <c r="AQ45" i="7" s="1"/>
  <c r="AH45" i="7"/>
  <c r="AJ45" i="7" s="1"/>
  <c r="FK44" i="7"/>
  <c r="FH44" i="7"/>
  <c r="ES44" i="7"/>
  <c r="EP44" i="7"/>
  <c r="EM44" i="7"/>
  <c r="EA44" i="7"/>
  <c r="DX44" i="7"/>
  <c r="DR44" i="7"/>
  <c r="DA44" i="7"/>
  <c r="CV44" i="7"/>
  <c r="CS44" i="7"/>
  <c r="CN44" i="7"/>
  <c r="CH44" i="7"/>
  <c r="CE44" i="7"/>
  <c r="BP44" i="7"/>
  <c r="BD44" i="7"/>
  <c r="AT44" i="7"/>
  <c r="AQ44" i="7"/>
  <c r="AJ44" i="7"/>
  <c r="FK43" i="7"/>
  <c r="FH43" i="7"/>
  <c r="EM43" i="7"/>
  <c r="EA43" i="7"/>
  <c r="DA43" i="7"/>
  <c r="CV43" i="7"/>
  <c r="CS43" i="7"/>
  <c r="CH43" i="7"/>
  <c r="CE43" i="7"/>
  <c r="BP43" i="7"/>
  <c r="BD43" i="7"/>
  <c r="AT43" i="7"/>
  <c r="AQ43" i="7"/>
  <c r="FH42" i="7"/>
  <c r="EA42" i="7"/>
  <c r="FK41" i="7"/>
  <c r="FH41" i="7"/>
  <c r="EV41" i="7"/>
  <c r="ES41" i="7"/>
  <c r="EP41" i="7"/>
  <c r="EM41" i="7"/>
  <c r="EJ41" i="7"/>
  <c r="EA41" i="7"/>
  <c r="DX41" i="7"/>
  <c r="DR41" i="7"/>
  <c r="DD41" i="7"/>
  <c r="DA41" i="7"/>
  <c r="CV41" i="7"/>
  <c r="CS41" i="7"/>
  <c r="CN41" i="7"/>
  <c r="CH41" i="7"/>
  <c r="CE41" i="7"/>
  <c r="BU41" i="7"/>
  <c r="BP41" i="7"/>
  <c r="BI41" i="7"/>
  <c r="BD41" i="7"/>
  <c r="AT41" i="7"/>
  <c r="AQ41" i="7"/>
  <c r="AJ41" i="7"/>
  <c r="FK40" i="7"/>
  <c r="FH40" i="7"/>
  <c r="EA40" i="7"/>
  <c r="DA40" i="7"/>
  <c r="CH40" i="7"/>
  <c r="BP40" i="7"/>
  <c r="FK39" i="7"/>
  <c r="FH39" i="7"/>
  <c r="EM39" i="7"/>
  <c r="EA39" i="7"/>
  <c r="DX39" i="7"/>
  <c r="DA39" i="7"/>
  <c r="CV39" i="7"/>
  <c r="CS39" i="7"/>
  <c r="CN39" i="7"/>
  <c r="CH39" i="7"/>
  <c r="CE39" i="7"/>
  <c r="BP39" i="7"/>
  <c r="BD39" i="7"/>
  <c r="AT39" i="7"/>
  <c r="AQ39" i="7"/>
  <c r="AJ39" i="7"/>
  <c r="FK38" i="7"/>
  <c r="FH38" i="7"/>
  <c r="EA38" i="7"/>
  <c r="BP38" i="7"/>
  <c r="BD38" i="7"/>
  <c r="FK37" i="7"/>
  <c r="FH37" i="7"/>
  <c r="ES37" i="7"/>
  <c r="EP37" i="7"/>
  <c r="EM37" i="7"/>
  <c r="EA37" i="7"/>
  <c r="DX37" i="7"/>
  <c r="DR37" i="7"/>
  <c r="DA37" i="7"/>
  <c r="CV37" i="7"/>
  <c r="CS37" i="7"/>
  <c r="CN37" i="7"/>
  <c r="CH37" i="7"/>
  <c r="CE37" i="7"/>
  <c r="BP37" i="7"/>
  <c r="BD37" i="7"/>
  <c r="AT37" i="7"/>
  <c r="AQ37" i="7"/>
  <c r="AJ37" i="7"/>
  <c r="FK36" i="7"/>
  <c r="FH36" i="7"/>
  <c r="EA36" i="7"/>
  <c r="FK35" i="7"/>
  <c r="FH35" i="7"/>
  <c r="ES35" i="7"/>
  <c r="EP35" i="7"/>
  <c r="EM35" i="7"/>
  <c r="EJ35" i="7"/>
  <c r="EA35" i="7"/>
  <c r="DX35" i="7"/>
  <c r="DR35" i="7"/>
  <c r="DD35" i="7"/>
  <c r="DA35" i="7"/>
  <c r="CV35" i="7"/>
  <c r="CS35" i="7"/>
  <c r="CN35" i="7"/>
  <c r="CH35" i="7"/>
  <c r="CE35" i="7"/>
  <c r="BP35" i="7"/>
  <c r="BD35" i="7"/>
  <c r="AT35" i="7"/>
  <c r="AQ35" i="7"/>
  <c r="AJ35" i="7"/>
  <c r="FK33" i="7"/>
  <c r="FH33" i="7"/>
  <c r="EP33" i="7"/>
  <c r="EM33" i="7"/>
  <c r="EA33" i="7"/>
  <c r="DA33" i="7"/>
  <c r="CV33" i="7"/>
  <c r="CS33" i="7"/>
  <c r="CN33" i="7"/>
  <c r="CH33" i="7"/>
  <c r="CE33" i="7"/>
  <c r="BP33" i="7"/>
  <c r="BD33" i="7"/>
  <c r="AT33" i="7"/>
  <c r="AQ33" i="7"/>
  <c r="AJ33" i="7"/>
  <c r="FK32" i="7"/>
  <c r="FH32" i="7"/>
  <c r="EP32" i="7"/>
  <c r="EM32" i="7"/>
  <c r="EA32" i="7"/>
  <c r="DX32" i="7"/>
  <c r="DR32" i="7"/>
  <c r="DA32" i="7"/>
  <c r="CV32" i="7"/>
  <c r="CS32" i="7"/>
  <c r="CN32" i="7"/>
  <c r="CH32" i="7"/>
  <c r="CE32" i="7"/>
  <c r="BP32" i="7"/>
  <c r="BD32" i="7"/>
  <c r="AT32" i="7"/>
  <c r="AQ32" i="7"/>
  <c r="AJ32" i="7"/>
  <c r="FK31" i="7"/>
  <c r="FH31" i="7"/>
  <c r="EA31" i="7"/>
  <c r="DA31" i="7"/>
  <c r="CH31" i="7"/>
  <c r="CE31" i="7"/>
  <c r="BP31" i="7"/>
  <c r="BD31" i="7"/>
  <c r="AT31" i="7"/>
  <c r="EP30" i="7"/>
  <c r="DX30" i="7"/>
  <c r="BP30" i="7"/>
  <c r="BD30" i="7"/>
  <c r="AQ30" i="7"/>
  <c r="FK29" i="7"/>
  <c r="FH29" i="7"/>
  <c r="EA29" i="7"/>
  <c r="DA29" i="7"/>
  <c r="CH29" i="7"/>
  <c r="CE29" i="7"/>
  <c r="BP29" i="7"/>
  <c r="BD29" i="7"/>
  <c r="AT29" i="7"/>
  <c r="FK27" i="7"/>
  <c r="FH27" i="7"/>
  <c r="FB27" i="7"/>
  <c r="BD27" i="7"/>
  <c r="AW27" i="7"/>
  <c r="FE25" i="7"/>
  <c r="FK24" i="7"/>
  <c r="FH24" i="7"/>
  <c r="FB24" i="7"/>
  <c r="ES24" i="7"/>
  <c r="FH23" i="7"/>
  <c r="FB23" i="7"/>
  <c r="FK20" i="7"/>
  <c r="FH20" i="7"/>
  <c r="FB20" i="7"/>
  <c r="EY20" i="7"/>
  <c r="EV20" i="7"/>
  <c r="ES20" i="7"/>
  <c r="EP20" i="7"/>
  <c r="FK19" i="7"/>
  <c r="FH19" i="7"/>
  <c r="FE19" i="7"/>
  <c r="FB19" i="7"/>
  <c r="EY19" i="7"/>
  <c r="EV19" i="7"/>
  <c r="ES19" i="7"/>
  <c r="EP19" i="7"/>
  <c r="EM19" i="7"/>
  <c r="EJ19" i="7"/>
  <c r="EG19" i="7"/>
  <c r="ED19" i="7"/>
  <c r="FK18" i="7"/>
  <c r="FH18" i="7"/>
  <c r="FE18" i="7"/>
  <c r="FB18" i="7"/>
  <c r="EV18" i="7"/>
  <c r="ES18" i="7"/>
  <c r="EP18"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E607CD5-B56D-4EFC-AD4D-CAEDD1F943BD}" name="Alta_PCOI_Final_Crosstab10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FF6A988-6148-4F8C-BEEE-13F07199E2AF}" name="Alta_PCOI_Final_Crosstab10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xr16:uid="{FA9CF9D3-E35A-4550-9A81-BA6338D96B15}" name="Alta_PCOI_Final_Crosstab10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xr16:uid="{F046FF79-EDE2-41EF-99A4-EAA637E10B85}" name="Alta_PCOI_Final_Crosstab10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 xr16:uid="{782C118F-AC53-4307-BA53-1784B1C824CF}" name="Alta_PCOI_Final_Crosstab10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 xr16:uid="{748DD02B-92CC-46F1-90D2-724B7BD4C584}" name="Alta_PCOI_Final_Crosstab10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 xr16:uid="{AD296AE9-05D0-4CB5-8827-0FC8C6BD0510}" name="Alta_PCOI_Final_Crosstab10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 xr16:uid="{616ECD33-58DD-42ED-9110-FA5EA7F1EF94}" name="Alta_PCOI_Final_Crosstab10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 xr16:uid="{4F92B53F-83E7-44AB-A03A-4B3176DAC077}" name="Alta_PCOI_Final_Crosstab10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 xr16:uid="{BC4BA487-86B3-4F21-B78F-DA8BB8A93295}" name="Alta_PCOI_Final_Crosstab10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 xr16:uid="{6088B7C0-3305-40B3-9CF3-1276FD0677BB}" name="Alta_PCOI_Final_Crosstab10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 xr16:uid="{3F57FF5A-B371-4D16-B627-D923BE7C831E}" name="Alta_PCOI_Final_Crosstab110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 xr16:uid="{F9687480-DE43-4A55-8CF2-12B760CE182A}" name="Alta_PCOI_Final_Crosstab11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 xr16:uid="{46B456C9-050D-40F8-A450-00232DF4F0DE}" name="Alta_PCOI_Final_Crosstab11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 xr16:uid="{3BB2ED31-89B6-4E93-959A-2C376D174696}" name="Alta_PCOI_Final_Crosstab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 xr16:uid="{41BCB197-76A2-4A04-A69D-1058BABA6547}" name="Alta_PCOI_Final_Crosstab11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 xr16:uid="{B12918B0-B32F-4319-8F99-84C8FAD2942E}" name="Alta_PCOI_Final_Crosstab11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 xr16:uid="{C4601005-8B82-453C-AD7C-710AB34459FE}" name="Alta_PCOI_Final_Crosstab11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 xr16:uid="{66C59C30-7091-4AF7-ACCF-081219F65A88}" name="Alta_PCOI_Final_Crosstab11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 xr16:uid="{FE0EC41B-9521-4DF3-95ED-B6F9C53AE93C}" name="Alta_PCOI_Final_Crosstab11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 xr16:uid="{EF97C504-5AE4-4819-8A16-F6A624AD1D70}" name="Alta_PCOI_Final_Crosstab11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 xr16:uid="{41E53DE0-3A6E-46DD-856D-19D7779E1E80}" name="Alta_PCOI_Final_Crosstab11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 xr16:uid="{6A589FEC-7826-4CA0-9CBD-692499547411}" name="Alta_PCOI_Final_Crosstab11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 xr16:uid="{9FEEBB01-5511-4EC4-909F-95B34F1180D3}" name="Alta_PCOI_Final_Crosstab12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 xr16:uid="{34F73CDD-9C41-4A42-A215-71047B232B8D}" name="Alta_PCOI_Final_Crosstab12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 xr16:uid="{10E6E5C6-50DC-4F9C-8D81-86FB0BF16833}" name="Alta_PCOI_Final_Crosstab12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 xr16:uid="{01491E87-4953-4740-A653-6E0A158D6E20}" name="Alta_PCOI_Final_Crosstab12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 xr16:uid="{0889A470-F03A-4188-BF16-CE70E83F9FDA}" name="Alta_PCOI_Final_Crosstab12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 xr16:uid="{62478CF3-1A3F-4F9E-B3AF-3865A47E40B8}" name="Alta_PCOI_Final_Crosstab12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 xr16:uid="{987B0BFA-0317-450B-8C1F-DA73DAD86AD5}" name="Alta_PCOI_Final_Crosstab12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 xr16:uid="{D8CD8AB6-C2BE-4F4A-9F91-48309F9FDFC4}" name="Alta_PCOI_Final_Crosstab12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 xr16:uid="{C6FE6F11-0F89-45D1-B19A-0BD7901BE4CF}" name="Alta_PCOI_Final_Crosstab12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 xr16:uid="{174EB0FB-600B-4F99-9A07-1797E1944988}" name="Alta_PCOI_Final_Crosstab12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 xr16:uid="{94769410-0CBA-4008-951B-4905AB474541}" name="Alta_PCOI_Final_Crosstab12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 xr16:uid="{99A6EE65-3974-4F8B-8F65-D08F272F6DFD}" name="Alta_PCOI_Final_Crosstab13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 xr16:uid="{7D7DCE54-7FCB-42C2-B8F0-916DEDC639A2}" name="Alta_PCOI_Final_Crosstab13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 xr16:uid="{9A1BE30A-9EB4-4C38-A848-7403ACDBCED5}" name="Alta_PCOI_Final_Crosstab13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 xr16:uid="{09985CAF-F3C6-414B-A4C1-024B6DF1188E}" name="Alta_PCOI_Final_Crosstab13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 xr16:uid="{AD06A830-4946-4A89-8B88-8CF1B13888E9}" name="Alta_PCOI_Final_Crosstab13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 xr16:uid="{AE9E49D8-984D-4EE5-B760-EFBA1171A638}" name="Alta_PCOI_Final_Crosstab13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 xr16:uid="{FE78C858-8056-4976-93CB-AB93FB213C14}" name="Alta_PCOI_Final_Crosstab13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xr16:uid="{125CCD13-B279-418A-B225-FA14C4DD53C8}" name="Alta_PCOI_Final_Crosstab13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 xr16:uid="{552A2241-FD8D-4BB2-AD19-2661BCE013AA}" name="Alta_PCOI_Final_Crosstab13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 xr16:uid="{DCE55D26-BCD8-4833-A7AC-327CAF83FBF8}" name="Alta_PCOI_Final_Crosstab13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 xr16:uid="{DF18B812-5E31-45A1-BD99-D97875D0B252}" name="Alta_PCOI_Final_Crosstab13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 xr16:uid="{E29B4D63-3CC1-4FF1-B0CE-0DAB6CC157E7}" name="Alta_PCOI_Final_Crosstab14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 xr16:uid="{C5BAF83C-84B9-4682-9D8F-CAFFF52DA003}" name="Alta_PCOI_Final_Crosstab14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 xr16:uid="{EEA567D2-3CB7-4D4B-BED1-C2B7209CA025}" name="Alta_PCOI_Final_Crosstab14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 xr16:uid="{D5D5DC7A-120A-4346-B001-13B3B211A68D}" name="Alta_PCOI_Final_Crosstab14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 xr16:uid="{4AEF7D5D-8391-44FF-A260-76B9C2482FDB}" name="Alta_PCOI_Final_Crosstab14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 xr16:uid="{2883CAEA-AE2E-4142-979C-E8E77DCED2DA}" name="Alta_PCOI_Final_Crosstab14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 xr16:uid="{2C534D68-8188-478C-8625-549E423C77F1}" name="Alta_PCOI_Final_Crosstab14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 xr16:uid="{C967C10E-061F-4F33-81B4-0943C515D7FB}" name="Alta_PCOI_Final_Crosstab14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 xr16:uid="{ECD42D26-742D-466C-8E8E-37E6619D982D}" name="Alta_PCOI_Final_Crosstab14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 xr16:uid="{C2CE0082-D1CF-40D6-AB73-42C4AB0C08E6}" name="Alta_PCOI_Final_Crosstab14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 xr16:uid="{6FF46B4F-A0FA-44B0-9B78-FA23A90833B9}" name="Alta_PCOI_Final_Crosstab14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 xr16:uid="{AE512370-CF47-4F2D-9066-03CF276943C0}" name="Alta_PCOI_Final_Crosstab15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 xr16:uid="{FE7C7419-343E-4154-89A1-1E785FB553E7}" name="Alta_PCOI_Final_Crosstab15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 xr16:uid="{507CA2EC-1F1D-4895-9F59-DABA6CF711BE}" name="Alta_PCOI_Final_Crosstab15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 xr16:uid="{A3FEF219-B99B-4688-A12B-B8EBFE815837}" name="Alta_PCOI_Final_Crosstab15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 xr16:uid="{34125439-D450-412C-93B6-2783E7EE7F6B}" name="Alta_PCOI_Final_Crosstab15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 xr16:uid="{972CDDB3-A3DF-420A-B5A9-7BC7E379B903}" name="Alta_PCOI_Final_Crosstab15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 xr16:uid="{493D1B49-E767-4193-81BA-1354A90DC861}" name="Alta_PCOI_Final_Crosstab15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4" xr16:uid="{69CA262E-55D7-4A03-B8B6-A1E801D5D7FD}" name="Alta_PCOI_Final_Crosstab15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5" xr16:uid="{F0021043-F7B5-489E-9A51-D793C70C0766}" name="Alta_PCOI_Final_Crosstab15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6" xr16:uid="{A2A19BFC-832D-4A3C-86C0-B4B62CB0B5EF}" name="Alta_PCOI_Final_Crosstab15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7" xr16:uid="{4F64D5B3-EE51-46B8-A1AE-71D25A679A3D}" name="Alta_PCOI_Final_Crosstab15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8" xr16:uid="{A5AFB9B1-BC2B-4CC9-8C12-59676CAD384F}" name="Alta_PCOI_Final_Crosstab16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9" xr16:uid="{A1A8C6FF-CB69-46DA-9E7E-A2E1B7626985}" name="Alta_PCOI_Final_Crosstab16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0" xr16:uid="{0AA1D5E4-AFF6-411F-99FB-2FE2A0BF901B}" name="Alta_PCOI_Final_Crosstab16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1" xr16:uid="{85B9D3ED-84D3-424B-B9ED-2DB7608F053E}" name="Alta_PCOI_Final_Crosstab16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2" xr16:uid="{A0A5EC0C-3FAA-4810-991B-9ED740B33F46}" name="Alta_PCOI_Final_Crosstab16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3" xr16:uid="{637A8A6B-3EA1-4B12-BEB8-DE02DB95C3C1}" name="Alta_PCOI_Final_Crosstab16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4" xr16:uid="{1C0DEB8A-9D5F-4BEC-B2E6-5E3DA52C02D2}" name="Alta_PCOI_Final_Crosstab16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5" xr16:uid="{762E64C9-C467-4059-95EA-34E3F5F2237B}" name="Alta_PCOI_Final_Crosstab16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6" xr16:uid="{348EE945-1EA7-42FD-B015-E97522BA4FCC}" name="Alta_PCOI_Final_Crosstab16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7" xr16:uid="{5F196042-5C3D-41FD-82CF-AB3295B6398B}" name="Alta_PCOI_Final_Crosstab16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8" xr16:uid="{BB920DC5-E6AE-4BE1-8A27-DA820563E177}" name="Alta_PCOI_Final_Crosstab16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79" xr16:uid="{4E7C50F9-8E5C-4D72-A57E-5A60DC2B7FC3}" name="Alta_PCOI_Final_Crosstab17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0" xr16:uid="{E9BC8F32-8132-4096-9A34-6A6F670A8C36}" name="Alta_PCOI_Final_Crosstab17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1" xr16:uid="{0DF1D451-8178-4CFF-B9AA-89358788FAA5}" name="Alta_PCOI_Final_Crosstab17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2" xr16:uid="{196A0C33-199F-405B-82D5-3DE731F47A0D}" name="Alta_PCOI_Final_Crosstab17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3" xr16:uid="{63188ABE-835C-4216-944A-C5E1F098652F}" name="Alta_PCOI_Final_Crosstab17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4" xr16:uid="{82F81E50-808E-4175-BFB0-725DE3E635D5}" name="Alta_PCOI_Final_Crosstab17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5" xr16:uid="{62C81E8F-BDA8-468B-9A7C-6BE901C79FB2}" name="Alta_PCOI_Final_Crosstab17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6" xr16:uid="{09E4D6DB-9BA9-452A-9DC2-4F1878DE026C}" name="Alta_PCOI_Final_Crosstab17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7" xr16:uid="{C734BD3C-2213-4AAD-BA75-18DCED669E6F}" name="Alta_PCOI_Final_Crosstab17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8" xr16:uid="{EFA4FC4A-7B01-4006-B0F8-614DA78BC8E6}" name="Alta_PCOI_Final_Crosstab17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89" xr16:uid="{31860AD7-A99B-4C35-8B5D-EB8EB9642C1F}" name="Alta_PCOI_Final_Crosstab17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0" xr16:uid="{5FA8D213-94AA-4D37-8993-9C7A16BFF8C0}" name="Alta_PCOI_Final_Crosstab18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1" xr16:uid="{C350AE7B-D1FE-48DC-866F-04AEA5DDC1BD}" name="Alta_PCOI_Final_Crosstab18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2" xr16:uid="{64BA4CD1-2C16-4814-B698-1DFF3FA81FD7}" name="Alta_PCOI_Final_Crosstab18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3" xr16:uid="{90D18F68-0B7C-4FC8-BA1C-0CD2A9B2EC60}" name="Alta_PCOI_Final_Crosstab18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4" xr16:uid="{1706872A-F7C2-4526-86C8-FC89458AB105}" name="Alta_PCOI_Final_Crosstab18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5" xr16:uid="{079F2385-52AA-4ADE-923F-B3D2AD8C57A1}" name="Alta_PCOI_Final_Crosstab18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6" xr16:uid="{FDBC3038-6B14-42AA-A3A0-50376A4712A5}" name="Alta_PCOI_Final_Crosstab18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7" xr16:uid="{CB3A8FE5-BDDE-4FF6-AC46-61FFA7667FD1}" name="Alta_PCOI_Final_Crosstab18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8" xr16:uid="{D5BAA25C-21C5-4564-8D44-D28C6AE59B32}" name="Alta_PCOI_Final_Crosstab18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99" xr16:uid="{6A3DB78A-7862-447C-B7C1-BBC179512C2B}" name="Alta_PCOI_Final_Crosstab18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0" xr16:uid="{30951719-50E0-4A20-A5A8-43AA7441C3E3}" name="Alta_PCOI_Final_Crosstab18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1" xr16:uid="{951EC508-5E84-4579-AC5A-24763044CB85}" name="Alta_PCOI_Final_Crosstab19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2" xr16:uid="{45851FC1-13D6-445E-8D1B-C650E7A7AD5A}" name="Alta_PCOI_Final_Crosstab19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3" xr16:uid="{55611AA7-D649-4C5F-BC54-A1D99C7F3C96}" name="Alta_PCOI_Final_Crosstab19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4" xr16:uid="{84C9BD22-3179-4DC8-A563-FC2259C8676F}" name="Alta_PCOI_Final_Crosstab19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5" xr16:uid="{5742B5E7-3A56-492F-BB6F-482F1F738891}" name="Alta_PCOI_Final_Crosstab19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6" xr16:uid="{0E52B46C-F7FC-4CF7-9AFF-EB11D77584E8}" name="Alta_PCOI_Final_Crosstab19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7" xr16:uid="{F83B61C5-94B2-4751-8C3B-44E41BDB61E6}" name="Alta_PCOI_Final_Crosstab19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8" xr16:uid="{7B3D74B9-FE47-4271-8FF6-A61DD1C025D5}" name="Alta_PCOI_Final_Crosstab19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09" xr16:uid="{5945D8CF-195D-458E-B3A0-FC95E8D39EC7}" name="Alta_PCOI_Final_Crosstab19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0" xr16:uid="{151ED345-6498-4C9F-9A81-9659C6786C54}" name="Alta_PCOI_Final_Crosstab19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1" xr16:uid="{461D8C18-F252-4547-BA0E-816B88E6B961}" name="Alta_PCOI_Final_Crosstab19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2" xr16:uid="{28FAD6EC-C9C3-4733-B60D-C15CFFCC0C29}" name="Alta_PCOI_Final_Crosstab20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3" xr16:uid="{C01306AF-56F7-45D2-BD55-F52C55E0C66C}" name="Alta_PCOI_Final_Crosstab20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4" xr16:uid="{ADD1AC15-4FC8-4E05-87BB-123A50832E52}" name="Alta_PCOI_Final_Crosstab20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5" xr16:uid="{627D2122-5413-4B38-9E2C-3DF1D0FB5FC0}" name="Alta_PCOI_Final_Crosstab20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6" xr16:uid="{7CBB187E-0A28-4427-9749-D57E1D9BF4F0}" name="Alta_PCOI_Final_Crosstab20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7" xr16:uid="{878FC256-662B-4CF2-9F2F-0D89DE0C89FA}" name="Alta_PCOI_Final_Crosstab20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8" xr16:uid="{FF446917-43C5-4E9F-9163-A8FECF22DFEA}" name="Alta_PCOI_Final_Crosstab20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19" xr16:uid="{1B889346-2374-4005-B440-DA4250D38D7D}" name="Alta_PCOI_Final_Crosstab20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0" xr16:uid="{BB169AC7-154A-4E01-8CE7-4080CB7DB039}" name="Alta_PCOI_Final_Crosstab20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1" xr16:uid="{D6D27125-2FCB-486F-B10A-C836E98A73A5}" name="Alta_PCOI_Final_Crosstab20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2" xr16:uid="{8EA964DD-FC54-486C-A33F-1CF16B141533}" name="Alta_PCOI_Final_Crosstab20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3" xr16:uid="{CF65A7E8-C742-4207-AE30-A13289831528}" name="Alta_PCOI_Final_Crosstab21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4" xr16:uid="{8E903FA9-09A4-49A8-B8AF-4ADD715B5415}" name="Alta_PCOI_Final_Crosstab21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5" xr16:uid="{1334B080-FEF0-44D1-A90D-041156840AAB}" name="Alta_PCOI_Final_Crosstab2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6" xr16:uid="{74FDC102-D93B-4C92-A720-EA5176F0D390}" name="Alta_PCOI_Final_Crosstab21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7" xr16:uid="{71A4EB4D-7959-4043-A854-349310BF48D6}" name="Alta_PCOI_Final_Crosstab21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8" xr16:uid="{6DBB9CE4-BAC6-4418-BE79-8E88B08F4E04}" name="Alta_PCOI_Final_Crosstab21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29" xr16:uid="{A0D01AAC-54D7-45AE-B999-476F6961201F}" name="Alta_PCOI_Final_Crosstab21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0" xr16:uid="{2FD60DFB-3545-4E7F-AF3A-913B61765CD9}" name="Alta_PCOI_Final_Crosstab21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1" xr16:uid="{A5FCB1CD-BDA5-44B3-AF9C-7E4D6B17464C}" name="Alta_PCOI_Final_Crosstab21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2" xr16:uid="{7E4C96F7-3BE5-4465-BC89-F2A0B95CB051}" name="Alta_PCOI_Final_Crosstab21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3" xr16:uid="{FBA02F0D-FAA1-44F7-9CDC-275156569F26}" name="Alta_PCOI_Final_Crosstab21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4" xr16:uid="{4E9B1588-327C-4056-AC79-0B8205943443}" name="Alta_PCOI_Final_Crosstab22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5" xr16:uid="{ADD79F48-CE81-4F85-BDCE-D6A41DA96700}" name="Alta_PCOI_Final_Crosstab22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6" xr16:uid="{DE9EA8F6-627A-4526-B763-FA60FCAFE701}" name="Alta_PCOI_Final_Crosstab22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7" xr16:uid="{4E19B8CE-D22C-4B71-BDE3-519B29B72BA0}" name="Alta_PCOI_Final_Crosstab22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8" xr16:uid="{84427618-3E4E-47A7-9D75-11721B20C97B}" name="Alta_PCOI_Final_Crosstab22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39" xr16:uid="{5D2DBDB8-49EA-4B5D-A724-6917D6D9000A}" name="Alta_PCOI_Final_Crosstab22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0" xr16:uid="{A516A17C-FC5D-4120-B079-DA1A150FE0D8}" name="Alta_PCOI_Final_Crosstab22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1" xr16:uid="{A2F899DC-69AB-4B5E-B471-4C4014271F64}" name="Alta_PCOI_Final_Crosstab22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2" xr16:uid="{4D76A73D-CC57-4AF4-A359-64DAE85C2767}" name="Alta_PCOI_Final_Crosstab22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3" xr16:uid="{75AB8DF3-13D6-45D7-BBEB-8F92F20693A1}" name="Alta_PCOI_Final_Crosstab22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4" xr16:uid="{1DA3EB9D-D1C5-4545-BB1E-D87D46A29F69}" name="Alta_PCOI_Final_Crosstab22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5" xr16:uid="{501F906C-F687-4E89-8AB8-4814BDBB4FBB}" name="Alta_PCOI_Final_Crosstab23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6" xr16:uid="{B45EF64E-2C47-430C-922A-7C1422FCA940}" name="Alta_PCOI_Final_Crosstab23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7" xr16:uid="{F1510551-18A6-4A5F-9C1E-E5574F8C83A9}" name="Alta_PCOI_Final_Crosstab23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8" xr16:uid="{B3EF520B-9634-498B-878E-50C4403431E0}" name="Alta_PCOI_Final_Crosstab23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49" xr16:uid="{E7DBC0D7-6116-4FD7-B45A-4FC4438E3D18}" name="Alta_PCOI_Final_Crosstab23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0" xr16:uid="{B3E7F1F6-68E4-41F6-A76B-D607DD0826B1}" name="Alta_PCOI_Final_Crosstab23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1" xr16:uid="{C0480A55-D930-4C40-B6E8-6F169E6A67A1}" name="Alta_PCOI_Final_Crosstab23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2" xr16:uid="{60625953-3D33-4EA6-A9A9-B55750D92DA9}" name="Alta_PCOI_Final_Crosstab23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3" xr16:uid="{9F8A0561-AE98-4918-92DC-28EBE514F551}" name="Alta_PCOI_Final_Crosstab23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4" xr16:uid="{72AF4888-3FC6-4C91-BADC-A3625A1A4FF3}" name="Alta_PCOI_Final_Crosstab23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5" xr16:uid="{4492A6CD-846D-47D0-8ADD-A4A0B11BA8E1}" name="Alta_PCOI_Final_Crosstab23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6" xr16:uid="{39CB29B7-EB3A-403E-8A53-0E366613B783}" name="Alta_PCOI_Final_Crosstab24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7" xr16:uid="{F1B74D30-2501-4A28-9915-DCB494ED6CD5}" name="Alta_PCOI_Final_Crosstab24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8" xr16:uid="{BA34FFE8-8AEA-458B-9D12-8E4A88BBCE0D}" name="Alta_PCOI_Final_Crosstab24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9" xr16:uid="{83EF3EEF-C61C-4769-9060-1C2CB8471BB0}" name="Alta_PCOI_Final_Crosstab24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0" xr16:uid="{A1101FCA-D9E3-4500-A8AD-0542AC9CA2EC}" name="Alta_PCOI_Final_Crosstab24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1" xr16:uid="{CC9F20EA-14C4-40E8-AB6F-E2E94A2E2F28}" name="Alta_PCOI_Final_Crosstab24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2" xr16:uid="{994227A7-FAF7-4B66-BE36-EDC4A901A32C}" name="Alta_PCOI_Final_Crosstab24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3" xr16:uid="{9C448D2B-141F-4CC1-90AA-EF06861FEEC5}" name="Alta_PCOI_Final_Crosstab24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4" xr16:uid="{B420FF75-E49C-48AC-B949-E524417DED05}" name="Alta_PCOI_Final_Crosstab24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5" xr16:uid="{9142FE24-CA4C-4099-8A01-70E08EB3151D}" name="Alta_PCOI_Final_Crosstab24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6" xr16:uid="{7247BB17-2C4C-4C7A-BFAD-CBF209DAB1AA}" name="Alta_PCOI_Final_Crosstab24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7" xr16:uid="{5B52C672-5990-4DD3-BE34-6A555DB5752D}" name="Alta_PCOI_Final_Crosstab25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8" xr16:uid="{8AA217B9-666F-4B12-A3F5-721A77F218FB}" name="Alta_PCOI_Final_Crosstab25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9" xr16:uid="{809C4E75-874A-454E-94D2-F87716A473D7}" name="Alta_PCOI_Final_Crosstab252"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0" xr16:uid="{A987F14B-17F0-4107-A4D9-CB5B2C6D2BA8}" name="Alta_PCOI_Final_Crosstab252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1" xr16:uid="{4C324703-45CB-474E-AA9B-96C06C1925BC}" name="Alta_PCOI_Final_Crosstab252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2" xr16:uid="{54919D93-72C0-4576-81CF-E684AA97D269}" name="Alta_PCOI_Final_Crosstab25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3" xr16:uid="{4347BBC1-92C9-4923-9CEE-45C3FEF63CEA}" name="Alta_PCOI_Final_Crosstab253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4" xr16:uid="{06D93506-5199-4320-BA25-6D5F7BBB7067}" name="Alta_PCOI_Final_Crosstab253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5" xr16:uid="{1C7D14CF-30CA-4CE2-A5FE-8AE7F2265BE8}" name="Alta_PCOI_Final_Crosstab254"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6" xr16:uid="{11FF9695-4C1E-44F7-98D3-F78D0F20460D}" name="Alta_PCOI_Final_Crosstab254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7" xr16:uid="{857B2D1F-B39D-41B3-A410-A26341D34D1A}" name="Alta_PCOI_Final_Crosstab254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8" xr16:uid="{AF627EE0-4438-4A6A-B887-30B628E9330E}" name="Alta_PCOI_Final_Crosstab255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79" xr16:uid="{2A4AB594-67FE-4A93-A1C6-A672176D4F2C}" name="Alta_PCOI_Final_Crosstab255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0" xr16:uid="{7D2D1A1B-B7FD-4CA9-AB62-56E01540B97B}" name="Alta_PCOI_Final_Crosstab256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1" xr16:uid="{3519E469-7040-45AD-A268-B2346BD4FBA2}" name="Alta_PCOI_Final_Crosstab256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2" xr16:uid="{185EDFD4-02FB-40A8-B72A-D56566DCB5C5}" name="Alta_PCOI_Final_Crosstab257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3" xr16:uid="{E6C94F5D-E3D0-4333-A1E6-F4229EFE4588}" name="Alta_PCOI_Final_Crosstab257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4" xr16:uid="{97EF55CB-94C2-4A3D-B7D2-B9EDC652954F}" name="Alta_PCOI_Final_Crosstab258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5" xr16:uid="{565730E7-3668-4313-9BA0-1B05C2BE15B7}" name="Alta_PCOI_Final_Crosstab258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6" xr16:uid="{E38BE2F1-672F-470A-82B4-5D3459689C32}" name="Alta_PCOI_Final_Crosstab259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7" xr16:uid="{DA96C862-5EBD-4043-9BF5-EA8F1EC033EC}" name="Alta_PCOI_Final_Crosstab259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8" xr16:uid="{C11CA2E1-7383-4689-9CCB-E72C072A3B4C}" name="Alta_PCOI_Final_Crosstab260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89" xr16:uid="{E87AC7D9-DA4C-4825-AEE7-6CE7CE627476}" name="Alta_PCOI_Final_Crosstab260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0" xr16:uid="{DB21E0B0-20BD-4341-9626-6CA38960ED4D}" name="Alta_PCOI_Final_Crosstab2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1" xr16:uid="{75464438-35F4-4676-9907-C486A36AD028}" name="Alta_PCOI_Final_Crosstab261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2" xr16:uid="{E4BE15AE-DEAC-4FC1-B979-4D9B724D0A1E}" name="Alta_PCOI_Final_Crosstab261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3" xr16:uid="{A608C7F8-43D5-4BEE-BCD2-85D4F41C6660}" name="Alta_PCOI_Final_Crosstab262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4" xr16:uid="{7DC47AA2-5751-4245-A846-CD06CC32EE6D}" name="Alta_PCOI_Final_Crosstab262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5" xr16:uid="{D939FC5A-3570-4A53-AF2E-F9B0F67E5E9F}" name="Alta_PCOI_Final_Crosstab263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6" xr16:uid="{9EFD7D8D-8166-45A5-9DE2-78F62B038708}" name="Alta_PCOI_Final_Crosstab263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7" xr16:uid="{5359F324-30CA-4360-B45C-5F23B44A8BE3}" name="Alta_PCOI_Final_Crosstab264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8" xr16:uid="{BC79FB77-F221-463C-BC5D-9F9B58362F16}" name="Alta_PCOI_Final_Crosstab264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99" xr16:uid="{A589BB8C-D1B1-4BF6-9D2D-B83CAFC22764}" name="Alta_PCOI_Final_Crosstab265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0" xr16:uid="{238AB474-29A1-4894-AE83-6B3ED9B90700}" name="Alta_PCOI_Final_Crosstab265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1" xr16:uid="{8618C674-2C48-4F1E-B75C-187DCDF627BB}" name="Alta_PCOI_Final_Crosstab266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2" xr16:uid="{C89D2FE1-93D6-4047-B5E0-34C6F947A32E}" name="Alta_PCOI_Final_Crosstab266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3" xr16:uid="{24E989BA-5613-4D4B-87DD-62DBCC6C868B}" name="Alta_PCOI_Final_Crosstab267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4" xr16:uid="{6555BE08-AC29-4AFA-8208-148A8BB1A719}" name="Alta_PCOI_Final_Crosstab267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5" xr16:uid="{474277F4-CBCF-4395-BE30-346BD6CBE2FA}" name="Alta_PCOI_Final_Crosstab268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6" xr16:uid="{C301250F-0171-4E41-860D-984498057F9A}" name="Alta_PCOI_Final_Crosstab268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7" xr16:uid="{0BF91DAB-25E0-45A2-B5CB-27FEB4EEFC8B}" name="Alta_PCOI_Final_Crosstab269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8" xr16:uid="{916380F0-336F-4B5C-80AA-C3D165099676}" name="Alta_PCOI_Final_Crosstab269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09" xr16:uid="{0F313A1B-027B-4C29-B182-313263BE1750}" name="Alta_PCOI_Final_Crosstab270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0" xr16:uid="{E0EB927A-CBB4-4EC4-B62B-08B76D938D29}" name="Alta_PCOI_Final_Crosstab270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1" xr16:uid="{1D71CDEB-74E5-4D34-A93F-9803D75B29C9}" name="Alta_PCOI_Final_Crosstab2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2" xr16:uid="{ACBCF38E-4C25-4D98-AFCA-267E84DD2A8D}" name="Alta_PCOI_Final_Crosstab271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3" xr16:uid="{8898B3CD-00A2-4A0F-B8A5-6AFBEAA12E7A}" name="Alta_PCOI_Final_Crosstab271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4" xr16:uid="{F5FD8461-2162-4672-92B4-03616835EFDA}" name="Alta_PCOI_Final_Crosstab272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5" xr16:uid="{62954855-F5E9-4169-AB9C-AD28065D035C}" name="Alta_PCOI_Final_Crosstab272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6" xr16:uid="{31FF6FBE-0814-4E4F-9666-003C2CF7A254}" name="Alta_PCOI_Final_Crosstab273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7" xr16:uid="{AA93EFC9-3FA8-4DBD-A7FA-67B805A031D8}" name="Alta_PCOI_Final_Crosstab273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8" xr16:uid="{7F3A93F7-2C4C-441C-B78E-B0648ED409CE}" name="Alta_PCOI_Final_Crosstab274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19" xr16:uid="{C70E0145-AC8A-4648-A0A4-508B8BAAF733}" name="Alta_PCOI_Final_Crosstab274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0" xr16:uid="{3B781276-2900-4F5F-BB17-CD521C801B8D}" name="Alta_PCOI_Final_Crosstab275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1" xr16:uid="{9267D5C9-A38B-4889-A53E-C21438817AD2}" name="Alta_PCOI_Final_Crosstab275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2" xr16:uid="{0D1DB66F-46E4-4B04-A619-40D1C0D21B9D}" name="Alta_PCOI_Final_Crosstab276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3" xr16:uid="{5A489CCB-5DEF-4250-8382-647997824B6F}" name="Alta_PCOI_Final_Crosstab276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4" xr16:uid="{8745CC2F-1126-4386-9036-39B241CC6E96}" name="Alta_PCOI_Final_Crosstab277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5" xr16:uid="{11FF36C2-0C7C-4D6C-B5BF-A5E6780C3457}" name="Alta_PCOI_Final_Crosstab277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6" xr16:uid="{0B626E17-49A7-4A96-A0CC-F0E2F306FE58}" name="Alta_PCOI_Final_Crosstab278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7" xr16:uid="{FCBAA328-6DD9-44F2-9B4C-1E8E92B9E628}" name="Alta_PCOI_Final_Crosstab278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8" xr16:uid="{B2D3326A-3D14-43AD-8638-104D52657479}" name="Alta_PCOI_Final_Crosstab279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29" xr16:uid="{7C789B8F-6C2B-44C1-BB36-D5D399716A8F}" name="Alta_PCOI_Final_Crosstab279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0" xr16:uid="{4CAB2724-5D2C-4E16-B408-EB3B38BE2922}" name="Alta_PCOI_Final_Crosstab280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1" xr16:uid="{34003188-907E-4965-A0D8-5D7FC5214223}" name="Alta_PCOI_Final_Crosstab280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2" xr16:uid="{27AF4D1C-C674-438B-9307-514DE13EEE9E}" name="Alta_PCOI_Final_Crosstab2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3" xr16:uid="{BC54BD8D-1287-476D-B9BA-31F50342192C}" name="Alta_PCOI_Final_Crosstab281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4" xr16:uid="{199015BE-AE5F-459D-8D40-9F1C7E1E9497}" name="Alta_PCOI_Final_Crosstab281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5" xr16:uid="{D98CD03E-E1ED-45F0-BF2F-AF71DEE2F3D0}" name="Alta_PCOI_Final_Crosstab282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6" xr16:uid="{85B560B1-9CF2-49D4-8BCE-BD28602EA4D9}" name="Alta_PCOI_Final_Crosstab282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7" xr16:uid="{71B478FC-39D4-48B0-AAC5-95897996477D}" name="Alta_PCOI_Final_Crosstab283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8" xr16:uid="{5DD122ED-F9DE-4E7C-9BA5-D6BDC69B7F30}" name="Alta_PCOI_Final_Crosstab283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39" xr16:uid="{D9CDA14F-99F2-45C7-BB50-4031C744D229}" name="Alta_PCOI_Final_Crosstab284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0" xr16:uid="{0CE8EEB3-A5F9-48D0-AF6A-BD841AA9A1DE}" name="Alta_PCOI_Final_Crosstab284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1" xr16:uid="{5018F6D8-9B56-49C3-AA82-32685EDEFDF4}" name="Alta_PCOI_Final_Crosstab285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2" xr16:uid="{D8612911-1EA5-4F56-BA8E-A4327969CFE6}" name="Alta_PCOI_Final_Crosstab285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3" xr16:uid="{1D8F95A5-F2EC-41E6-AA53-A60F1A01D11C}" name="Alta_PCOI_Final_Crosstab286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4" xr16:uid="{70D066FE-9BAD-4550-B5FA-FB5895AA0CE1}" name="Alta_PCOI_Final_Crosstab286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5" xr16:uid="{D77BA280-B004-4170-B81B-222A4237FF04}" name="Alta_PCOI_Final_Crosstab2872111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6" xr16:uid="{DD492FE5-F0BE-4520-BEDD-2504DAA13B4A}" name="Alta_PCOI_Final_Crosstab2872111113"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7" xr16:uid="{B3B22B60-13E6-4005-8D72-BA39C12150F7}" name="Alta_PCOI_Final_Crosstab2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8" xr16:uid="{FD4979DF-B3AF-42EB-A1F2-8FA205C8237A}" name="Alta_PCOI_Final_Crosstab3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49" xr16:uid="{255FFE9F-2092-48FC-8F49-E9847D7101CD}" name="Alta_PCOI_Final_Crosstab3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0" xr16:uid="{EF885CCC-77A9-42E3-99A7-2DFA3E70176B}" name="Alta_PCOI_Final_Crosstab3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1" xr16:uid="{A502BD3C-E787-4D49-8C3C-29AB0FA58495}" name="Alta_PCOI_Final_Crosstab3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2" xr16:uid="{C3FA7F69-6124-4E45-895C-230E9EA87A64}" name="Alta_PCOI_Final_Crosstab3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3" xr16:uid="{8AC4CC98-3DAD-482C-BE1A-6867455D55B4}" name="Alta_PCOI_Final_Crosstab3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4" xr16:uid="{F34D5DEA-DFEF-485E-9837-A074D6CCAFE2}" name="Alta_PCOI_Final_Crosstab3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5" xr16:uid="{7EB7B4D2-978C-4A9A-8E3A-AF59917C4099}" name="Alta_PCOI_Final_Crosstab3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6" xr16:uid="{CCD092D3-A549-4C0D-8933-05D45C0B9201}" name="Alta_PCOI_Final_Crosstab3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7" xr16:uid="{F0A03FDD-E04C-42DE-BB9F-8867B62822A2}" name="Alta_PCOI_Final_Crosstab3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8" xr16:uid="{C9BE862E-D142-46BE-AA0F-1D079898648A}" name="Alta_PCOI_Final_Crosstab3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59" xr16:uid="{2AB90678-D8D5-422D-AD8C-8727F1C42E2E}" name="Alta_PCOI_Final_Crosstab4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0" xr16:uid="{01ACAD40-DAAD-416D-BCA6-E1D1F47140BA}" name="Alta_PCOI_Final_Crosstab4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1" xr16:uid="{88F22ED5-82BD-4F47-BAA7-4EB27B1431EB}" name="Alta_PCOI_Final_Crosstab4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2" xr16:uid="{FA46D861-2881-4E81-B3F6-3D97DACA91EF}" name="Alta_PCOI_Final_Crosstab4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3" xr16:uid="{E50BE358-7DA9-4719-AED9-4C34F97B6C34}" name="Alta_PCOI_Final_Crosstab4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4" xr16:uid="{4BD846D2-DDD5-4FEF-87C9-B70B9B43646C}" name="Alta_PCOI_Final_Crosstab4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5" xr16:uid="{546D44E0-76A9-49B1-B3C1-39094569D869}" name="Alta_PCOI_Final_Crosstab4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6" xr16:uid="{D90168D3-2B10-4B4B-9B24-26B0876132F0}" name="Alta_PCOI_Final_Crosstab4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7" xr16:uid="{E204F7A6-206B-455D-9641-D1484E700A05}" name="Alta_PCOI_Final_Crosstab4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8" xr16:uid="{CA7F4B63-4A78-4893-BF78-F9C578EAE592}" name="Alta_PCOI_Final_Crosstab4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69" xr16:uid="{751CEB1F-F0B8-4BED-B537-2B8184FDEC69}" name="Alta_PCOI_Final_Crosstab4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0" xr16:uid="{4CEFD9C3-D880-405C-9D6E-44AD08C813EA}" name="Alta_PCOI_Final_Crosstab5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1" xr16:uid="{8446ADAA-FC4D-45FB-95D4-8DB87915720A}" name="Alta_PCOI_Final_Crosstab5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2" xr16:uid="{F01E4B1E-D5D9-459F-BBE6-A71A791A2A7A}" name="Alta_PCOI_Final_Crosstab5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3" xr16:uid="{41BF575D-2A75-4B9B-9D26-BADB04E3A3F5}" name="Alta_PCOI_Final_Crosstab5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4" xr16:uid="{FB7B76E8-ADF4-40C2-8252-748DE5D5F964}" name="Alta_PCOI_Final_Crosstab5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5" xr16:uid="{85EDE7F4-8E38-4265-A2B4-BB74A03BE400}" name="Alta_PCOI_Final_Crosstab5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6" xr16:uid="{7D37CDD4-C8A7-43C4-98D2-1913C3ECA00B}" name="Alta_PCOI_Final_Crosstab5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7" xr16:uid="{3294C923-DC3D-42CF-AC83-21B0A3F51642}" name="Alta_PCOI_Final_Crosstab5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8" xr16:uid="{8D532940-475D-4322-868B-FBDD1F6AB0F7}" name="Alta_PCOI_Final_Crosstab5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79" xr16:uid="{5C16B62A-3F8C-4AA4-9968-EF4296C514A0}" name="Alta_PCOI_Final_Crosstab5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0" xr16:uid="{F88364C0-A1D7-47DC-91DF-00F8BCAE397A}" name="Alta_PCOI_Final_Crosstab5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1" xr16:uid="{1DA8D0C8-A27D-4FA8-9795-CEFF3EDE0DE0}" name="Alta_PCOI_Final_Crosstab6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2" xr16:uid="{A739C214-73E5-407E-A463-927547AC2B9C}" name="Alta_PCOI_Final_Crosstab6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3" xr16:uid="{B5F7B782-9F5F-47BA-AF85-25460343AB80}" name="Alta_PCOI_Final_Crosstab6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4" xr16:uid="{0EF6A1F6-8F5B-430E-9A07-EEE3F63125F5}" name="Alta_PCOI_Final_Crosstab6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5" xr16:uid="{84694DB3-7E84-4C16-B39C-D5DDD003E0D5}" name="Alta_PCOI_Final_Crosstab6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6" xr16:uid="{A712F138-0BDB-43E8-B368-DD7B110C4C9D}" name="Alta_PCOI_Final_Crosstab6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7" xr16:uid="{B5727142-9CFD-4555-BAB9-B8B2DFB78574}" name="Alta_PCOI_Final_Crosstab6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8" xr16:uid="{3A1A2C70-9185-4104-85C4-9CFD987057F9}" name="Alta_PCOI_Final_Crosstab6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89" xr16:uid="{CFD29A13-320C-4A75-88B5-94CC09A5BE04}" name="Alta_PCOI_Final_Crosstab6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0" xr16:uid="{4C968B7D-AE28-4886-8E36-90EA1BBC07FA}" name="Alta_PCOI_Final_Crosstab6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1" xr16:uid="{AFCA82FB-282A-47A3-ACF4-9858E79A2CCE}" name="Alta_PCOI_Final_Crosstab6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2" xr16:uid="{C7AD42AB-4003-4C99-AD5C-66589BFE4AD7}" name="Alta_PCOI_Final_Crosstab7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3" xr16:uid="{BDDAEFD8-2B41-4C0A-B5A7-3A25FA510837}" name="Alta_PCOI_Final_Crosstab7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4" xr16:uid="{5C5EDAEA-1F5B-42A6-8D51-6EDF1978E070}" name="Alta_PCOI_Final_Crosstab7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5" xr16:uid="{679A56BA-CB02-4A66-8621-CDCBE8214D98}" name="Alta_PCOI_Final_Crosstab7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6" xr16:uid="{6F7E27F8-98A0-4D1C-84F3-4E64F34EE387}" name="Alta_PCOI_Final_Crosstab7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7" xr16:uid="{E6298B16-D8D1-4AD8-960D-1FEC76C403AD}" name="Alta_PCOI_Final_Crosstab7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8" xr16:uid="{26A79FF1-DEFD-4B65-BAD4-2ED55A25BA06}" name="Alta_PCOI_Final_Crosstab7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99" xr16:uid="{FA9C2028-D379-4348-907F-9BC35678250D}" name="Alta_PCOI_Final_Crosstab7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0" xr16:uid="{7A5D593D-55D9-4591-9654-428617961C5B}" name="Alta_PCOI_Final_Crosstab7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1" xr16:uid="{7E23DE8A-AFF0-4D0F-B8AC-BF38551FAB71}" name="Alta_PCOI_Final_Crosstab7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2" xr16:uid="{EE9A8786-809C-499F-8BF1-FC20389CA05B}" name="Alta_PCOI_Final_Crosstab7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3" xr16:uid="{852A3224-8258-4A90-A9A6-A3A3BBF70E4D}" name="Alta_PCOI_Final_Crosstab8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4" xr16:uid="{2DB184AD-9C0B-4473-BD5C-0EA5B63B8329}" name="Alta_PCOI_Final_Crosstab8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5" xr16:uid="{0FE4A3EC-0969-420F-9EB0-4778ECB6DD80}" name="Alta_PCOI_Final_Crosstab8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6" xr16:uid="{4AE434D1-40D2-4505-AAB5-FF01942CC068}" name="Alta_PCOI_Final_Crosstab8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7" xr16:uid="{4DDC2CA7-1B11-4DCB-856B-C483FF5DE9A3}" name="Alta_PCOI_Final_Crosstab8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8" xr16:uid="{2F07707E-BDC7-4644-8AD8-9CF9B2CB71FF}" name="Alta_PCOI_Final_Crosstab8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09" xr16:uid="{87F44DFC-74C1-46A7-A9C6-508727255333}" name="Alta_PCOI_Final_Crosstab8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0" xr16:uid="{912A8029-1846-46B6-BDE6-BCEA4BF0E9C7}" name="Alta_PCOI_Final_Crosstab8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1" xr16:uid="{1D11FB67-EB4A-4392-952B-09E7B1C4834F}" name="Alta_PCOI_Final_Crosstab8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2" xr16:uid="{EB1BBA95-776F-49F9-A91C-F8AA9148E397}" name="Alta_PCOI_Final_Crosstab8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3" xr16:uid="{BFFAD548-807A-4CB4-A51B-01049BD39DDB}" name="Alta_PCOI_Final_Crosstab8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4" xr16:uid="{BF5276C2-209F-449A-BF7C-75F5FA69F827}" name="Alta_PCOI_Final_Crosstab90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5" xr16:uid="{A8E8B5FE-CA65-46CE-894D-60BEF95B4704}" name="Alta_PCOI_Final_Crosstab910"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6" xr16:uid="{FEF2EAFE-4814-4BC7-9D39-3649440E0016}" name="Alta_PCOI_Final_Crosstab91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7" xr16:uid="{5FB275BF-8655-4494-94CC-05294761B778}" name="Alta_PCOI_Final_Crosstab92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8" xr16:uid="{BDB672C1-7BFA-47E5-B163-8D66D8539707}" name="Alta_PCOI_Final_Crosstab93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19" xr16:uid="{EBBE356D-1A11-4D51-A4DD-236632BB29FC}" name="Alta_PCOI_Final_Crosstab94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0" xr16:uid="{ACC5B5A1-4EAF-413E-A9D6-D1DB0D786389}" name="Alta_PCOI_Final_Crosstab95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1" xr16:uid="{3CA9AF0C-FF0E-441A-9CA3-811577BAB52E}" name="Alta_PCOI_Final_Crosstab96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2" xr16:uid="{A6B6E46B-1B1B-4319-B6F5-3F4047E6B48B}" name="Alta_PCOI_Final_Crosstab97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3" xr16:uid="{127FB520-8FF8-4EB5-9EC0-6EA22EBA5FBE}" name="Alta_PCOI_Final_Crosstab98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4" xr16:uid="{DC94D2A2-2C87-48BF-A65D-9EB004870712}" name="Alta_PCOI_Final_Crosstab991" type="6" refreshedVersion="2" background="1" saveData="1">
    <textPr codePage="10006" sourceFile="C:\Documents and Settings\ngamble\My Documents\CH2MHILL_Projects\DOW\DOW_MOCA\DataRequest\Dan\2007_03_14_CrossTab_PCOI_Pretty\locus\Alta_PCOI_Final_Crosstab.txt" tab="0" semicolon="1" qualifier="none" delimiter="_x0000_">
      <textFields count="189">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5" xr16:uid="{976138DC-20E6-47BD-96A4-F5A4F3E065F3}" name="sampInfo_colon10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6" xr16:uid="{2BE1CE20-5E47-4539-A663-C20666F8C9B2}" name="sampInfo_colon10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7" xr16:uid="{D3E31923-41B7-4A63-8162-3632B7C5717F}" name="sampInfo_colon10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8" xr16:uid="{02F4289F-9A17-4FB8-81EF-833FDDAC9A9A}" name="sampInfo_colon10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29" xr16:uid="{ACF768B6-C52F-4BF0-9291-BE972AF5397D}" name="sampInfo_colon10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0" xr16:uid="{2DD2D0EB-AB45-4D3D-87BC-1223AB04A426}" name="sampInfo_colon10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1" xr16:uid="{3E77EB12-320A-4971-BF94-F00B620F5F3A}" name="sampInfo_colon10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2" xr16:uid="{E008EE5F-71E0-41FB-92F0-70CC945C63D9}" name="sampInfo_colon10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3" xr16:uid="{91924AD9-2E7B-4B7D-A484-C6C8BB8567E5}" name="sampInfo_colon10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4" xr16:uid="{9314F8B9-9E88-46BB-A7B9-4FE6616E2015}" name="sampInfo_colon10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5" xr16:uid="{1333D934-5014-48B8-AF64-B4FAE1D0500A}" name="sampInfo_colon10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6" xr16:uid="{206B9607-59B2-4758-B734-DFF5C8C64FA1}" name="sampInfo_colon110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7" xr16:uid="{C54E6C00-3501-4F0F-A4E2-AF8EFCA54EBB}" name="sampInfo_colon11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8" xr16:uid="{AB142381-299A-4E72-99C7-D036F2A90214}" name="sampInfo_colon11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39" xr16:uid="{09384B26-04F5-4F94-9EDC-4683BC328976}" name="sampInfo_colon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0" xr16:uid="{2AA3F5B8-9EA7-4085-9CFF-D8E7879D4DC4}" name="sampInfo_colon11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1" xr16:uid="{A1B9EA46-EAD2-4046-85BD-ECD964A08B53}" name="sampInfo_colon11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2" xr16:uid="{21F0A308-8C78-4AB6-BCEA-24E6DED7F17B}" name="sampInfo_colon11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3" xr16:uid="{F56750BB-9795-456D-B022-938C7FECE302}" name="sampInfo_colon11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4" xr16:uid="{53DAD235-197D-403F-8013-F51C12810AAD}" name="sampInfo_colon11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5" xr16:uid="{9C6371C9-91C7-4E70-BE34-3FF3CC41CA67}" name="sampInfo_colon11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6" xr16:uid="{1B5805C8-F25B-40A3-B5D9-6F031EA72CFE}" name="sampInfo_colon11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7" xr16:uid="{8EF6C1FC-1F89-4D1C-AEDF-31F222025AA5}" name="sampInfo_colon11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8" xr16:uid="{D502C087-BACE-40C7-B01B-78DD3EC5263D}" name="sampInfo_colon12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49" xr16:uid="{A8FA64F6-5D6F-49BC-8CAC-684BDFD08623}" name="sampInfo_colon12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0" xr16:uid="{57A60709-7E47-4E8C-85D0-11DD6AEB881A}" name="sampInfo_colon12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1" xr16:uid="{0F82E497-73B2-43B9-B056-861D97D2FEA7}" name="sampInfo_colon12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2" xr16:uid="{4A0B4988-DAED-45A1-9FC8-1BD42834CBBE}" name="sampInfo_colon12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3" xr16:uid="{C87FB9A3-B755-437D-B3B1-9F25F1B72517}" name="sampInfo_colon12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4" xr16:uid="{6F4CBBE6-BED0-4FCE-A660-5DDCB5146A3A}" name="sampInfo_colon12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5" xr16:uid="{E2DD74C0-A3E7-4B36-B6CD-D27E891593C5}" name="sampInfo_colon12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6" xr16:uid="{2E5833B7-BEBC-4539-B231-6665F548395B}" name="sampInfo_colon12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7" xr16:uid="{2F4E2A4A-A41E-4144-89CF-4192DAD4DBBA}" name="sampInfo_colon12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8" xr16:uid="{123A6DE1-2747-41EC-94B8-F94687AF1312}" name="sampInfo_colon12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59" xr16:uid="{A0A718FD-1214-45BD-8162-0CDD3CF319D4}" name="sampInfo_colon13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0" xr16:uid="{C19B0DE3-B28E-4355-B158-59F9FFAB7D43}" name="sampInfo_colon13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1" xr16:uid="{02ACAA0D-8152-41DA-8E23-5D6E6CE2CA24}" name="sampInfo_colon13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2" xr16:uid="{FC9AC430-C557-496E-8D89-A434CA376F03}" name="sampInfo_colon13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3" xr16:uid="{97A669BB-E718-40B8-BDB2-702DB31C0C2E}" name="sampInfo_colon13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4" xr16:uid="{122CB79A-47E7-43CF-A75B-6F5A2DE31059}" name="sampInfo_colon13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5" xr16:uid="{3BF31EB3-B100-4E41-ABE9-A98CD7C15428}" name="sampInfo_colon13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6" xr16:uid="{107F8BA6-F964-4135-9B80-8495847C5D9D}" name="sampInfo_colon13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7" xr16:uid="{F4BB559E-13F0-4449-9149-D3E6B6A2666E}" name="sampInfo_colon13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8" xr16:uid="{2DD0DE26-64F6-43A0-8C14-44FCEFB93795}" name="sampInfo_colon13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69" xr16:uid="{F669E863-A1B1-43EE-83C0-9498422D1015}" name="sampInfo_colon13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0" xr16:uid="{BF9F027D-9A04-4356-817F-6B34B8220D59}" name="sampInfo_colon14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1" xr16:uid="{87A003FA-016E-4812-B6BB-D27097E640E9}" name="sampInfo_colon14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2" xr16:uid="{7DCBE6B1-D57A-479C-B54E-8EF9164CB52A}" name="sampInfo_colon14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3" xr16:uid="{DDE2861C-FE0F-470A-AD50-E2B8DB515717}" name="sampInfo_colon14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4" xr16:uid="{8B36B453-B31F-41D7-A419-E6B592CA94D2}" name="sampInfo_colon14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5" xr16:uid="{F9E11F56-6318-41D8-8EF5-5E11672B8A6E}" name="sampInfo_colon14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6" xr16:uid="{0A00ED59-9942-4103-BE1E-98425846BF1C}" name="sampInfo_colon14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7" xr16:uid="{661C19E4-956E-432D-899F-7A3057353181}" name="sampInfo_colon14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8" xr16:uid="{D58E4AC8-9DD3-45B0-B6CB-34AF0FE87074}" name="sampInfo_colon14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79" xr16:uid="{44F07D17-0238-4F09-85D8-BA6D4AF23A04}" name="sampInfo_colon14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0" xr16:uid="{B93D3321-AC55-40FB-93B2-5151D93F8DAE}" name="sampInfo_colon14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1" xr16:uid="{1A06C989-C184-4A83-8398-493FF09B4DE5}" name="sampInfo_colon15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2" xr16:uid="{207DC0F5-2A93-49A8-826F-2049AD0842A2}" name="sampInfo_colon15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3" xr16:uid="{8F5E4EF0-1F3F-4765-B605-A4CA540C9C1B}" name="sampInfo_colon15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4" xr16:uid="{C99DFC9D-D96D-4574-9C06-BC78E0F50DBE}" name="sampInfo_colon15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5" xr16:uid="{C8C53F3F-84B7-4949-9CCB-8E45F732FA03}" name="sampInfo_colon15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6" xr16:uid="{C51FB2D2-605A-44E4-9BEA-0BC9B75956D3}" name="sampInfo_colon15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7" xr16:uid="{AC42799C-E37B-4C48-AF0D-C47CB3F6142A}" name="sampInfo_colon15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8" xr16:uid="{3B8BB9A1-6FBC-4967-8502-BDBA890DB45A}" name="sampInfo_colon15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89" xr16:uid="{C127AAFC-ADB4-4B1D-B275-9C60EA64E887}" name="sampInfo_colon15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0" xr16:uid="{BA5402D1-BF5B-46CF-A3C4-6C3677A44073}" name="sampInfo_colon15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1" xr16:uid="{EA364364-4113-409D-A067-ADBBFA3F296D}" name="sampInfo_colon15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2" xr16:uid="{3ED14491-A569-4D43-A36B-7B2E772010AD}" name="sampInfo_colon16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3" xr16:uid="{66C8BD8F-7727-4B3E-BAF1-83E84CE39B8A}" name="sampInfo_colon16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4" xr16:uid="{CC1CCF93-C9BF-479A-B291-FF66838339A8}" name="sampInfo_colon16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5" xr16:uid="{ACF2C360-D8AC-484D-A507-F72213F8B642}" name="sampInfo_colon16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6" xr16:uid="{49BFFF43-18DD-45CC-89BE-E377DBD474B6}" name="sampInfo_colon16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7" xr16:uid="{8F29F9F3-C55E-477B-A3E4-F1B7CBE03E16}" name="sampInfo_colon16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8" xr16:uid="{B6E4AFC1-C2D9-433B-A79B-E68E7830A5B0}" name="sampInfo_colon16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99" xr16:uid="{169D23C0-BB02-4BD6-8523-C60B70DB87FB}" name="sampInfo_colon16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0" xr16:uid="{21324B14-EA9B-478B-8CE0-D5167DF5B278}" name="sampInfo_colon16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1" xr16:uid="{8B830D5A-2EEB-458A-A513-E60768D15B24}" name="sampInfo_colon16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2" xr16:uid="{6CA30355-C837-497B-BB1D-34B92678243B}" name="sampInfo_colon16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3" xr16:uid="{E5078710-2840-4486-ADBF-180D3065F785}" name="sampInfo_colon17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4" xr16:uid="{92400235-0307-4487-95CA-397DBDB4E043}" name="sampInfo_colon17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5" xr16:uid="{1A755E57-A6FA-4259-8C57-DF3EF8C7066D}" name="sampInfo_colon17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6" xr16:uid="{D4847B7E-25AC-4076-90EA-EB32EF2CAEA9}" name="sampInfo_colon17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7" xr16:uid="{A277914F-737D-47B1-9CF0-705DC90F8A88}" name="sampInfo_colon17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8" xr16:uid="{8AE22D28-C4C7-4C0C-BDB4-4D6CED2DB455}" name="sampInfo_colon17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09" xr16:uid="{896E30EA-5E70-4E7D-B109-F75C4C556DCC}" name="sampInfo_colon17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0" xr16:uid="{9BD0AAAA-4B00-4B9C-9A45-F8D0877E24C7}" name="sampInfo_colon17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1" xr16:uid="{43F4D64C-9933-4876-9499-759F60DED7D7}" name="sampInfo_colon17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2" xr16:uid="{F57B5A66-5459-4F52-AE1C-094F7FBDB1A7}" name="sampInfo_colon17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3" xr16:uid="{76188E6B-9AD7-46DD-92C6-98D0C06098B8}" name="sampInfo_colon17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4" xr16:uid="{BAFDBA33-D6F6-41F1-AEB2-56A432E337BF}" name="sampInfo_colon18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5" xr16:uid="{5E5FBEF8-5F7A-491D-8B8C-8F2918F98E0E}" name="sampInfo_colon18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6" xr16:uid="{DD8F30EB-344C-4268-8C07-BE7AEA9C3C3A}" name="sampInfo_colon18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7" xr16:uid="{48C0CB37-A0EF-4F8D-9A32-9D876DD090C8}" name="sampInfo_colon18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8" xr16:uid="{8F67FC22-4A91-4974-9561-2C8C164A126C}" name="sampInfo_colon18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19" xr16:uid="{3CF2BD49-1E1E-4BC3-B87F-5867615A94D0}" name="sampInfo_colon18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0" xr16:uid="{B36A7D60-DD5D-478F-8791-B2DEF8B7E4DE}" name="sampInfo_colon18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1" xr16:uid="{CCE77148-3FEA-4774-90D9-8C580CA1E927}" name="sampInfo_colon18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2" xr16:uid="{0774CCD9-6C38-4369-B66D-AFC7F9C0D38B}" name="sampInfo_colon18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3" xr16:uid="{6E65833B-6D7F-4EDA-B6CA-44E4C849A541}" name="sampInfo_colon18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4" xr16:uid="{5E920489-39AE-4C99-99AD-17CF460F124E}" name="sampInfo_colon18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5" xr16:uid="{54274B50-87ED-4D19-914B-EFCFEED9BC75}" name="sampInfo_colon19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6" xr16:uid="{0D776A1F-D5CB-4360-A63D-647075829F5A}" name="sampInfo_colon19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7" xr16:uid="{F4EBB5CF-DFD5-4827-BBC8-ECEDC78822AE}" name="sampInfo_colon19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8" xr16:uid="{668819AA-2FA6-4B50-AE9E-C6E149E32D70}" name="sampInfo_colon19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9" xr16:uid="{449D6EDB-2848-4973-9454-4850B975282E}" name="sampInfo_colon19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0" xr16:uid="{D547D2A8-0FA3-4095-9C19-AD565EF5F653}" name="sampInfo_colon19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1" xr16:uid="{54C52B20-8135-4835-8CAC-F415698955BD}" name="sampInfo_colon19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2" xr16:uid="{1A4CF05B-A5F4-42A7-9E4C-426E4BE1DB52}" name="sampInfo_colon19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3" xr16:uid="{4520539D-20F2-4478-9068-4FB0E482E653}" name="sampInfo_colon19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4" xr16:uid="{9E5F8F37-8257-44E9-B358-4459DCF00D9F}" name="sampInfo_colon19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5" xr16:uid="{B3ED09C4-3E4B-469E-A039-1C8B4E24142C}" name="sampInfo_colon19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6" xr16:uid="{6F282AC7-2018-4FDE-8BCF-CB3F19D8357F}" name="sampInfo_colon20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7" xr16:uid="{539768A2-0C90-4386-9703-4C4DB617286D}" name="sampInfo_colon20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8" xr16:uid="{F4CE78C4-6447-4E67-BEFC-599210CE78F5}" name="sampInfo_colon20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39" xr16:uid="{8D6265B3-43DB-486E-8F13-5CEC41AB0874}" name="sampInfo_colon20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0" xr16:uid="{D8AE5C12-7447-49D5-9036-198A311CFC21}" name="sampInfo_colon20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1" xr16:uid="{4091992C-9733-4F2C-B253-F39B43C6FCBF}" name="sampInfo_colon20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2" xr16:uid="{4F2CC5FC-FB4F-4152-BC3A-D32E53FC478D}" name="sampInfo_colon20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3" xr16:uid="{93EE4399-1792-498E-B655-6818E42D8A5A}" name="sampInfo_colon20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4" xr16:uid="{50051366-426C-4323-859A-9349D3FFE2A4}" name="sampInfo_colon20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5" xr16:uid="{A052E408-7D96-4A10-A0C2-B164DAC79FF1}" name="sampInfo_colon20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6" xr16:uid="{17C7BADF-2B52-4C64-BC26-AF46612BE4CB}" name="sampInfo_colon20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7" xr16:uid="{A48BD642-FCEA-4AEB-8C70-48F12EBE1D38}" name="sampInfo_colon210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8" xr16:uid="{9FBE9B63-807B-448B-B050-332A3C36F740}" name="sampInfo_colon21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49" xr16:uid="{A4FA46CB-87D0-485D-94E2-695FAFD1CBEC}" name="sampInfo_colon21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0" xr16:uid="{46CD2E02-7AE3-43E6-A8DD-E94AE8ADE762}" name="sampInfo_colon2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1" xr16:uid="{4C1D63B5-0CBE-4728-AC0B-94CE148F62F1}" name="sampInfo_colon21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2" xr16:uid="{599C512E-9CD9-4658-BC32-EE60CEC167BC}" name="sampInfo_colon21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3" xr16:uid="{3B6AAD01-5A5F-4C4F-AC98-D8C953A4E161}" name="sampInfo_colon21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4" xr16:uid="{08CEDC92-0CB0-46CA-8ABE-78C3B8DA43E3}" name="sampInfo_colon21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5" xr16:uid="{26A2AC10-F741-4CA5-97C5-60E81D1FCC1E}" name="sampInfo_colon21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6" xr16:uid="{570BD11D-C475-4A69-9F33-97A1E0061B53}" name="sampInfo_colon21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7" xr16:uid="{ACB08412-CD7B-47D8-8892-C8C73D0A3EC3}" name="sampInfo_colon21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8" xr16:uid="{AEDB7FF7-430B-4204-AB3F-D2EFE8D2B21A}" name="sampInfo_colon21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59" xr16:uid="{01A17EDF-1B3E-4D6C-8B05-774BD2C7893B}" name="sampInfo_colon22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0" xr16:uid="{495A0AAD-2054-4D9E-8946-7253FB9BBFB1}" name="sampInfo_colon22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1" xr16:uid="{B383F1BA-8ED2-4688-B30B-E5A3EDC22AF5}" name="sampInfo_colon22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2" xr16:uid="{21961BBA-2434-497F-A415-0C8AB5E4CABD}" name="sampInfo_colon22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3" xr16:uid="{B934BB21-9E96-4B54-920F-06F54B775550}" name="sampInfo_colon22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4" xr16:uid="{84C2A58D-3E18-4247-BF12-4A6828AC86D3}" name="sampInfo_colon22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5" xr16:uid="{833DD168-1903-4094-A2E2-0F0D28D29CF8}" name="sampInfo_colon22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6" xr16:uid="{770E81AD-E65A-44B9-9A04-01D4A9AD16FB}" name="sampInfo_colon22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7" xr16:uid="{707818D1-4DF3-4242-B279-F34EE0E8B24B}" name="sampInfo_colon22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8" xr16:uid="{E000F27D-7077-4FA8-8DD1-FB44FD96F146}" name="sampInfo_colon22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69" xr16:uid="{301CC4A3-7D11-40C6-A32B-A350A7755AF1}" name="sampInfo_colon22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0" xr16:uid="{ABD6986D-EFF2-48F4-90DD-C1AD2495ABB3}" name="sampInfo_colon23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1" xr16:uid="{B6B91D0E-88D7-4848-83E6-0AB8F6304EAE}" name="sampInfo_colon23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2" xr16:uid="{0EF4E19D-2E33-4697-BD3C-0055379DA131}" name="sampInfo_colon23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3" xr16:uid="{05A8ABCD-7257-452D-B88F-73EC6818E8D3}" name="sampInfo_colon23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4" xr16:uid="{4D295CFF-60DA-456D-9A97-F855195DB345}" name="sampInfo_colon23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5" xr16:uid="{3C66E798-0AD0-4F07-9513-86FC84F6AC99}" name="sampInfo_colon23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6" xr16:uid="{63141644-3386-4EC2-A77C-B4A528395993}" name="sampInfo_colon23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7" xr16:uid="{9C2D0141-9D80-4AC0-AC63-09CD6E28A166}" name="sampInfo_colon23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8" xr16:uid="{BFD8C7CD-F88B-41C0-A7C6-6DD2CDA3BD10}" name="sampInfo_colon23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79" xr16:uid="{F312D64C-6266-4FAF-B90B-7AA82AB15A1F}" name="sampInfo_colon23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0" xr16:uid="{210240C7-9843-4158-AD77-F90AECB0B25E}" name="sampInfo_colon23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1" xr16:uid="{FFE65996-8255-4D19-8AC6-1C93FF576BB2}" name="sampInfo_colon24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2" xr16:uid="{E4BE5694-53BC-4E83-9E05-D610D6F03316}" name="sampInfo_colon24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3" xr16:uid="{8A94BF0B-5EBC-4026-87C4-3573895182B3}" name="sampInfo_colon24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4" xr16:uid="{4A4E064A-E589-4193-B966-B1C854201743}" name="sampInfo_colon24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5" xr16:uid="{29803A54-4004-4B10-8452-990054A66D41}" name="sampInfo_colon24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6" xr16:uid="{D7299AC7-D5A3-40A9-A74C-978E9C9CB94E}" name="sampInfo_colon24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7" xr16:uid="{BECC9778-9C48-4B59-B455-5BDF9D96C98B}" name="sampInfo_colon24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8" xr16:uid="{22C11155-22C1-49D1-B7D9-33F7C7EF96CD}" name="sampInfo_colon24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89" xr16:uid="{37B4AB99-C45A-4F25-BFA2-9D73C460ED9A}" name="sampInfo_colon24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0" xr16:uid="{AD34AE3A-5D57-4298-B066-1227C7B61978}" name="sampInfo_colon24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1" xr16:uid="{F8F32643-5C68-46BA-8E89-5E3AA3795F91}" name="sampInfo_colon24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2" xr16:uid="{68B361B0-CA41-49FD-B861-BC7019819B30}" name="sampInfo_colon25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3" xr16:uid="{0F8746CB-C873-4A1D-949E-26F3FA3EA428}" name="sampInfo_colon25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4" xr16:uid="{4AA0B76E-D16E-4125-A619-7FEE5B93B03D}" name="sampInfo_colon25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5" xr16:uid="{2AACDFD3-B055-48E7-A4CD-5320166F2449}" name="sampInfo_colon25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6" xr16:uid="{677F1168-1C03-4D7B-BA4F-4B8B45E1B0B4}" name="sampInfo_colon25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7" xr16:uid="{99C4F8F4-5048-4DA0-8734-CB60CB626F40}" name="sampInfo_colon25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8" xr16:uid="{FF712158-57F3-41EE-A72B-0B3397266226}" name="sampInfo_colon25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99" xr16:uid="{A8E5C12A-0D6C-4C6C-9FCB-D6E661BAB49A}" name="sampInfo_colon25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0" xr16:uid="{44587146-2792-48AA-9301-A58FC9648526}" name="sampInfo_colon25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1" xr16:uid="{A1C42BC6-3E46-4886-93C8-F306E4C71596}" name="sampInfo_colon25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2" xr16:uid="{92FC3C49-C805-4B0A-9D77-064793244A18}" name="sampInfo_colon25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3" xr16:uid="{70ED5FF5-CA5B-4B1A-BD66-648313F73FB3}" name="sampInfo_colon26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4" xr16:uid="{B69933CB-E2E7-4D3C-8B29-AB15E578A2C3}" name="sampInfo_colon26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5" xr16:uid="{1ABB0B04-A9F3-4AC3-9582-8C15325AC513}" name="sampInfo_colon26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6" xr16:uid="{507D760D-F7BE-4452-A945-975B4A2E44B8}" name="sampInfo_colon26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7" xr16:uid="{8207C3BE-850C-429B-B52B-CBC98F9D7628}" name="sampInfo_colon26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8" xr16:uid="{AD929BD2-DEC5-4BEA-BDB9-01A182899F0C}" name="sampInfo_colon26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09" xr16:uid="{672354B0-BA0F-4B96-9EB0-F3F0395C9DDB}" name="sampInfo_colon26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0" xr16:uid="{1538142B-AE2B-411E-B45B-4035A2AF0110}" name="sampInfo_colon26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1" xr16:uid="{7EAD2B2A-E828-451C-BCF2-17930745C6DF}" name="sampInfo_colon26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2" xr16:uid="{A153A8D2-CA18-4D85-B9ED-CE1130990736}" name="sampInfo_colon26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3" xr16:uid="{88418B74-4302-4F22-BEC3-4EFFC26A7578}" name="sampInfo_colon26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4" xr16:uid="{58315AB6-612E-4369-920C-B54A3A0297CE}" name="sampInfo_colon27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5" xr16:uid="{E6A7E513-1C91-435C-A40C-552784C097CA}" name="sampInfo_colon27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6" xr16:uid="{B48BD48E-B66A-4616-9884-64408ED8E75E}" name="sampInfo_colon27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7" xr16:uid="{DE84A446-EBC8-4505-9710-A7AFA0A4A30D}" name="sampInfo_colon27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8" xr16:uid="{DB30C959-C1A5-4EAF-9E72-3AB2EEFAFDEA}" name="sampInfo_colon27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19" xr16:uid="{C1A9A16B-A500-4C76-88A3-ED4459DDF29D}" name="sampInfo_colon27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0" xr16:uid="{61125A3C-F7BB-4397-82C4-34E184E55F6B}" name="sampInfo_colon27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1" xr16:uid="{37D53C27-D134-4DC3-B66D-D5225B79522B}" name="sampInfo_colon27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2" xr16:uid="{90E4C846-F1B2-4378-ACE0-65759E7063BA}" name="sampInfo_colon27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3" xr16:uid="{8EDD3DBD-691E-473C-B3A3-0A3B7AF38C21}" name="sampInfo_colon27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4" xr16:uid="{210EF1B3-F863-4C34-97B7-5399782C250D}" name="sampInfo_colon27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5" xr16:uid="{E1F966C9-4CFE-41BA-9AB8-DE86CFADD8BF}" name="sampInfo_colon28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6" xr16:uid="{2E161161-3DD9-433C-9946-07C5C2A05CBF}" name="sampInfo_colon28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7" xr16:uid="{DECDC5B0-D5CA-4BAB-BDB4-CE3C39157AE5}" name="sampInfo_colon28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8" xr16:uid="{8E69F79A-A6AE-46F2-99E7-5A5221830658}" name="sampInfo_colon28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29" xr16:uid="{8099B357-81FC-49FE-91F7-6F9D8ED2FE5B}" name="sampInfo_colon28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0" xr16:uid="{35C79C97-EED7-49B7-BDE1-48BFC143E722}" name="sampInfo_colon28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1" xr16:uid="{C4CEDE7A-5B86-4597-A0F9-B00A9C8D0F7B}" name="sampInfo_colon28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2" xr16:uid="{3168E546-E08D-4394-8F0A-C50A16BFFE43}" name="sampInfo_colon28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3" xr16:uid="{AFEA21D1-2168-4580-AB27-A56C28629CAA}" name="sampInfo_colon28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4" xr16:uid="{EA6D2B63-B23A-4952-ADB9-5E6CFBBB5040}" name="sampInfo_colon28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5" xr16:uid="{C685F962-2BE8-407B-B5E3-3366D85943C1}" name="sampInfo_colon28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6" xr16:uid="{6BDF9DC4-8615-473E-9F91-05FB70376591}" name="sampInfo_colon29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7" xr16:uid="{247C091E-357C-4566-B724-0AF35E20F39A}" name="sampInfo_colon29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8" xr16:uid="{73556365-C139-4209-8013-E3C859440EF1}" name="sampInfo_colon29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39" xr16:uid="{8606661B-C3D8-439C-883D-5CEE1182F98F}" name="sampInfo_colon29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0" xr16:uid="{FCCAC921-18CA-4D01-B766-C1213934E47D}" name="sampInfo_colon29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1" xr16:uid="{41BB8D1E-2DDD-4A0C-8D9B-CBFDE5AF9B13}" name="sampInfo_colon29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2" xr16:uid="{38D02C39-B4F8-4D29-9074-00B447B67380}" name="sampInfo_colon29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3" xr16:uid="{84CDE379-1F09-41F1-B474-A6A043C2D369}" name="sampInfo_colon29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4" xr16:uid="{3B016181-471B-4C3F-BAE6-2A3E0F0B202C}" name="sampInfo_colon29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5" xr16:uid="{BC149DBD-1C7D-4C3D-9EA9-2FE2E27AE86D}" name="sampInfo_colon29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6" xr16:uid="{0DEB4121-E41F-4345-AF87-D6554F1AF406}" name="sampInfo_colon29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7" xr16:uid="{028ADCB0-0A1F-4875-8004-00F022B57AC6}" name="sampInfo_colon30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8" xr16:uid="{2A0C639A-28A9-41EC-AFA9-003D8291845C}" name="sampInfo_colon3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49" xr16:uid="{D024A17C-9CDC-4452-9787-B857A37BBE89}" name="sampInfo_colon301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0" xr16:uid="{5664E6B8-4390-4230-95C3-21E15AE83E62}" name="sampInfo_colon302"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1" xr16:uid="{E4354A24-F3E0-4FB5-822A-30CA8C562A00}" name="sampInfo_colon302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2" xr16:uid="{233573F3-C48C-4A47-83C0-95347C4478F7}" name="sampInfo_colon303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3" xr16:uid="{5BB153AF-FC4F-42F7-8CCC-681CCF4FB896}" name="sampInfo_colon304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4" xr16:uid="{95F0E6B9-D24B-4A66-AEAB-78F4A90E2688}" name="sampInfo_colon305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5" xr16:uid="{513DBB30-771A-4604-AD26-F89C47EB4A01}" name="sampInfo_colon306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6" xr16:uid="{F943CA7A-B7DF-4AB4-8E9F-413722502654}" name="sampInfo_colon307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7" xr16:uid="{BD1F9C4D-9CED-44D8-91C9-E91416ECB868}" name="sampInfo_colon308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8" xr16:uid="{27AC60A9-9485-4328-9A34-5E00C9466CD6}" name="sampInfo_colon309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59" xr16:uid="{672E6247-6F7A-4762-9B0B-5DD0888701CC}" name="sampInfo_colon3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0" xr16:uid="{15FC03F1-7669-4ADC-B7AB-9A47B144C7B1}" name="sampInfo_colon310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1" xr16:uid="{EC34FC27-AFC4-427B-BAE2-AD24D6216492}" name="sampInfo_colon3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2" xr16:uid="{15D54690-95F7-4E82-A3CB-57A6F6F807AB}" name="sampInfo_colon311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3" xr16:uid="{96900A3F-DAFE-4F45-A4C9-64C6A7FE7268}" name="sampInfo_colon3122111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4" xr16:uid="{34FD50F3-54A8-48F5-A1A6-68AFED56ED48}" name="sampInfo_colon3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5" xr16:uid="{C385C8C9-ECAF-4F83-B901-CECC01C876C8}" name="sampInfo_colon3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6" xr16:uid="{2C1E0FFA-E6DB-4C9C-95B4-289CA67A3D43}" name="sampInfo_colon3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7" xr16:uid="{3F6BD1EA-A19E-44E6-913B-6C6AEDBC53D5}" name="sampInfo_colon3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8" xr16:uid="{DBE0FE2A-3C78-4AC3-88CB-84FB1F13391D}" name="sampInfo_colon3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69" xr16:uid="{2385C968-3CAB-4AF5-8448-474E920E6533}" name="sampInfo_colon3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0" xr16:uid="{D0F021D2-AE80-4797-80DF-4AFFD08E346C}" name="sampInfo_colon3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1" xr16:uid="{3B567C15-0995-41CC-96DE-8CC7D79CF977}" name="sampInfo_colon3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2" xr16:uid="{CCD53A18-19C3-4C77-AC1E-62F2DB517032}" name="sampInfo_colon4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3" xr16:uid="{E9EE80B1-5A9C-46F5-91D6-3A5994A9BD61}" name="sampInfo_colon4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4" xr16:uid="{76F89BBD-50BA-4392-A8B9-D7D9A48751CA}" name="sampInfo_colon4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5" xr16:uid="{8466E6B5-081F-447B-BBF0-F930E40C1F22}" name="sampInfo_colon4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6" xr16:uid="{0E320CB4-B83D-48BE-A848-36F3D70C38BC}" name="sampInfo_colon4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7" xr16:uid="{9A49B5AE-6343-466F-9C4B-10FD8E4B187C}" name="sampInfo_colon4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8" xr16:uid="{BE046FF4-B80F-4205-ADFE-014BFF320B38}" name="sampInfo_colon4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79" xr16:uid="{FB540821-674B-4CED-BF0B-E9B7C689C4FB}" name="sampInfo_colon4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0" xr16:uid="{739E1EC1-0BB0-4A97-A613-5C18BFFF7BE2}" name="sampInfo_colon4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1" xr16:uid="{76FAA496-AD62-4A91-8093-DB609D2B5876}" name="sampInfo_colon4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2" xr16:uid="{46B2A38A-5C18-4470-BD17-DCBCAABD3A7A}" name="sampInfo_colon4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3" xr16:uid="{D8191974-C931-498F-A6E3-8DDFDEE270FC}" name="sampInfo_colon5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4" xr16:uid="{F370F36B-F288-41FE-B711-5955807F0175}" name="sampInfo_colon5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5" xr16:uid="{78535E25-F59A-4550-ACB8-702C58561E43}" name="sampInfo_colon5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6" xr16:uid="{D2DC8631-A9F7-4AB7-846D-BA1738AC6514}" name="sampInfo_colon5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7" xr16:uid="{DAC9AB3D-C19B-40DF-9DA4-A68C938E768F}" name="sampInfo_colon5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8" xr16:uid="{9680033C-FF7C-41E3-BB5C-77BAFF355904}" name="sampInfo_colon5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89" xr16:uid="{61016212-67C1-46DE-9EAF-9A855E699429}" name="sampInfo_colon5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0" xr16:uid="{31E2E3DE-BE49-4140-AA93-A7AD3447E6F2}" name="sampInfo_colon5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1" xr16:uid="{017E7379-458D-46E6-AD1E-8A733CA94A4D}" name="sampInfo_colon5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2" xr16:uid="{11EFC9A8-51A2-4067-8A5B-B433E4199A6A}" name="sampInfo_colon5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3" xr16:uid="{95F4A3F8-7B78-4B50-98ED-C0B0FF3E6231}" name="sampInfo_colon5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4" xr16:uid="{E5495C6F-8A5C-4D6F-9F59-CD4F0E6253E6}" name="sampInfo_colon6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5" xr16:uid="{EC12113A-00AD-41EF-B231-58599669D899}" name="sampInfo_colon6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6" xr16:uid="{6E085F7C-6912-4D86-ADE5-7D36A4E710B0}" name="sampInfo_colon6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7" xr16:uid="{8721A036-59A5-493A-8DCC-05F7270D1434}" name="sampInfo_colon6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8" xr16:uid="{00097643-DAEF-4A9A-89C5-861A1A0161C7}" name="sampInfo_colon6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599" xr16:uid="{DDCA3542-ECD5-4A55-8B55-E044B47BD1C5}" name="sampInfo_colon6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0" xr16:uid="{BAEFC31E-85D7-4BC7-897D-835E6AB3E1D5}" name="sampInfo_colon6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1" xr16:uid="{5C05685F-4D45-428E-ABBC-CA2A7A6E7684}" name="sampInfo_colon6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2" xr16:uid="{B1BA59E5-2628-46C4-A9E3-3DF626810224}" name="sampInfo_colon6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3" xr16:uid="{ADFD5B34-1FA8-43D3-A7B7-47681F33B4B6}" name="sampInfo_colon6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4" xr16:uid="{E111832D-792C-477D-AA76-B8571F92207D}" name="sampInfo_colon6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5" xr16:uid="{F3BFF9DA-338E-47F8-8306-D6C7B64E026A}" name="sampInfo_colon7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6" xr16:uid="{C12542DF-9E49-40C5-B373-C54B11A46172}" name="sampInfo_colon7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7" xr16:uid="{E54EBAEA-A919-4CCA-8075-A178CD15354D}" name="sampInfo_colon7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8" xr16:uid="{8B3164E4-7BB9-4EFD-9AB0-F2C4AAE0F941}" name="sampInfo_colon7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09" xr16:uid="{FABCFE5B-6FD5-497B-A9AC-DD250FAA5A53}" name="sampInfo_colon7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0" xr16:uid="{80559E82-7C9D-4214-8C05-20A88A073745}" name="sampInfo_colon7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1" xr16:uid="{BC7285ED-4B94-4605-9855-B4F33EFE9AC3}" name="sampInfo_colon7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2" xr16:uid="{A61D62E0-B4E0-4A3D-A015-DFC0E95C1266}" name="sampInfo_colon7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3" xr16:uid="{64D508C2-2FC9-4BD7-83E0-B6F1E6A4A8DD}" name="sampInfo_colon7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4" xr16:uid="{832771C6-E0A8-446D-87C5-FA18CF9AEF95}" name="sampInfo_colon7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5" xr16:uid="{A92F2841-81F0-4665-AA21-EDFB0C0CF12B}" name="sampInfo_colon7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6" xr16:uid="{6EA3D1B0-1527-424E-801C-13849E10D4CD}" name="sampInfo_colon8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7" xr16:uid="{A4A78A23-6C61-4F1D-B42C-D001C07ED13C}" name="sampInfo_colon8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8" xr16:uid="{B16A9924-57B0-4FE8-8DBF-B49BAC096560}" name="sampInfo_colon8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19" xr16:uid="{D1BE2440-802F-4D02-A2AA-58C18C3E8E17}" name="sampInfo_colon8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0" xr16:uid="{93D64337-95B1-4BB0-92E0-00CFB01AAE79}" name="sampInfo_colon8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1" xr16:uid="{0E9C8B87-2B41-435A-9436-38619A2B6B14}" name="sampInfo_colon8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2" xr16:uid="{6603F698-D3E5-4E33-BB0B-55AEA21BB7B2}" name="sampInfo_colon8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3" xr16:uid="{E8DFC4ED-AA3A-413F-B711-1799278A6594}" name="sampInfo_colon8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4" xr16:uid="{FF47E807-BEA8-46CA-8C22-DCBBC6E5754C}" name="sampInfo_colon8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5" xr16:uid="{4BC147D1-68DE-4705-896A-B0EAA39140CB}" name="sampInfo_colon8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6" xr16:uid="{886F54AC-E7FF-41F8-ADD6-E608C77EB5A1}" name="sampInfo_colon8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7" xr16:uid="{1CA2E836-0634-4CEB-A80A-97A837868036}" name="sampInfo_colon90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8" xr16:uid="{25D6D2AA-43DA-418E-97A4-AF54BC36F0CD}" name="sampInfo_colon910"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29" xr16:uid="{352D45ED-E604-4FC2-A724-227936546AD4}" name="sampInfo_colon91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0" xr16:uid="{5D94299D-7E0F-4318-BEEA-C8B9F33BBF37}" name="sampInfo_colon92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1" xr16:uid="{A78B983A-B565-47B4-ACF0-75083599718B}" name="sampInfo_colon93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2" xr16:uid="{DE0AF7CF-043C-4995-B209-739A3DA63A1D}" name="sampInfo_colon94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3" xr16:uid="{E04250FB-1CF4-4B92-AE0E-8B999BBD034D}" name="sampInfo_colon95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4" xr16:uid="{4A19C339-0C63-44FC-B547-FEE4DB7665A2}" name="sampInfo_colon96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5" xr16:uid="{7028D04F-D006-4FF9-BD75-C812AF0235DA}" name="sampInfo_colon97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6" xr16:uid="{25A9A6EF-312D-4E42-BEC0-5D135FDF920D}" name="sampInfo_colon98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637" xr16:uid="{41A951BB-F2B5-4A0E-B855-52CDAFEF1786}" name="sampInfo_colon991" type="6" refreshedVersion="2" background="1" saveData="1">
    <textPr codePage="1146" sourceFile="C:\Documents and Settings\ngamble\My Documents\CH2MHILL_Projects\DOW\DOW_MOCA\DataRequest\Dan\2007_03_14_CrossTab_PCOI_Pretty\locus\sampInfo_colon.txt" tab="0" semicolon="1" qualifier="none">
      <textFields count="17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<sst xmlns="http://schemas.openxmlformats.org/spreadsheetml/2006/main" count="22348" uniqueCount="1086">
  <si>
    <t>Units</t>
  </si>
  <si>
    <t>% Solids</t>
  </si>
  <si>
    <t>--</t>
  </si>
  <si>
    <t/>
  </si>
  <si>
    <t>Percent Moisture</t>
  </si>
  <si>
    <t>%</t>
  </si>
  <si>
    <t>Percent Solids</t>
  </si>
  <si>
    <t>Total Organic Carbon</t>
  </si>
  <si>
    <t>J</t>
  </si>
  <si>
    <t>Aluminum</t>
  </si>
  <si>
    <t>mg/kg</t>
  </si>
  <si>
    <t>Antimony</t>
  </si>
  <si>
    <t>U</t>
  </si>
  <si>
    <t>Arsenic</t>
  </si>
  <si>
    <t>Cadmium</t>
  </si>
  <si>
    <t>Chromium</t>
  </si>
  <si>
    <t>Copper</t>
  </si>
  <si>
    <t>Lead</t>
  </si>
  <si>
    <t xml:space="preserve">Mercury </t>
  </si>
  <si>
    <t>Nickel</t>
  </si>
  <si>
    <t>Selenium</t>
  </si>
  <si>
    <t>Silver</t>
  </si>
  <si>
    <t>Zinc</t>
  </si>
  <si>
    <t>4,4´-DDD</t>
  </si>
  <si>
    <t>4,4´-DDE</t>
  </si>
  <si>
    <t>4,4´-DDT</t>
  </si>
  <si>
    <t>Aldrin</t>
  </si>
  <si>
    <t>alpha-BHC</t>
  </si>
  <si>
    <t xml:space="preserve">alpha-Chlordane </t>
  </si>
  <si>
    <t>beta-BHC</t>
  </si>
  <si>
    <t>Chlordane (tech)</t>
  </si>
  <si>
    <t>delta-BHC</t>
  </si>
  <si>
    <t>Dieldrin</t>
  </si>
  <si>
    <t>Endosulfan I</t>
  </si>
  <si>
    <t>Endosulfan II</t>
  </si>
  <si>
    <t>Endosulfan sulfate</t>
  </si>
  <si>
    <t>Endrin</t>
  </si>
  <si>
    <t>Endrin aldehyde</t>
  </si>
  <si>
    <t>Endrin ketone</t>
  </si>
  <si>
    <t>gamma-BHC (Lindane)</t>
  </si>
  <si>
    <t>gamma-Chlordane</t>
  </si>
  <si>
    <t>Heptachlor</t>
  </si>
  <si>
    <t>Heptachlor epoxide</t>
  </si>
  <si>
    <t>Methoxychlor</t>
  </si>
  <si>
    <t>Toxaphene</t>
  </si>
  <si>
    <t>Acenaphthene</t>
  </si>
  <si>
    <t>Acenaphthylene</t>
  </si>
  <si>
    <t>Anthracene</t>
  </si>
  <si>
    <t>Benzo (a) anthracene</t>
  </si>
  <si>
    <t>Benzo (a) pyrene</t>
  </si>
  <si>
    <t>Benzo (b) fluoranthene</t>
  </si>
  <si>
    <t>Benzo (k) fluoranthene</t>
  </si>
  <si>
    <t>Chrysene</t>
  </si>
  <si>
    <t>Dibenzo (a,h) anthracene</t>
  </si>
  <si>
    <t>Fluoranthene</t>
  </si>
  <si>
    <t>Fluorene</t>
  </si>
  <si>
    <t>Indeno (1,2,3-cd) pyrene</t>
  </si>
  <si>
    <t>Naphthalene</t>
  </si>
  <si>
    <t>Phenanthrene</t>
  </si>
  <si>
    <t>Pyrene</t>
  </si>
  <si>
    <t>Bis(2-ethylhexyl)phthalate</t>
  </si>
  <si>
    <t>Butyl benzyl phthalate</t>
  </si>
  <si>
    <t>Diethyl phthalate</t>
  </si>
  <si>
    <t>Dimethyl phthalate</t>
  </si>
  <si>
    <t>Di-n-butyl phthalate</t>
  </si>
  <si>
    <t>Di-n-octyl phthalate</t>
  </si>
  <si>
    <t>Notes:</t>
  </si>
  <si>
    <t>Sample ID</t>
  </si>
  <si>
    <t>General Chemistry</t>
  </si>
  <si>
    <t>D</t>
  </si>
  <si>
    <t>SS101</t>
  </si>
  <si>
    <t>SS102</t>
  </si>
  <si>
    <t>SS103</t>
  </si>
  <si>
    <t>SS104</t>
  </si>
  <si>
    <t>Date Sampled</t>
  </si>
  <si>
    <t>Sample Type</t>
  </si>
  <si>
    <t>Analyte</t>
  </si>
  <si>
    <t>Aroclor-1016</t>
  </si>
  <si>
    <t>Aroclor-1221</t>
  </si>
  <si>
    <t>Aroclor-1232</t>
  </si>
  <si>
    <t>Aroclor-1242</t>
  </si>
  <si>
    <t>Aroclor-1248</t>
  </si>
  <si>
    <t>Aroclor-1254</t>
  </si>
  <si>
    <t>Aroclor-1260</t>
  </si>
  <si>
    <t>Aroclor-1262</t>
  </si>
  <si>
    <t xml:space="preserve">                                     </t>
  </si>
  <si>
    <t xml:space="preserve">                       </t>
  </si>
  <si>
    <t>Aroclor-1268</t>
  </si>
  <si>
    <t>Total PCBs</t>
  </si>
  <si>
    <t>Bolded = detect</t>
  </si>
  <si>
    <t>Surface Soil Sample Summary</t>
  </si>
  <si>
    <t>N1</t>
  </si>
  <si>
    <t>0.5</t>
  </si>
  <si>
    <t>0</t>
  </si>
  <si>
    <r>
      <t xml:space="preserve">DEQ RBCs Occupational </t>
    </r>
    <r>
      <rPr>
        <b/>
        <vertAlign val="superscript"/>
        <sz val="8"/>
        <rFont val="Arial"/>
        <family val="2"/>
      </rPr>
      <t>2</t>
    </r>
  </si>
  <si>
    <t>Benzo (g,h,i) perylene</t>
  </si>
  <si>
    <t>Total PAHs</t>
  </si>
  <si>
    <t>ND for VOCs</t>
  </si>
  <si>
    <t>1,1,1,2-Tetrachloroethane</t>
  </si>
  <si>
    <t>1,1,1-Trichloroethane</t>
  </si>
  <si>
    <t>1,1,2,2-Tetrachloroethane</t>
  </si>
  <si>
    <t>1,1,2-Trichloroethane</t>
  </si>
  <si>
    <t>1,1-Dichloroethane</t>
  </si>
  <si>
    <t>1,1-Dichloroethene</t>
  </si>
  <si>
    <t>1,1-Dichloropropene</t>
  </si>
  <si>
    <t>1,2,3-Trichlorobenzene</t>
  </si>
  <si>
    <t>1,2,3-Trichloropropane</t>
  </si>
  <si>
    <t>1,2,4-Trichlorobenzene</t>
  </si>
  <si>
    <t>1,2,4-Trimethylbenzene</t>
  </si>
  <si>
    <t>1,2-Dibromo-3-Chloropropane</t>
  </si>
  <si>
    <t>1,2-Dibromoethane</t>
  </si>
  <si>
    <t>1,2-Dichlorobenzene</t>
  </si>
  <si>
    <t>1,2-Dichloroethane</t>
  </si>
  <si>
    <t>1,2-Dichloropropane</t>
  </si>
  <si>
    <t>1,3,5-Trimethylbenzene</t>
  </si>
  <si>
    <t>1,3-Dichlorobenzene</t>
  </si>
  <si>
    <t>1,3-Dichloropropane</t>
  </si>
  <si>
    <t>1,4-Dichlorobenzene</t>
  </si>
  <si>
    <t>2,2-Dichloropropane</t>
  </si>
  <si>
    <t>2-Chloroethyl Vinyl Ether</t>
  </si>
  <si>
    <t>2-Chlorotoluene</t>
  </si>
  <si>
    <t>4-Chlorotoluene</t>
  </si>
  <si>
    <t>Benzene</t>
  </si>
  <si>
    <t>Bromobenzene</t>
  </si>
  <si>
    <t>Bromochloromethane</t>
  </si>
  <si>
    <t>Bromodichloromethane</t>
  </si>
  <si>
    <t>Bromoform</t>
  </si>
  <si>
    <t>Bromomethane</t>
  </si>
  <si>
    <t>Carbon Tetrachloride</t>
  </si>
  <si>
    <t>Chlorobenzene</t>
  </si>
  <si>
    <t>Chlorodibromomethane</t>
  </si>
  <si>
    <t>Chloroethane</t>
  </si>
  <si>
    <t>Chloroform</t>
  </si>
  <si>
    <t>Chloromethane</t>
  </si>
  <si>
    <t>Cis-1,2-Dichloroethene</t>
  </si>
  <si>
    <t>Cis-1,3-Dichloropropene</t>
  </si>
  <si>
    <t>Dibromomethane</t>
  </si>
  <si>
    <t>Dichlorodifluoromethane</t>
  </si>
  <si>
    <t>Ethylbenzene</t>
  </si>
  <si>
    <t>Hexachlorobutadiene</t>
  </si>
  <si>
    <t>Isopropylbenzene</t>
  </si>
  <si>
    <t>m+p-Xylenes</t>
  </si>
  <si>
    <t>Methylene Chloride</t>
  </si>
  <si>
    <t>n-Butylbenzene</t>
  </si>
  <si>
    <t>n-Propylbenzene</t>
  </si>
  <si>
    <t>o-Xylene</t>
  </si>
  <si>
    <t>p-Isopropyltoluene</t>
  </si>
  <si>
    <t>Sec-Butylbenzene</t>
  </si>
  <si>
    <t>Styrene</t>
  </si>
  <si>
    <t>Tert-Butylbenzene</t>
  </si>
  <si>
    <t>Tetrachloroethene</t>
  </si>
  <si>
    <t>Toluene</t>
  </si>
  <si>
    <t>Trans-1,2-Dichloroethene</t>
  </si>
  <si>
    <t>Trans-1,3-Dichloropropene</t>
  </si>
  <si>
    <t>Trichloroethene</t>
  </si>
  <si>
    <t>Trichlorofluoromethane</t>
  </si>
  <si>
    <t>Vinyl Chloride</t>
  </si>
  <si>
    <t>PEC = Probable Effect Concentration</t>
  </si>
  <si>
    <t>SQV - Sediment Quality Value</t>
  </si>
  <si>
    <t>Gas-Range Organics (C7-C12)</t>
  </si>
  <si>
    <t>Diesel-Range Organics (C12-C24)</t>
  </si>
  <si>
    <t>Oil-Range Organics (C24-C36)</t>
  </si>
  <si>
    <t>GP-5</t>
  </si>
  <si>
    <t>0.5 - 0.75</t>
  </si>
  <si>
    <t>SS1</t>
  </si>
  <si>
    <t>SS2</t>
  </si>
  <si>
    <t>% by Weight</t>
  </si>
  <si>
    <t>SS-401</t>
  </si>
  <si>
    <t>SS-402</t>
  </si>
  <si>
    <t>SS-403</t>
  </si>
  <si>
    <t>SS-404</t>
  </si>
  <si>
    <t>SS-405</t>
  </si>
  <si>
    <t>SS-406</t>
  </si>
  <si>
    <t>SS-407</t>
  </si>
  <si>
    <t>SS-408</t>
  </si>
  <si>
    <t>SS-409</t>
  </si>
  <si>
    <t>SS-410</t>
  </si>
  <si>
    <t>SS-411</t>
  </si>
  <si>
    <t>SS-411 (Dup)</t>
  </si>
  <si>
    <t>Organochlorine Pesticides</t>
  </si>
  <si>
    <t>Phthalates</t>
  </si>
  <si>
    <t>SS301</t>
  </si>
  <si>
    <t>SS302</t>
  </si>
  <si>
    <t>SS303</t>
  </si>
  <si>
    <t>SS304</t>
  </si>
  <si>
    <t>SS305</t>
  </si>
  <si>
    <t>SS306</t>
  </si>
  <si>
    <t>SS307</t>
  </si>
  <si>
    <t>SS308</t>
  </si>
  <si>
    <t>SS309</t>
  </si>
  <si>
    <t>SS310</t>
  </si>
  <si>
    <t>SS311</t>
  </si>
  <si>
    <t>SS312</t>
  </si>
  <si>
    <t>SS313</t>
  </si>
  <si>
    <t>SS314</t>
  </si>
  <si>
    <t>SS315</t>
  </si>
  <si>
    <t>SS316</t>
  </si>
  <si>
    <t>SS317</t>
  </si>
  <si>
    <t>SS318</t>
  </si>
  <si>
    <t>SS319</t>
  </si>
  <si>
    <t>SS320</t>
  </si>
  <si>
    <t>SS321</t>
  </si>
  <si>
    <t>EF</t>
  </si>
  <si>
    <t>SS315 (Dup)</t>
  </si>
  <si>
    <t>SS305 (Dup)</t>
  </si>
  <si>
    <t>SS-01</t>
  </si>
  <si>
    <t>SS-02</t>
  </si>
  <si>
    <t>SS-03</t>
  </si>
  <si>
    <t>SS-04</t>
  </si>
  <si>
    <t>SS-05</t>
  </si>
  <si>
    <t>SS-06</t>
  </si>
  <si>
    <t>SS-07</t>
  </si>
  <si>
    <t>SS-08</t>
  </si>
  <si>
    <t>SS-09</t>
  </si>
  <si>
    <t>SS-10</t>
  </si>
  <si>
    <t>SS-11</t>
  </si>
  <si>
    <t>SS-12</t>
  </si>
  <si>
    <t>SS-13</t>
  </si>
  <si>
    <t>SS-14</t>
  </si>
  <si>
    <t>SS-15</t>
  </si>
  <si>
    <t>SS-16</t>
  </si>
  <si>
    <t>SS-17</t>
  </si>
  <si>
    <t>SS-18</t>
  </si>
  <si>
    <t>SS-19</t>
  </si>
  <si>
    <t>Metals, Total</t>
  </si>
  <si>
    <t>0-0.5</t>
  </si>
  <si>
    <t>Soil Removed</t>
  </si>
  <si>
    <r>
      <t>ROD CULs</t>
    </r>
    <r>
      <rPr>
        <b/>
        <vertAlign val="superscript"/>
        <sz val="8"/>
        <color rgb="FF000000"/>
        <rFont val="Arial"/>
        <family val="2"/>
      </rPr>
      <t>1</t>
    </r>
  </si>
  <si>
    <r>
      <t>JSCS SLVs</t>
    </r>
    <r>
      <rPr>
        <b/>
        <vertAlign val="superscript"/>
        <sz val="8"/>
        <rFont val="Arial"/>
        <family val="2"/>
      </rPr>
      <t>2</t>
    </r>
  </si>
  <si>
    <t>D = Dilution</t>
  </si>
  <si>
    <t>J = Estimated value below reporting limit.</t>
  </si>
  <si>
    <t>U = Not detected at specified reporting limit.</t>
  </si>
  <si>
    <t>Shaded = detected result exceeded indicated screening value</t>
  </si>
  <si>
    <r>
      <rPr>
        <vertAlign val="superscript"/>
        <sz val="8"/>
        <rFont val="Arial"/>
        <family val="2"/>
      </rPr>
      <t>1</t>
    </r>
    <r>
      <rPr>
        <sz val="8"/>
        <rFont val="Arial"/>
        <family val="2"/>
      </rPr>
      <t>Portland Harbor Record of Decision (ROD) Cleanup Levels (CULs) for river bank soil and sediment for remedial action objectives 1 and 5 (Table 17 from EPA, 2017).</t>
    </r>
  </si>
  <si>
    <r>
      <rPr>
        <vertAlign val="superscript"/>
        <sz val="8"/>
        <rFont val="Arial"/>
        <family val="2"/>
      </rPr>
      <t>2</t>
    </r>
    <r>
      <rPr>
        <sz val="8"/>
        <rFont val="Arial"/>
        <family val="2"/>
      </rPr>
      <t>Joint Source Control Strategy (JSCS) Screening Level Values (SLVs) for Upland Soil and Stormwater Sediment (Table 3.1 - Revision 7/16/07 from EPA, 2005)</t>
    </r>
  </si>
  <si>
    <t>Dup = Field Duplicate</t>
  </si>
  <si>
    <t>Sample Depth (feet)</t>
  </si>
  <si>
    <t>Polychlorinated Biphenyls</t>
  </si>
  <si>
    <t>Polynuclear Aromatic Hydrocabons</t>
  </si>
  <si>
    <t>Volatile Organic Compounds</t>
  </si>
  <si>
    <t>Total Petroleum Hydrocarbons</t>
  </si>
  <si>
    <t>Northwest Pipe Company, Portland, Oregon</t>
  </si>
  <si>
    <t>mg/kg = milligrams per Kilogram</t>
  </si>
  <si>
    <t>µg/kg</t>
  </si>
  <si>
    <t>µg/kg = micrograms per Kilogram</t>
  </si>
  <si>
    <r>
      <rPr>
        <i/>
        <sz val="8"/>
        <rFont val="Arial"/>
        <family val="2"/>
      </rPr>
      <t>EF</t>
    </r>
    <r>
      <rPr>
        <sz val="8"/>
        <rFont val="Arial"/>
        <family val="2"/>
      </rPr>
      <t xml:space="preserve"> = Exceedance factor (calculated if consistuent </t>
    </r>
  </si>
  <si>
    <t xml:space="preserve">          exceeded indicated screening level)</t>
  </si>
  <si>
    <t xml:space="preserve">­­ = Screening level not established (Note: If ROD CUL was available, </t>
  </si>
  <si>
    <t xml:space="preserve">      JSCS SLV is not shown.)</t>
  </si>
  <si>
    <r>
      <rPr>
        <i/>
        <sz val="6"/>
        <rFont val="Arial"/>
        <family val="2"/>
      </rPr>
      <t>EF</t>
    </r>
    <r>
      <rPr>
        <sz val="6"/>
        <rFont val="Arial"/>
        <family val="2"/>
      </rPr>
      <t xml:space="preserve"> = Exceedance factor (calculated if consistuent </t>
    </r>
  </si>
  <si>
    <r>
      <rPr>
        <vertAlign val="superscript"/>
        <sz val="6"/>
        <rFont val="Arial"/>
        <family val="2"/>
      </rPr>
      <t>1</t>
    </r>
    <r>
      <rPr>
        <sz val="6"/>
        <rFont val="Arial"/>
        <family val="2"/>
      </rPr>
      <t>Portland Harbor Record of Decision (ROD) Cleanup Levels (CULs) for river bank soil and sediment for remedial action objectives 1 and 5 (Table 17 from EPA, 2017).</t>
    </r>
  </si>
  <si>
    <r>
      <rPr>
        <vertAlign val="superscript"/>
        <sz val="6"/>
        <rFont val="Arial"/>
        <family val="2"/>
      </rPr>
      <t>2</t>
    </r>
    <r>
      <rPr>
        <sz val="6"/>
        <rFont val="Arial"/>
        <family val="2"/>
      </rPr>
      <t>Joint Source Control Strategy (JSCS) Screening Level Values (SLVs) for Upland Soil and Stormwater Sediment (Table 3.1 - Revision 7/16/07 from EPA, 2005)</t>
    </r>
  </si>
  <si>
    <t>Subsurface Soil Sample Summary</t>
  </si>
  <si>
    <t>GP-1</t>
  </si>
  <si>
    <t>GP-2</t>
  </si>
  <si>
    <t>GW03</t>
  </si>
  <si>
    <t>GW05</t>
  </si>
  <si>
    <t>GP201</t>
  </si>
  <si>
    <t>GP202</t>
  </si>
  <si>
    <t>GP203</t>
  </si>
  <si>
    <t>GP203 (Dup)</t>
  </si>
  <si>
    <t>GP204</t>
  </si>
  <si>
    <t>GP205</t>
  </si>
  <si>
    <t>GP206</t>
  </si>
  <si>
    <t>GP207</t>
  </si>
  <si>
    <t>GP208</t>
  </si>
  <si>
    <t>GP209</t>
  </si>
  <si>
    <t>GP210</t>
  </si>
  <si>
    <t>GP211</t>
  </si>
  <si>
    <t>GP211 (Dup)</t>
  </si>
  <si>
    <t>GP212</t>
  </si>
  <si>
    <t>GP213</t>
  </si>
  <si>
    <t>GP214</t>
  </si>
  <si>
    <t>TP-101-1</t>
  </si>
  <si>
    <t>TP-101-3</t>
  </si>
  <si>
    <t>TP-102-1</t>
  </si>
  <si>
    <t>TP-102-3</t>
  </si>
  <si>
    <t>TP-103-1</t>
  </si>
  <si>
    <t>TP-103-3</t>
  </si>
  <si>
    <t>HSCS-1</t>
  </si>
  <si>
    <t>HSCS-2</t>
  </si>
  <si>
    <t>HSCS-3</t>
  </si>
  <si>
    <t>HSCS-4</t>
  </si>
  <si>
    <t>HSCS-5</t>
  </si>
  <si>
    <t>HSCS-6</t>
  </si>
  <si>
    <t>HSCS-7</t>
  </si>
  <si>
    <t>HSCS-8</t>
  </si>
  <si>
    <t>HSCS-9</t>
  </si>
  <si>
    <t>HSCS-10</t>
  </si>
  <si>
    <t>GP301</t>
  </si>
  <si>
    <t>GP302</t>
  </si>
  <si>
    <t>GP303</t>
  </si>
  <si>
    <t>GP304</t>
  </si>
  <si>
    <t>GP305</t>
  </si>
  <si>
    <t>GP306</t>
  </si>
  <si>
    <t>GP307</t>
  </si>
  <si>
    <t>Sample Date</t>
  </si>
  <si>
    <t>18</t>
  </si>
  <si>
    <t>3</t>
  </si>
  <si>
    <t>6</t>
  </si>
  <si>
    <t>10-11</t>
  </si>
  <si>
    <t>7-8</t>
  </si>
  <si>
    <t>9.5-10.5</t>
  </si>
  <si>
    <t>10.5-11.5</t>
  </si>
  <si>
    <t>13-14</t>
  </si>
  <si>
    <t xml:space="preserve">Arsenic                                                     </t>
  </si>
  <si>
    <t xml:space="preserve">Cadmium                                                     </t>
  </si>
  <si>
    <t xml:space="preserve">Chromium                                                    </t>
  </si>
  <si>
    <t xml:space="preserve">Copper                                                      </t>
  </si>
  <si>
    <t xml:space="preserve">Lead                                                        </t>
  </si>
  <si>
    <t xml:space="preserve">Manganese                                                   </t>
  </si>
  <si>
    <t xml:space="preserve">Mercury                                                     </t>
  </si>
  <si>
    <t xml:space="preserve">Nickel                                                      </t>
  </si>
  <si>
    <t xml:space="preserve">1-Methylnaphthalene                                         </t>
  </si>
  <si>
    <t xml:space="preserve">U     </t>
  </si>
  <si>
    <t xml:space="preserve">J     </t>
  </si>
  <si>
    <t>UJ</t>
  </si>
  <si>
    <t xml:space="preserve">2-Methylnaphthalene                                         </t>
  </si>
  <si>
    <t>Volatile Petroleum Hydrocarbons</t>
  </si>
  <si>
    <t>C5-C6 Aliphatics</t>
  </si>
  <si>
    <t>C6-C8 Aliphatics</t>
  </si>
  <si>
    <t>JD</t>
  </si>
  <si>
    <t>C8-C10 Aliphatics</t>
  </si>
  <si>
    <t>C10-C12 Aliphatics</t>
  </si>
  <si>
    <t>C8-C10 Aromatics</t>
  </si>
  <si>
    <t>C10-C12 Aromatics</t>
  </si>
  <si>
    <t>C12-C13 Aromatics</t>
  </si>
  <si>
    <t>Total VPH</t>
  </si>
  <si>
    <t>Extractable Petroleum Hydrocarbons</t>
  </si>
  <si>
    <t>C12-C16 Aliphatics</t>
  </si>
  <si>
    <t>C16-C21 Aliphatics</t>
  </si>
  <si>
    <t>C21-C34 Aliphatics</t>
  </si>
  <si>
    <t>C12-C16 Aromatics</t>
  </si>
  <si>
    <t>C16-C21 Aromatics</t>
  </si>
  <si>
    <t>C21-C34 Aromatics</t>
  </si>
  <si>
    <t>2-Butanone</t>
  </si>
  <si>
    <t>4-Methyl-2-Pentanone</t>
  </si>
  <si>
    <t>Acetone</t>
  </si>
  <si>
    <t>Chlorohexane</t>
  </si>
  <si>
    <t>Methyl-tert-butyl Ether</t>
  </si>
  <si>
    <t>Analytical Groundwater Sampling Results</t>
  </si>
  <si>
    <t>Location ID</t>
  </si>
  <si>
    <t>PW1W
091001</t>
  </si>
  <si>
    <t>GP-1
090701</t>
  </si>
  <si>
    <t>GP-2
090701</t>
  </si>
  <si>
    <t>GP-3
090701</t>
  </si>
  <si>
    <t>GP-4
090701</t>
  </si>
  <si>
    <t>GP-5
090701</t>
  </si>
  <si>
    <t>GP-6
090701</t>
  </si>
  <si>
    <t>GP-7
090701</t>
  </si>
  <si>
    <t>GW01</t>
  </si>
  <si>
    <t>GW02</t>
  </si>
  <si>
    <t>GW04</t>
  </si>
  <si>
    <t>GW06</t>
  </si>
  <si>
    <t>GW07</t>
  </si>
  <si>
    <t>GW08</t>
  </si>
  <si>
    <t>GW09</t>
  </si>
  <si>
    <t>GW10</t>
  </si>
  <si>
    <t>GW11</t>
  </si>
  <si>
    <t>GW12</t>
  </si>
  <si>
    <t>MW-01</t>
  </si>
  <si>
    <t>MW-02</t>
  </si>
  <si>
    <t>MW-03</t>
  </si>
  <si>
    <t>GP-101</t>
  </si>
  <si>
    <t>GP-102</t>
  </si>
  <si>
    <t>GP-103</t>
  </si>
  <si>
    <t>GP-104</t>
  </si>
  <si>
    <t>GP-106</t>
  </si>
  <si>
    <t>GP-107</t>
  </si>
  <si>
    <t>GP-108</t>
  </si>
  <si>
    <t>GP-109</t>
  </si>
  <si>
    <t>GP-110</t>
  </si>
  <si>
    <t>GP-111</t>
  </si>
  <si>
    <t>GP-112</t>
  </si>
  <si>
    <t>MW-04</t>
  </si>
  <si>
    <t>MW-05</t>
  </si>
  <si>
    <t>MW-06</t>
  </si>
  <si>
    <t>GP-201</t>
  </si>
  <si>
    <t>GP-202</t>
  </si>
  <si>
    <t>GP-203</t>
  </si>
  <si>
    <t>GP-204</t>
  </si>
  <si>
    <t>GP-205</t>
  </si>
  <si>
    <t>GP-206</t>
  </si>
  <si>
    <t>GP-207</t>
  </si>
  <si>
    <t>GP-208</t>
  </si>
  <si>
    <t>GP-209</t>
  </si>
  <si>
    <t>GP-210</t>
  </si>
  <si>
    <t>GP-211</t>
  </si>
  <si>
    <t>GP-212</t>
  </si>
  <si>
    <t>GP-213</t>
  </si>
  <si>
    <t>GP-214</t>
  </si>
  <si>
    <t>MW-7</t>
  </si>
  <si>
    <t>MW-8</t>
  </si>
  <si>
    <t>MW-9</t>
  </si>
  <si>
    <t>GP1W
090701</t>
  </si>
  <si>
    <t>GP2W
090701</t>
  </si>
  <si>
    <t>GP3W
090701</t>
  </si>
  <si>
    <t>GP4W
090701</t>
  </si>
  <si>
    <t>GP5W
090701</t>
  </si>
  <si>
    <t>GP6W
090701</t>
  </si>
  <si>
    <t>GP7W
090701</t>
  </si>
  <si>
    <t>GW01-15-
082902-0</t>
  </si>
  <si>
    <t>GW02-15-
082902-0</t>
  </si>
  <si>
    <t>GW03-15-
082902-0</t>
  </si>
  <si>
    <t>GW04-15-
082902-0</t>
  </si>
  <si>
    <t>GW05-16-
083002-0</t>
  </si>
  <si>
    <t>GW06-16-
082902-0</t>
  </si>
  <si>
    <t>GW07-16-
082902-0</t>
  </si>
  <si>
    <t>GW08-16-
082902-0</t>
  </si>
  <si>
    <t>GW09-16-
082902-0</t>
  </si>
  <si>
    <t>GW09-16-
082902-1</t>
  </si>
  <si>
    <t>GW10-16-
082902-0</t>
  </si>
  <si>
    <t>GW11-16-
083002-0</t>
  </si>
  <si>
    <t>GW12-16-
083002-0</t>
  </si>
  <si>
    <t>MW01-
82903-0</t>
  </si>
  <si>
    <t>MW02-
82903-0</t>
  </si>
  <si>
    <t>MW03-
82903-0</t>
  </si>
  <si>
    <t>GP-101-
72104-20</t>
  </si>
  <si>
    <t>GP-102-
72104-20</t>
  </si>
  <si>
    <t>GP-103-
72104-20</t>
  </si>
  <si>
    <t>GP-104-
72104-20</t>
  </si>
  <si>
    <t>GP-106-
72104-20</t>
  </si>
  <si>
    <t>GP-107-
72104-20</t>
  </si>
  <si>
    <t>GP-108-
72104-20</t>
  </si>
  <si>
    <t>GP-109-
72104-20</t>
  </si>
  <si>
    <t>GP-110-
72104-20</t>
  </si>
  <si>
    <t>GP-111-
72104-20</t>
  </si>
  <si>
    <t>GP-112-
72204-65</t>
  </si>
  <si>
    <t>GP-112-
72304-98</t>
  </si>
  <si>
    <t>MW01-
81604-0</t>
  </si>
  <si>
    <t>MW02-
81604-0</t>
  </si>
  <si>
    <t>MW03-
81604-0</t>
  </si>
  <si>
    <t>MW03-
81604-1</t>
  </si>
  <si>
    <t>MW04-
81604-0</t>
  </si>
  <si>
    <t>MW04-
81604-1</t>
  </si>
  <si>
    <t>MW05-
81604-0</t>
  </si>
  <si>
    <t>MW01-
11105-0</t>
  </si>
  <si>
    <t>MW02-
11105-0</t>
  </si>
  <si>
    <t>MW03-
11105-0</t>
  </si>
  <si>
    <t>MW04-
11105-0</t>
  </si>
  <si>
    <t>MW05-
11105-0</t>
  </si>
  <si>
    <t>MW06-
11105-0</t>
  </si>
  <si>
    <t>MW06-
11105-1</t>
  </si>
  <si>
    <t>MW01-
62105-0</t>
  </si>
  <si>
    <t>MW02-
62105-0</t>
  </si>
  <si>
    <t>MW03-
62105-0</t>
  </si>
  <si>
    <t>MW03-
62105-1</t>
  </si>
  <si>
    <t>MW04-
62105-0</t>
  </si>
  <si>
    <t>MW05-
62105-0</t>
  </si>
  <si>
    <t>MW06-
62105-0</t>
  </si>
  <si>
    <t>MW1-
092105-0</t>
  </si>
  <si>
    <t>MW2-
092105-0</t>
  </si>
  <si>
    <t>MW3-
092105-0</t>
  </si>
  <si>
    <t>MW3-
092105-1</t>
  </si>
  <si>
    <t>MW4-
092105-0</t>
  </si>
  <si>
    <t>MW5-
092105-0</t>
  </si>
  <si>
    <t>MW6-
092105-0</t>
  </si>
  <si>
    <t>MW-1-092407</t>
  </si>
  <si>
    <t>MW-2-092407</t>
  </si>
  <si>
    <t>MW-3-092407</t>
  </si>
  <si>
    <t>MW-4-092407</t>
  </si>
  <si>
    <t>MW-5-092407</t>
  </si>
  <si>
    <t>MW-6-092407</t>
  </si>
  <si>
    <t>GP201-W-0</t>
  </si>
  <si>
    <t>GP202-W-0</t>
  </si>
  <si>
    <t>GP203-W-0</t>
  </si>
  <si>
    <t>GP203-W-1</t>
  </si>
  <si>
    <t>GP204-W-0</t>
  </si>
  <si>
    <t>GP205-W-0</t>
  </si>
  <si>
    <t>GP206-W-0</t>
  </si>
  <si>
    <t>GP207-W-0</t>
  </si>
  <si>
    <t>GP208-W-0</t>
  </si>
  <si>
    <t>GP209-W-0</t>
  </si>
  <si>
    <t>GP210-W-0</t>
  </si>
  <si>
    <t>GP211-W-0</t>
  </si>
  <si>
    <t>GP211-W-1</t>
  </si>
  <si>
    <t>GP212-W-0</t>
  </si>
  <si>
    <t>GP213-W-0</t>
  </si>
  <si>
    <t>GP214-W-0</t>
  </si>
  <si>
    <t>MW-7-61512</t>
  </si>
  <si>
    <t>MW-7-53113</t>
  </si>
  <si>
    <t>MW-8-61512</t>
  </si>
  <si>
    <t>MW-8-53113</t>
  </si>
  <si>
    <t>MW-9-61512</t>
  </si>
  <si>
    <t>MW-9-53113</t>
  </si>
  <si>
    <t>MW-01-102616</t>
  </si>
  <si>
    <t>MW-01-020217</t>
  </si>
  <si>
    <t>MW-01-050117</t>
  </si>
  <si>
    <t>MW-01-072617</t>
  </si>
  <si>
    <t>MW-01-120618</t>
  </si>
  <si>
    <t>MW-01-050919</t>
  </si>
  <si>
    <t>MW-01-100919</t>
  </si>
  <si>
    <t>MW-02-102616</t>
  </si>
  <si>
    <t>MW-02-020117</t>
  </si>
  <si>
    <t>MW-02-042717</t>
  </si>
  <si>
    <t>MW-02-072517</t>
  </si>
  <si>
    <t>MW-02-120518</t>
  </si>
  <si>
    <t>MW-02-050819</t>
  </si>
  <si>
    <t>MW-02-100819</t>
  </si>
  <si>
    <t>MW-03-102616</t>
  </si>
  <si>
    <t>MW-03-020217</t>
  </si>
  <si>
    <t>MW-03-050117</t>
  </si>
  <si>
    <t>MW-03-072717</t>
  </si>
  <si>
    <t>MW-03-120718</t>
  </si>
  <si>
    <t>MW-03-050919</t>
  </si>
  <si>
    <t>MW-03-100919</t>
  </si>
  <si>
    <t>MW-04-102616</t>
  </si>
  <si>
    <t>MW-04-020117</t>
  </si>
  <si>
    <t>MW-04-042717</t>
  </si>
  <si>
    <t>MW-04-072617</t>
  </si>
  <si>
    <t>MW-04-120618</t>
  </si>
  <si>
    <t>MW-04-050819</t>
  </si>
  <si>
    <t>MW-04-100819</t>
  </si>
  <si>
    <t>MW-05-102616</t>
  </si>
  <si>
    <t>MW-05-020217</t>
  </si>
  <si>
    <t>MW-05-050117</t>
  </si>
  <si>
    <t>MW-05-072717</t>
  </si>
  <si>
    <t>MW-05-120718</t>
  </si>
  <si>
    <t>MW-05-050919</t>
  </si>
  <si>
    <t>MW-05-100919</t>
  </si>
  <si>
    <t>MW-06-102616</t>
  </si>
  <si>
    <t>MW-06-020217</t>
  </si>
  <si>
    <t>MW-06-050117</t>
  </si>
  <si>
    <t>MW-06-072717</t>
  </si>
  <si>
    <t>MW-06-120718</t>
  </si>
  <si>
    <t>MW-06-5/9/19</t>
  </si>
  <si>
    <t>MW-06-10/9/19</t>
  </si>
  <si>
    <t>MW-06-020117</t>
  </si>
  <si>
    <t>MW-06-050919</t>
  </si>
  <si>
    <t>MW-06-100919</t>
  </si>
  <si>
    <t>FD1</t>
  </si>
  <si>
    <t>N</t>
  </si>
  <si>
    <t>FD</t>
  </si>
  <si>
    <t>Field Parameters</t>
  </si>
  <si>
    <t>Temperature</t>
  </si>
  <si>
    <t xml:space="preserve"> (°C)</t>
  </si>
  <si>
    <t>pH</t>
  </si>
  <si>
    <t>Conductivity</t>
  </si>
  <si>
    <t xml:space="preserve"> (µS/cm)</t>
  </si>
  <si>
    <t>Dissolved Oxygen</t>
  </si>
  <si>
    <t>mg/L</t>
  </si>
  <si>
    <t>Oxidation Reduction Potential</t>
  </si>
  <si>
    <t>mV</t>
  </si>
  <si>
    <t>Turbidity</t>
  </si>
  <si>
    <t>NTU</t>
  </si>
  <si>
    <t>Conventional Parameters</t>
  </si>
  <si>
    <t>Alkalinity, Total as CaCO3</t>
  </si>
  <si>
    <t>Chloride</t>
  </si>
  <si>
    <t>Nitrate ion</t>
  </si>
  <si>
    <t>Nitrate-N</t>
  </si>
  <si>
    <t>Sulfate</t>
  </si>
  <si>
    <t xml:space="preserve">Total Suspended Solids (TSS)                                </t>
  </si>
  <si>
    <t>Iron</t>
  </si>
  <si>
    <t>Manganese</t>
  </si>
  <si>
    <t xml:space="preserve">Zinc                                                        </t>
  </si>
  <si>
    <t>Metals, Dissolved</t>
  </si>
  <si>
    <r>
      <t>Ferrous Iron</t>
    </r>
    <r>
      <rPr>
        <b/>
        <vertAlign val="superscript"/>
        <sz val="8"/>
        <color theme="1"/>
        <rFont val="Arial"/>
        <family val="2"/>
      </rPr>
      <t>1</t>
    </r>
  </si>
  <si>
    <t>ug/L</t>
  </si>
  <si>
    <t xml:space="preserve">Acenaphthene                                                </t>
  </si>
  <si>
    <t xml:space="preserve">Acenaphthylene                                              </t>
  </si>
  <si>
    <t xml:space="preserve">Anthracene                                                  </t>
  </si>
  <si>
    <t xml:space="preserve">Benzo(a)anthracene                                          </t>
  </si>
  <si>
    <t xml:space="preserve">Benzo(a)pyrene                                              </t>
  </si>
  <si>
    <t xml:space="preserve">Benzo(b)fluoroanthene                                       </t>
  </si>
  <si>
    <t xml:space="preserve">Benzo(g,h,i)perylene                                        </t>
  </si>
  <si>
    <t xml:space="preserve">Benzo(k)fluoranthene                                        </t>
  </si>
  <si>
    <t xml:space="preserve">Chrysene                                                    </t>
  </si>
  <si>
    <t xml:space="preserve">Dibenzo(a,h)anthracene                                      </t>
  </si>
  <si>
    <t xml:space="preserve">Fluoranthene                                                </t>
  </si>
  <si>
    <t xml:space="preserve">Fluorene                                                    </t>
  </si>
  <si>
    <t xml:space="preserve">Indeno(1,2,3-c,d)pyrene                                     </t>
  </si>
  <si>
    <t xml:space="preserve">Naphthalene                                                 </t>
  </si>
  <si>
    <t xml:space="preserve">Phenanthrene                                                </t>
  </si>
  <si>
    <t>B</t>
  </si>
  <si>
    <t xml:space="preserve">Pyrene                                                      </t>
  </si>
  <si>
    <r>
      <t>Total cPAHs (BaP equivalents)</t>
    </r>
    <r>
      <rPr>
        <vertAlign val="superscript"/>
        <sz val="8"/>
        <color indexed="8"/>
        <rFont val="Arial"/>
        <family val="2"/>
      </rPr>
      <t>2</t>
    </r>
  </si>
  <si>
    <t xml:space="preserve">Aroclor-1260                                                </t>
  </si>
  <si>
    <t xml:space="preserve">Aroclor-1254                                                </t>
  </si>
  <si>
    <t xml:space="preserve">Aroclor-1221                                                </t>
  </si>
  <si>
    <t xml:space="preserve">Aroclor-1232                                                </t>
  </si>
  <si>
    <t xml:space="preserve">Aroclor-1248                                                </t>
  </si>
  <si>
    <t xml:space="preserve">Aroclor-1016                                                </t>
  </si>
  <si>
    <t xml:space="preserve">Aroclor-1242                                                </t>
  </si>
  <si>
    <r>
      <t>Total PCBs</t>
    </r>
    <r>
      <rPr>
        <vertAlign val="superscript"/>
        <sz val="8"/>
        <color indexed="8"/>
        <rFont val="Arial"/>
        <family val="2"/>
      </rPr>
      <t>2</t>
    </r>
  </si>
  <si>
    <t>Gasoline (TPH-Gx)</t>
  </si>
  <si>
    <t>Diesel (TPH-Dx)</t>
  </si>
  <si>
    <t xml:space="preserve">Motor Oil (TPH-Oil)             </t>
  </si>
  <si>
    <t>1,2-Dichloroethene</t>
  </si>
  <si>
    <t>2-Hexanone</t>
  </si>
  <si>
    <t>Carbon Dioxide</t>
  </si>
  <si>
    <t>Carbon Disulfide</t>
  </si>
  <si>
    <t>µg/L</t>
  </si>
  <si>
    <t>Methane</t>
  </si>
  <si>
    <t>Xylenes, Total</t>
  </si>
  <si>
    <t>ug/L = micrograms per Liter</t>
  </si>
  <si>
    <t>­­ = Screening level not established (Note: If ROD CUL was available, JSCS SLV is not shown.)</t>
  </si>
  <si>
    <t xml:space="preserve">       exceeded indicated screening level)</t>
  </si>
  <si>
    <t>Sample Type:  N = Normal Sample, FD - Field Duplicate</t>
  </si>
  <si>
    <r>
      <rPr>
        <vertAlign val="superscript"/>
        <sz val="8"/>
        <rFont val="Arial"/>
        <family val="2"/>
      </rPr>
      <t>1</t>
    </r>
    <r>
      <rPr>
        <sz val="8"/>
        <rFont val="Arial"/>
        <family val="2"/>
      </rPr>
      <t>Portland Harbor Record of Decision (ROD) Cleanup Levels (CULs) for groundwater for remedial action objectives 4 and 8 (Table 17 from EPA, 2017).</t>
    </r>
  </si>
  <si>
    <r>
      <rPr>
        <vertAlign val="superscript"/>
        <sz val="8"/>
        <rFont val="Arial"/>
        <family val="2"/>
      </rPr>
      <t>2</t>
    </r>
    <r>
      <rPr>
        <sz val="8"/>
        <rFont val="Arial"/>
        <family val="2"/>
      </rPr>
      <t>Joint Source Control Strategy (JSCS) Screening Level Values (SLVs) for groundwater/surface water/stormwater recommended values for initial upland source control screening evaluations for water (Table 3.1 - Revision 7/16/07 from EPA, 2005)</t>
    </r>
  </si>
  <si>
    <t>mg/L = milligrams per Liter</t>
  </si>
  <si>
    <t>Pre-SCM Stormwater Analytical Results (2003 through 2007)</t>
  </si>
  <si>
    <t>CB-101</t>
  </si>
  <si>
    <t>CB-103</t>
  </si>
  <si>
    <t>CB-105</t>
  </si>
  <si>
    <t>CB-106</t>
  </si>
  <si>
    <t>CB-107</t>
  </si>
  <si>
    <t>CB-201</t>
  </si>
  <si>
    <t>CB-202</t>
  </si>
  <si>
    <t>SP-002</t>
  </si>
  <si>
    <t>SP-003</t>
  </si>
  <si>
    <t>SP-004</t>
  </si>
  <si>
    <t>SP-005</t>
  </si>
  <si>
    <t>SW-110</t>
  </si>
  <si>
    <t>SW-119</t>
  </si>
  <si>
    <t>SB22-
11072006</t>
  </si>
  <si>
    <t>SW108-
120307-0</t>
  </si>
  <si>
    <t>SW108-
120307-1</t>
  </si>
  <si>
    <t>SW105-
120307-0</t>
  </si>
  <si>
    <t>CB2-
9903</t>
  </si>
  <si>
    <t>SB16-
11072006</t>
  </si>
  <si>
    <t>SW112-
120307-0</t>
  </si>
  <si>
    <t>SB14-
11072006</t>
  </si>
  <si>
    <t>SW113-
120307-0</t>
  </si>
  <si>
    <t>CB1-
9903</t>
  </si>
  <si>
    <t>CB5-
9903</t>
  </si>
  <si>
    <t>CB5-
7805</t>
  </si>
  <si>
    <t>SW118-
120307-0</t>
  </si>
  <si>
    <t>SB02-
11072006</t>
  </si>
  <si>
    <t>SW103-
120307-0</t>
  </si>
  <si>
    <t>CB3-
9903</t>
  </si>
  <si>
    <t>CB3-
7805</t>
  </si>
  <si>
    <t>SB3-
11072006</t>
  </si>
  <si>
    <t>SW101-
120307-0</t>
  </si>
  <si>
    <t>CB4-
9903</t>
  </si>
  <si>
    <t>CB4-
7805</t>
  </si>
  <si>
    <t>SB4-
11072006</t>
  </si>
  <si>
    <t>SW117-
120307-0</t>
  </si>
  <si>
    <t>SW102-
120307-0</t>
  </si>
  <si>
    <t>SW110-
120307-0</t>
  </si>
  <si>
    <t>SW119-
120307-0</t>
  </si>
  <si>
    <t>Constituents</t>
  </si>
  <si>
    <r>
      <t>ROD
CULs</t>
    </r>
    <r>
      <rPr>
        <b/>
        <vertAlign val="superscript"/>
        <sz val="8"/>
        <color rgb="FF000000"/>
        <rFont val="Arial"/>
        <family val="2"/>
      </rPr>
      <t>1</t>
    </r>
  </si>
  <si>
    <r>
      <t>JSCS
SLVs</t>
    </r>
    <r>
      <rPr>
        <b/>
        <vertAlign val="superscript"/>
        <sz val="8"/>
        <rFont val="Arial"/>
        <family val="2"/>
      </rPr>
      <t>2</t>
    </r>
  </si>
  <si>
    <t>Total Suspended Solids</t>
  </si>
  <si>
    <t>Molybdenum</t>
  </si>
  <si>
    <t>cPAHs (BaP eq)</t>
  </si>
  <si>
    <t>Diesel</t>
  </si>
  <si>
    <t>Oil</t>
  </si>
  <si>
    <t>Oil &amp; Grease</t>
  </si>
  <si>
    <r>
      <rPr>
        <i/>
        <sz val="8"/>
        <rFont val="Arial"/>
        <family val="2"/>
      </rPr>
      <t>EF</t>
    </r>
    <r>
      <rPr>
        <sz val="8"/>
        <rFont val="Arial"/>
        <family val="2"/>
      </rPr>
      <t xml:space="preserve"> = Exceedance factor (calculated if consistuent exceeded </t>
    </r>
  </si>
  <si>
    <t xml:space="preserve">       indicated screening level)</t>
  </si>
  <si>
    <t>D = Result derived from a dilution.</t>
  </si>
  <si>
    <t>Sample Type:  N1 = Normal Sample, FD1 - Field Duplicate</t>
  </si>
  <si>
    <r>
      <rPr>
        <vertAlign val="superscript"/>
        <sz val="8"/>
        <rFont val="Arial"/>
        <family val="2"/>
      </rPr>
      <t>1</t>
    </r>
    <r>
      <rPr>
        <sz val="8"/>
        <rFont val="Arial"/>
        <family val="2"/>
      </rPr>
      <t>Portland Harbor Record of Decision (ROD) Cleanup Levels (CULs) for surface water for remedial action objectives 3 and 7 (Table 17 from EPA, 2017).</t>
    </r>
  </si>
  <si>
    <t>µg/L = micrograms per Liter</t>
  </si>
  <si>
    <t>Post-SCM Roof Runoff Sample Results (2009)</t>
  </si>
  <si>
    <t xml:space="preserve">Northwest Pipe Company, Portland, Oregon </t>
  </si>
  <si>
    <t>Building Name:</t>
  </si>
  <si>
    <t>Main Plant Bay 1 - 6</t>
  </si>
  <si>
    <t>Bay 9</t>
  </si>
  <si>
    <t>Lining &amp; Coating</t>
  </si>
  <si>
    <t>Steam Bay</t>
  </si>
  <si>
    <t>Maintenance</t>
  </si>
  <si>
    <t>DS-005</t>
  </si>
  <si>
    <t>DS-006</t>
  </si>
  <si>
    <t>DS-012</t>
  </si>
  <si>
    <t>DS-017</t>
  </si>
  <si>
    <t>DS-117</t>
  </si>
  <si>
    <t>DS-223</t>
  </si>
  <si>
    <t>DS-120</t>
  </si>
  <si>
    <t>DS-225</t>
  </si>
  <si>
    <t>DS-221</t>
  </si>
  <si>
    <t>DS-224</t>
  </si>
  <si>
    <t>DS005-110709</t>
  </si>
  <si>
    <t>DS006--110709</t>
  </si>
  <si>
    <t>DS012-110709</t>
  </si>
  <si>
    <t>DS017--110709</t>
  </si>
  <si>
    <t>DS117--110709</t>
  </si>
  <si>
    <t>DS223-110709</t>
  </si>
  <si>
    <t>DS120-110709</t>
  </si>
  <si>
    <t>DS120-110709-1</t>
  </si>
  <si>
    <t>DS225--110709</t>
  </si>
  <si>
    <t>DS221-110709</t>
  </si>
  <si>
    <t>DS224--110709</t>
  </si>
  <si>
    <t>Benzo(a)anthracene</t>
  </si>
  <si>
    <t>Benzo(a)pyrene</t>
  </si>
  <si>
    <t>Benzo(b)fluoranthene</t>
  </si>
  <si>
    <t>Benzo(g,h,i)perylene</t>
  </si>
  <si>
    <t>Benzo(k)fluoranthene</t>
  </si>
  <si>
    <t>Dibenzo(a,h)anthracene</t>
  </si>
  <si>
    <t>Indeno(1,2,3-c,d)pyrene</t>
  </si>
  <si>
    <t>Aroclor 1016</t>
  </si>
  <si>
    <t>Aroclor 1221</t>
  </si>
  <si>
    <t>Aroclor 1232</t>
  </si>
  <si>
    <t>Aroclor 1242</t>
  </si>
  <si>
    <t>Aroclor 1248</t>
  </si>
  <si>
    <t>Aroclor 1254</t>
  </si>
  <si>
    <t>Aroclor 1260</t>
  </si>
  <si>
    <t>Aroclor 1262</t>
  </si>
  <si>
    <t>Aroclor 1268</t>
  </si>
  <si>
    <t>Phthalate Esters</t>
  </si>
  <si>
    <t>bis(2-Ethylhexyl)phthalate</t>
  </si>
  <si>
    <t>Butylbenzylphthalate</t>
  </si>
  <si>
    <t>Diethylphthalte</t>
  </si>
  <si>
    <t>Dimethylphthalte</t>
  </si>
  <si>
    <t>Di-n-butylphthalate</t>
  </si>
  <si>
    <t>Di-n-octylphthalate</t>
  </si>
  <si>
    <t>1,2-Dibromo-3-chloropropane</t>
  </si>
  <si>
    <t>2-Butanone (MEK)</t>
  </si>
  <si>
    <t>4-Methyl-2-pentanone</t>
  </si>
  <si>
    <t>Carbon disulfide</t>
  </si>
  <si>
    <t>Carbon tetrachloride</t>
  </si>
  <si>
    <t>cis-1,2-Dichloroethene</t>
  </si>
  <si>
    <t>cis-1,3-Dichloropropene</t>
  </si>
  <si>
    <t>Dibromochloromethane</t>
  </si>
  <si>
    <t>m,p-Xylene</t>
  </si>
  <si>
    <t>Methyl tert-butyl ether</t>
  </si>
  <si>
    <t>Methylene chloride</t>
  </si>
  <si>
    <t>sec-Butylbenzene</t>
  </si>
  <si>
    <t>tert-Butylbenzene</t>
  </si>
  <si>
    <t>trans-1,2-Dichloroethene</t>
  </si>
  <si>
    <t>trans-1,3-Dichloropropene</t>
  </si>
  <si>
    <t>Vinyl chloride</t>
  </si>
  <si>
    <r>
      <rPr>
        <i/>
        <sz val="8"/>
        <rFont val="Arial"/>
        <family val="2"/>
      </rPr>
      <t>EF</t>
    </r>
    <r>
      <rPr>
        <sz val="8"/>
        <rFont val="Arial"/>
        <family val="2"/>
      </rPr>
      <t xml:space="preserve"> = Exceedance factor (calculated if consistuent</t>
    </r>
  </si>
  <si>
    <t xml:space="preserve">        exceeded indicated screening level)</t>
  </si>
  <si>
    <t>Sample Type:  N = Normal Sample, FD = Field Duplicate</t>
  </si>
  <si>
    <t>Table 5-4</t>
  </si>
  <si>
    <t>Pre-SCM Catch Basin Solids Analytical Results (2006)</t>
  </si>
  <si>
    <t>CB-110</t>
  </si>
  <si>
    <t>CB-111</t>
  </si>
  <si>
    <t>CB-112</t>
  </si>
  <si>
    <t>CB-01-0</t>
  </si>
  <si>
    <t>CB-02-0</t>
  </si>
  <si>
    <t>CB-03-0</t>
  </si>
  <si>
    <t>CB-04-0</t>
  </si>
  <si>
    <t>CB-05-0</t>
  </si>
  <si>
    <t>Diesel by Dx</t>
  </si>
  <si>
    <r>
      <rPr>
        <i/>
        <sz val="8"/>
        <rFont val="Arial"/>
        <family val="2"/>
      </rPr>
      <t>EF</t>
    </r>
    <r>
      <rPr>
        <sz val="8"/>
        <rFont val="Arial"/>
        <family val="2"/>
      </rPr>
      <t xml:space="preserve"> = Exceedance factor (calculated if consistuent exceeded indicated screening level)</t>
    </r>
  </si>
  <si>
    <t>mg/kg = milligrams per kilogram</t>
  </si>
  <si>
    <t>µg/kg = micrograms per kilogram</t>
  </si>
  <si>
    <t>NTU = Nephelometric Turbidity Units</t>
  </si>
  <si>
    <t>µS/cm = microsiemens per centimeter</t>
  </si>
  <si>
    <t>­­ = Not Established</t>
  </si>
  <si>
    <t>mV = millivolts</t>
  </si>
  <si>
    <t>U = The analyte was analyzed for, but not detected.</t>
  </si>
  <si>
    <t>J = Estimated value.</t>
  </si>
  <si>
    <t>°C = degrees Celsius</t>
  </si>
  <si>
    <t>Trichloroethene (TCE)</t>
  </si>
  <si>
    <t>Tetrachloroethene (PCE)</t>
  </si>
  <si>
    <t>m,p-Xylenes</t>
  </si>
  <si>
    <t>1,1-Dichloroethene (1,1-DCE)</t>
  </si>
  <si>
    <t>1,1-Dichloroethane (1,1-DCA)</t>
  </si>
  <si>
    <t>1,1,1-Trichloroethane (TCA)</t>
  </si>
  <si>
    <t>Ferrous Iron</t>
  </si>
  <si>
    <t>T4S1MW24-GW-1</t>
  </si>
  <si>
    <t>T4S1MW23-GW-1</t>
  </si>
  <si>
    <t>T4S1MW22-GW-1</t>
  </si>
  <si>
    <t>T4S1MW21-GW-1</t>
  </si>
  <si>
    <t>T4S1MW20-GW-1</t>
  </si>
  <si>
    <t>T4S1MW19-GW-1</t>
  </si>
  <si>
    <t>T4S1MW18-GW-1</t>
  </si>
  <si>
    <t>T4S1MW17-GW-1</t>
  </si>
  <si>
    <t>T4S1MW16-GW-1</t>
  </si>
  <si>
    <t>T4S1MW15-GW-1</t>
  </si>
  <si>
    <t>T4S1MW14-GW-1</t>
  </si>
  <si>
    <t>T4S1MW13-GW-1</t>
  </si>
  <si>
    <t>T4S1MW12-GW-1</t>
  </si>
  <si>
    <t>T4S1MW11-GW-1</t>
  </si>
  <si>
    <t>T4S1MW10-GW-1</t>
  </si>
  <si>
    <t>T4S1MW09-GW-1</t>
  </si>
  <si>
    <t>T4S1MW08-GW-1</t>
  </si>
  <si>
    <t>T4S1MW07-GW-1</t>
  </si>
  <si>
    <t>T4S1MW04s-GW-1</t>
  </si>
  <si>
    <t>T4S1MW03s-GW-1</t>
  </si>
  <si>
    <t>T4S1MW02s-GW-1</t>
  </si>
  <si>
    <t>T4S1MW01s-GW-1</t>
  </si>
  <si>
    <t>T4S1MW-24</t>
  </si>
  <si>
    <t>T4S1MW-23</t>
  </si>
  <si>
    <t>T4S1MW-22</t>
  </si>
  <si>
    <t>T4S1MW-21</t>
  </si>
  <si>
    <t>T4S1MW-20</t>
  </si>
  <si>
    <t>T4S1MW-19</t>
  </si>
  <si>
    <t>T4S1MW-18</t>
  </si>
  <si>
    <t>T4S1MW-17</t>
  </si>
  <si>
    <t>T4S1MW-16</t>
  </si>
  <si>
    <t>T4S1MW-15</t>
  </si>
  <si>
    <t>T4S1MW-14</t>
  </si>
  <si>
    <t>T4S1MW-13</t>
  </si>
  <si>
    <t>T4S1MW-12</t>
  </si>
  <si>
    <t>T4S1MW-11</t>
  </si>
  <si>
    <t>T4S1MW-10</t>
  </si>
  <si>
    <t>T4S1MW-09</t>
  </si>
  <si>
    <t>T4S1MW-08</t>
  </si>
  <si>
    <t>T4S1MW-07</t>
  </si>
  <si>
    <t>T4S1MW-04S</t>
  </si>
  <si>
    <t>T4S1MW-03S</t>
  </si>
  <si>
    <t>T4S1MW-02S</t>
  </si>
  <si>
    <t>T4S1MW-01S</t>
  </si>
  <si>
    <t>for Port of Portland Wells</t>
  </si>
  <si>
    <t xml:space="preserve">Analytical Groundwater Sampling Results </t>
  </si>
  <si>
    <t>Table 5-7</t>
  </si>
  <si>
    <t>https://waterdata.usgs.gov/usa/nwis/uv?site_no=14211720</t>
  </si>
  <si>
    <t>USGS 14211720 = U.S. Geological Survey National Streamflow Information Program gage number 14211720 (Willamette River at Portland, Oregon)</t>
  </si>
  <si>
    <t>NGVD 29 = National Geodetic Vertical Datum of 1929</t>
  </si>
  <si>
    <t>ft bgs = feet below ground surface</t>
  </si>
  <si>
    <t>(USGS 14211720)</t>
  </si>
  <si>
    <t>Willamette River</t>
  </si>
  <si>
    <t>T4S1MW-25</t>
  </si>
  <si>
    <t>Not surveyed</t>
  </si>
  <si>
    <t>Elevation 
(NGVD 29, ft)</t>
  </si>
  <si>
    <t>Depth to Water
(ft bgs)</t>
  </si>
  <si>
    <t>Measurement Date</t>
  </si>
  <si>
    <t>Ground Surface Elevation 
(NGVD 29, ft)</t>
  </si>
  <si>
    <t>Measurement Point Elevation 
(NGVD 29, ft)</t>
  </si>
  <si>
    <t>Well ID</t>
  </si>
  <si>
    <t>Southeast Area Groundwater Elevation Measurements</t>
  </si>
  <si>
    <t>Table 5-8</t>
  </si>
  <si>
    <r>
      <rPr>
        <vertAlign val="superscript"/>
        <sz val="11"/>
        <rFont val="Calibri"/>
        <family val="2"/>
        <scheme val="minor"/>
      </rPr>
      <t>d</t>
    </r>
    <r>
      <rPr>
        <sz val="11"/>
        <rFont val="Calibri"/>
        <family val="2"/>
        <scheme val="minor"/>
      </rPr>
      <t>Data available from December 2018,  May 2019, and October 2019 only.</t>
    </r>
  </si>
  <si>
    <r>
      <rPr>
        <vertAlign val="superscript"/>
        <sz val="11"/>
        <rFont val="Calibri"/>
        <family val="2"/>
        <scheme val="minor"/>
      </rPr>
      <t xml:space="preserve">c </t>
    </r>
    <r>
      <rPr>
        <sz val="11"/>
        <rFont val="Calibri"/>
        <family val="2"/>
        <scheme val="minor"/>
      </rPr>
      <t>Points awarded only if it can be shown that the compound is a daughter product (i.e., not a constituent of the source material). The presence of TCE and further breakdown products, combined with the limited migration distance away from the area of highest concentration, indicate that TCE, DCE, and VC are breakdown products.</t>
    </r>
  </si>
  <si>
    <r>
      <rPr>
        <vertAlign val="superscript"/>
        <sz val="11"/>
        <rFont val="Calibri"/>
        <family val="2"/>
        <scheme val="minor"/>
      </rPr>
      <t xml:space="preserve">b </t>
    </r>
    <r>
      <rPr>
        <sz val="11"/>
        <rFont val="Calibri"/>
        <family val="2"/>
        <scheme val="minor"/>
      </rPr>
      <t>ND = Not determined.  Assigned a value of zero although the actual value, if data were available, may be higher.</t>
    </r>
  </si>
  <si>
    <r>
      <rPr>
        <vertAlign val="superscript"/>
        <sz val="11"/>
        <rFont val="Calibri"/>
        <family val="2"/>
        <scheme val="minor"/>
      </rPr>
      <t>a</t>
    </r>
    <r>
      <rPr>
        <sz val="11"/>
        <rFont val="Calibri"/>
        <family val="2"/>
        <scheme val="minor"/>
      </rPr>
      <t xml:space="preserve"> Data from MW-02 was considered indicative of background conditions and MW-01, MW-04, and MW-06 as representative of the most contaminated zone for 2005 and MW-05 and MW-06 for 2016-2019. Data from 2016-2019 were also analyzed for Port of Portland wells T4S1MW-03S, T4S1MW-09, T4S1MW-23, and T4S1MW-24. </t>
    </r>
  </si>
  <si>
    <t>Total Score for Northwest Pipe Facility</t>
  </si>
  <si>
    <r>
      <t>2</t>
    </r>
    <r>
      <rPr>
        <vertAlign val="superscript"/>
        <sz val="11"/>
        <rFont val="Calibri"/>
        <family val="2"/>
        <scheme val="minor"/>
      </rPr>
      <t>c</t>
    </r>
  </si>
  <si>
    <t>Daughter product of DCE</t>
  </si>
  <si>
    <t>VC</t>
  </si>
  <si>
    <t>Daughter product of TCE</t>
  </si>
  <si>
    <t>DCE</t>
  </si>
  <si>
    <t>Daughter product of PCE</t>
  </si>
  <si>
    <t>TCE</t>
  </si>
  <si>
    <r>
      <t>ND</t>
    </r>
    <r>
      <rPr>
        <vertAlign val="superscript"/>
        <sz val="11"/>
        <rFont val="Calibri"/>
        <family val="2"/>
        <scheme val="minor"/>
      </rPr>
      <t>b</t>
    </r>
  </si>
  <si>
    <t>Reductive pathway possible</t>
  </si>
  <si>
    <t>&gt; 1 nM</t>
  </si>
  <si>
    <t>Hydrogen</t>
  </si>
  <si>
    <t>Daughter product of organic chlorine</t>
  </si>
  <si>
    <r>
      <t>&gt; 2x background</t>
    </r>
    <r>
      <rPr>
        <vertAlign val="superscript"/>
        <sz val="11"/>
        <rFont val="Calibri"/>
        <family val="2"/>
        <scheme val="minor"/>
      </rPr>
      <t>a</t>
    </r>
  </si>
  <si>
    <t>Results from interaction between CO2 and aquifer minerals</t>
  </si>
  <si>
    <t>Alkalinity</t>
  </si>
  <si>
    <t>Ultimate oxidative daughter product</t>
  </si>
  <si>
    <t>Carbon dioxide</t>
  </si>
  <si>
    <t>At T &gt; 20°C, biochemical process is accelerated</t>
  </si>
  <si>
    <t>&gt;20°C</t>
  </si>
  <si>
    <t>Carbon and energy source; drives dechlorination; can be natural or anthropogenic</t>
  </si>
  <si>
    <t>&gt; 20 mg/L</t>
  </si>
  <si>
    <t>TOC</t>
  </si>
  <si>
    <t>Optimal range for reductive pathway</t>
  </si>
  <si>
    <t>5 &lt;pH&lt; 9</t>
  </si>
  <si>
    <t>Reductive pathway likely</t>
  </si>
  <si>
    <t>&lt; 50 millivolts</t>
  </si>
  <si>
    <t>Oxidation reduction potential</t>
  </si>
  <si>
    <t>Ultimate reductive daughter product</t>
  </si>
  <si>
    <t>&gt; 0.5 mg/L</t>
  </si>
  <si>
    <t>&gt; 1 mg/L</t>
  </si>
  <si>
    <t>Sulfide</t>
  </si>
  <si>
    <t>At higher concentrations, may compete with reductive pathway</t>
  </si>
  <si>
    <t>&lt; 20 mg/L</t>
  </si>
  <si>
    <r>
      <t>Iron II</t>
    </r>
    <r>
      <rPr>
        <vertAlign val="superscript"/>
        <sz val="11"/>
        <rFont val="Calibri"/>
        <family val="2"/>
        <scheme val="minor"/>
      </rPr>
      <t>d</t>
    </r>
  </si>
  <si>
    <t>&lt; 1 mg/L</t>
  </si>
  <si>
    <t>Nitrate</t>
  </si>
  <si>
    <t>Tolerated; suppresses the reductive pathway at higher concentrations</t>
  </si>
  <si>
    <t>&lt; 0.5 mg/L</t>
  </si>
  <si>
    <t>2016-2019</t>
  </si>
  <si>
    <r>
      <t>Port of Portland Score</t>
    </r>
    <r>
      <rPr>
        <b/>
        <vertAlign val="superscript"/>
        <sz val="11"/>
        <rFont val="Calibri"/>
        <family val="2"/>
        <scheme val="minor"/>
      </rPr>
      <t>a</t>
    </r>
  </si>
  <si>
    <t xml:space="preserve">Northwest Pipe Score </t>
  </si>
  <si>
    <t>Value</t>
  </si>
  <si>
    <t>Interpretation</t>
  </si>
  <si>
    <r>
      <t>Concentration in Most Contaminated Zone</t>
    </r>
    <r>
      <rPr>
        <b/>
        <vertAlign val="superscript"/>
        <sz val="11"/>
        <rFont val="Calibri"/>
        <family val="2"/>
        <scheme val="minor"/>
      </rPr>
      <t>a</t>
    </r>
  </si>
  <si>
    <t>Analysis</t>
  </si>
  <si>
    <t>Analytical Parameters and Weighting for Preliminary Screening for Anaerobic Biodegradation Processes</t>
  </si>
  <si>
    <t>Table 5-10</t>
  </si>
  <si>
    <t>Post-SCM Stormwater Source Control Sampling Analytical Results (2012 and 2013)</t>
  </si>
  <si>
    <t>NPDES Benchmarks</t>
  </si>
  <si>
    <t>pH (taken locally)</t>
  </si>
  <si>
    <t>SU</t>
  </si>
  <si>
    <t>6 - 9.0</t>
  </si>
  <si>
    <t>Mercury</t>
  </si>
  <si>
    <t>1-Methylaphthalene</t>
  </si>
  <si>
    <t>2-Methylnaphthalene</t>
  </si>
  <si>
    <t xml:space="preserve">J </t>
  </si>
  <si>
    <t>UH</t>
  </si>
  <si>
    <t>Pesticides</t>
  </si>
  <si>
    <t>JH</t>
  </si>
  <si>
    <t>Gamma BHC</t>
  </si>
  <si>
    <t>DDT</t>
  </si>
  <si>
    <t>DDE</t>
  </si>
  <si>
    <t>Pentachlorophenol</t>
  </si>
  <si>
    <t xml:space="preserve">H = Result was quantitated using peak heights rather than peak areas </t>
  </si>
  <si>
    <t xml:space="preserve">      for both the analyte and its internal standard</t>
  </si>
  <si>
    <r>
      <rPr>
        <vertAlign val="superscript"/>
        <sz val="8"/>
        <rFont val="Arial"/>
        <family val="2"/>
      </rPr>
      <t>2</t>
    </r>
    <r>
      <rPr>
        <sz val="8"/>
        <rFont val="Arial"/>
        <family val="2"/>
      </rPr>
      <t>Joint Source Control Strategy (JSCS) Screening Level Values (SLVs) for groundwater/surface water/stormwater recommended values for initial upland source</t>
    </r>
  </si>
  <si>
    <t xml:space="preserve">   control screening evaluations for water (Table 3.1 - Revision 7/16/07 from EPA, 2005)</t>
  </si>
  <si>
    <t>Hexachlorobenzene</t>
  </si>
  <si>
    <t>Chlordane</t>
  </si>
  <si>
    <t>0.005U</t>
  </si>
  <si>
    <t>Total Cyanide</t>
  </si>
  <si>
    <t>SP-001</t>
  </si>
  <si>
    <t>1200Z Stormwater Analytical Results (2014 - 2019)</t>
  </si>
  <si>
    <r>
      <rPr>
        <vertAlign val="superscript"/>
        <sz val="8"/>
        <rFont val="Arial"/>
        <family val="2"/>
      </rPr>
      <t>3</t>
    </r>
    <r>
      <rPr>
        <sz val="8"/>
        <rFont val="Arial"/>
        <family val="2"/>
      </rPr>
      <t>Joint Source Control Strategy (JSCS) Screening Level Values (SLVs) for groundwater/surface water/stormwater recommended values for initial upland source</t>
    </r>
  </si>
  <si>
    <r>
      <rPr>
        <vertAlign val="superscript"/>
        <sz val="8"/>
        <rFont val="Arial"/>
        <family val="2"/>
      </rPr>
      <t>2</t>
    </r>
    <r>
      <rPr>
        <sz val="8"/>
        <rFont val="Arial"/>
        <family val="2"/>
      </rPr>
      <t>Portland Harbor Record of Decision (ROD) Cleanup Levels (CULs) for surface water for remedial action objectives 3 and 7 (Table 17 from EPA, 2017).</t>
    </r>
  </si>
  <si>
    <t>U - The analyte was analyzed for, but not detected.</t>
  </si>
  <si>
    <r>
      <rPr>
        <vertAlign val="superscript"/>
        <sz val="10"/>
        <rFont val="Calibri"/>
        <family val="2"/>
        <scheme val="minor"/>
      </rPr>
      <t>1</t>
    </r>
    <r>
      <rPr>
        <sz val="10"/>
        <rFont val="Calibri"/>
        <family val="2"/>
        <scheme val="minor"/>
      </rPr>
      <t xml:space="preserve">DEQ Ecological Risk Assessment Surface Water Screening Levels (DEQ, 2001) </t>
    </r>
  </si>
  <si>
    <t>µg/L - microgram per liter</t>
  </si>
  <si>
    <t xml:space="preserve"> ­­= screening level not established</t>
  </si>
  <si>
    <t>mg/L - milligrams per Liter</t>
  </si>
  <si>
    <t>Shaded = detected result exceeds screening level</t>
  </si>
  <si>
    <t>J - estimated value</t>
  </si>
  <si>
    <t xml:space="preserve">Comparisons assume no attenuation of groundwater prior to exposures. </t>
  </si>
  <si>
    <t>Y</t>
  </si>
  <si>
    <t>A</t>
  </si>
  <si>
    <t>R</t>
  </si>
  <si>
    <t>VOCs</t>
  </si>
  <si>
    <t xml:space="preserve">Lowest for Surface Water or Groundwater </t>
  </si>
  <si>
    <t>Max Detect &gt; SL</t>
  </si>
  <si>
    <t>Max Detect</t>
  </si>
  <si>
    <t>Min SL</t>
  </si>
  <si>
    <t>Basis</t>
  </si>
  <si>
    <t>Groundwater</t>
  </si>
  <si>
    <t>Surface Water</t>
  </si>
  <si>
    <t>Level II Screening Levels Mammals</t>
  </si>
  <si>
    <t>Level II Screening Levels Birds</t>
  </si>
  <si>
    <t>Level II Screening Levels Aquatic</t>
  </si>
  <si>
    <r>
      <t>JSCS SLVs</t>
    </r>
    <r>
      <rPr>
        <b/>
        <vertAlign val="superscript"/>
        <sz val="10"/>
        <rFont val="Calibri"/>
        <family val="2"/>
        <scheme val="minor"/>
      </rPr>
      <t>3</t>
    </r>
  </si>
  <si>
    <r>
      <t>ROD CULs</t>
    </r>
    <r>
      <rPr>
        <b/>
        <vertAlign val="superscript"/>
        <sz val="10"/>
        <rFont val="Calibri"/>
        <family val="2"/>
        <scheme val="minor"/>
      </rPr>
      <t>2</t>
    </r>
  </si>
  <si>
    <r>
      <t>DEQ Ecological Risk Assessment Surface Water Screening Levels</t>
    </r>
    <r>
      <rPr>
        <b/>
        <vertAlign val="superscript"/>
        <sz val="10"/>
        <rFont val="Calibri"/>
        <family val="2"/>
        <scheme val="minor"/>
      </rPr>
      <t>1</t>
    </r>
  </si>
  <si>
    <t>2016 to 2019 Groundwater Results</t>
  </si>
  <si>
    <t>Pre-2016 Groundwater Results</t>
  </si>
  <si>
    <t>with Surface Water and Groundwater Screening Benchmarks</t>
  </si>
  <si>
    <t xml:space="preserve">Comparison of Chemicals of Interest (COI) Concentrations at Perimeter Groundwater Sampling Locations </t>
  </si>
  <si>
    <t>Table 2-1</t>
  </si>
  <si>
    <t>Significant Property Owners and Operations Summary</t>
  </si>
  <si>
    <t>Parcel A</t>
  </si>
  <si>
    <t>Parcel C</t>
  </si>
  <si>
    <t>Year Range</t>
  </si>
  <si>
    <t>Owner</t>
  </si>
  <si>
    <t>Operator</t>
  </si>
  <si>
    <t>Operations Description</t>
  </si>
  <si>
    <t>1926‐1943</t>
  </si>
  <si>
    <t>The William Gatton Estate Company</t>
  </si>
  <si>
    <t>Undeveloped land</t>
  </si>
  <si>
    <t>1941‐1949</t>
  </si>
  <si>
    <t>Oregon Shipbuilding Corporation</t>
  </si>
  <si>
    <t>United States / Kaiser</t>
  </si>
  <si>
    <t>Shipyard construction, operation, and, after September 1945, decommissioning and holding as surplus United States Property</t>
  </si>
  <si>
    <t>Shipyard Offices</t>
  </si>
  <si>
    <t>1949‐1950</t>
  </si>
  <si>
    <t>United States of America</t>
  </si>
  <si>
    <t>Surplus Properties Corporation</t>
  </si>
  <si>
    <t>Storage (including grain)</t>
  </si>
  <si>
    <t>Offices</t>
  </si>
  <si>
    <t>1950‐1982</t>
  </si>
  <si>
    <t>Beall Pipe &amp; Tank Corporation  / L.B. Foster Company compiled Parcel A from 1950 through mid-1960s</t>
  </si>
  <si>
    <t>Beall Pipe &amp; Tank Corporation / L.B. Foster Company; 
Kerr Grifford &amp; Co.; and Cargill, Inc.</t>
  </si>
  <si>
    <t>Steel Pipe and
Tanker Truck Manufacturing and Cleaning; 
Storage (including grain)</t>
  </si>
  <si>
    <t>1950‐1952</t>
  </si>
  <si>
    <t>Louis and Ann Dulien</t>
  </si>
  <si>
    <t>Dulien Steel Products, Inc.</t>
  </si>
  <si>
    <t>1982‐1997</t>
  </si>
  <si>
    <t>Multnomah Land &amp; Equipment Company</t>
  </si>
  <si>
    <t>Northwest Pipe Company</t>
  </si>
  <si>
    <t>Steel Pipe Manufacturing</t>
  </si>
  <si>
    <t>1952‐1962</t>
  </si>
  <si>
    <t>William and Elizabeth Shenker</t>
  </si>
  <si>
    <t>William Shenker Company</t>
  </si>
  <si>
    <t>1997‐Present</t>
  </si>
  <si>
    <t>1962‐1982</t>
  </si>
  <si>
    <t>Beall Pipe &amp; Tank Corporation / L.B. Foster Company</t>
  </si>
  <si>
    <t>Parcel B</t>
  </si>
  <si>
    <t>Shipyard</t>
  </si>
  <si>
    <t>Storage</t>
  </si>
  <si>
    <t>1950-1968</t>
  </si>
  <si>
    <t>Louis and Ann Dulien / Dulien Steel Products Co.</t>
  </si>
  <si>
    <t>Dulien Steel Products Co.</t>
  </si>
  <si>
    <t>Unused / Storage</t>
  </si>
  <si>
    <t>1968-1972</t>
  </si>
  <si>
    <t>Broadway Holding Company</t>
  </si>
  <si>
    <t>Beall Pipe &amp; Tank Corporation  / L.B. Foster Company</t>
  </si>
  <si>
    <t>Steel Pipe storage</t>
  </si>
  <si>
    <t>1972-1982</t>
  </si>
  <si>
    <t xml:space="preserve">Schnitzer Investment Corp </t>
  </si>
  <si>
    <t>1982-2006</t>
  </si>
  <si>
    <t>Steel Pipe storage, shipping/receiving</t>
  </si>
  <si>
    <t>2006-present</t>
  </si>
  <si>
    <t>Burgard Equities LLC</t>
  </si>
  <si>
    <t>See Word file for this table.</t>
  </si>
  <si>
    <r>
      <rPr>
        <vertAlign val="superscript"/>
        <sz val="8"/>
        <rFont val="Arial"/>
        <family val="2"/>
      </rPr>
      <t>1</t>
    </r>
    <r>
      <rPr>
        <sz val="8"/>
        <rFont val="Arial"/>
        <family val="2"/>
      </rPr>
      <t>Portland Harbor Record of Decision (ROD) Cleanup Level (CUL) for zinc (0.0365 mg/L) for surface water for remedial action objectives 3 and 7 (Table 17 from EPA, 2017).</t>
    </r>
  </si>
  <si>
    <t>A test panel of the roof was coated in 2008 and roof runoff samples collected after the coating was applied 
were focused on the coated panel, which exhibited substantially reduced zinc concentrations.</t>
  </si>
  <si>
    <t>mg/L = miligrams per Liter</t>
  </si>
  <si>
    <t>Main Plant Bay 1-6</t>
  </si>
  <si>
    <t>DS05-121208</t>
  </si>
  <si>
    <t>DS10-111208</t>
  </si>
  <si>
    <t>DS-010</t>
  </si>
  <si>
    <t>D5-19-060508</t>
  </si>
  <si>
    <t>DS-019</t>
  </si>
  <si>
    <t>D5-18-060508</t>
  </si>
  <si>
    <t>DS-018</t>
  </si>
  <si>
    <t>D5-17-060508</t>
  </si>
  <si>
    <t>D5-16-060508</t>
  </si>
  <si>
    <t>DS-016</t>
  </si>
  <si>
    <t>SW104-120307-0</t>
  </si>
  <si>
    <t>DS-015</t>
  </si>
  <si>
    <t>SW106-120307-0</t>
  </si>
  <si>
    <t>DS-013</t>
  </si>
  <si>
    <t>SW107-120307-0</t>
  </si>
  <si>
    <t>DS-011</t>
  </si>
  <si>
    <t>SW114-120307-0</t>
  </si>
  <si>
    <t>DS-008</t>
  </si>
  <si>
    <t>SW111-120307-0</t>
  </si>
  <si>
    <t>DS-007</t>
  </si>
  <si>
    <t>Lining and Coating Facility</t>
  </si>
  <si>
    <t>DS01-11072006</t>
  </si>
  <si>
    <t>DS05-11072006</t>
  </si>
  <si>
    <t>DS11-11072006</t>
  </si>
  <si>
    <t>DS19-11072006</t>
  </si>
  <si>
    <t>DS20-11072006</t>
  </si>
  <si>
    <t>Location</t>
  </si>
  <si>
    <r>
      <t>Exceedance Factor of ROD CUL</t>
    </r>
    <r>
      <rPr>
        <b/>
        <vertAlign val="superscript"/>
        <sz val="8"/>
        <color rgb="FF000000"/>
        <rFont val="Arial"/>
        <family val="2"/>
      </rPr>
      <t>1</t>
    </r>
  </si>
  <si>
    <t xml:space="preserve">
Zinc
Concentration
(mg/L)</t>
  </si>
  <si>
    <t>Station ID</t>
  </si>
  <si>
    <t>Pre-SCM Roof Runoff Sample Results (2006 through 2008)</t>
  </si>
  <si>
    <t>Table 5-2</t>
  </si>
  <si>
    <t>Table 5-5</t>
  </si>
  <si>
    <t>Well Construction Details</t>
  </si>
  <si>
    <t>Construction Date</t>
  </si>
  <si>
    <t>Total Depth 
(ft bgs)</t>
  </si>
  <si>
    <t xml:space="preserve">Casing Diameter (inches)  </t>
  </si>
  <si>
    <t>Borehole Diameter (inches)</t>
  </si>
  <si>
    <t>Screen Length
(ft)</t>
  </si>
  <si>
    <t>Screened Interval 
(ft bgs)</t>
  </si>
  <si>
    <t>Screened Material</t>
  </si>
  <si>
    <t>Northwest Pipe Company Wells - Southeast Area</t>
  </si>
  <si>
    <t>2-inch</t>
  </si>
  <si>
    <t>14 to 24</t>
  </si>
  <si>
    <t>Medium to fine sand</t>
  </si>
  <si>
    <t>10.5 to 20.5</t>
  </si>
  <si>
    <t>14.5 to 24.5</t>
  </si>
  <si>
    <t>16.5 to 26.5</t>
  </si>
  <si>
    <t>Sand with silt. Medium to fine sand</t>
  </si>
  <si>
    <t>17.5 to 27.5</t>
  </si>
  <si>
    <t>Sand with silt</t>
  </si>
  <si>
    <t>18.5 to 28.5</t>
  </si>
  <si>
    <t>Northwest Pipe Company Wells - Stained Soil Investigation Area</t>
  </si>
  <si>
    <t>17 to 7</t>
  </si>
  <si>
    <t>Port of Portland Wells</t>
  </si>
  <si>
    <t>20 to 30</t>
  </si>
  <si>
    <t>Medium sand</t>
  </si>
  <si>
    <t>13 to 23</t>
  </si>
  <si>
    <t>15 to 25</t>
  </si>
  <si>
    <t>ft = feet</t>
  </si>
  <si>
    <t>bgs = below ground surface</t>
  </si>
  <si>
    <t>Table 5-6</t>
  </si>
  <si>
    <t>Stained Soil Investigation Area Groundwater Elevation Summary</t>
  </si>
  <si>
    <t xml:space="preserve">  Willamette River</t>
  </si>
  <si>
    <t xml:space="preserve">USGS 14211720 = U.S. Geological Survey National Streamflow Information Program gage </t>
  </si>
  <si>
    <t>number 14211720 (Willamette River at Portland, Oregon)</t>
  </si>
  <si>
    <t>Table 5-9</t>
  </si>
  <si>
    <t>Hydraulic Conductivity Estimates from 2005 Compared to 2016</t>
  </si>
  <si>
    <t>Estimated Hydraulic Conductivity (ft/day)</t>
  </si>
  <si>
    <t>2005 
Monitoring 
Purge Data</t>
  </si>
  <si>
    <t>2016 Redevelopment Data</t>
  </si>
  <si>
    <t>2016 Aquifer Test</t>
  </si>
  <si>
    <t>Repetition A</t>
  </si>
  <si>
    <t>Repetition B</t>
  </si>
  <si>
    <t>Repetition C</t>
  </si>
  <si>
    <t>Average</t>
  </si>
  <si>
    <t>Northwest Pipe Company Wells</t>
  </si>
  <si>
    <t>-</t>
  </si>
  <si>
    <t>T4S1MW-03s</t>
  </si>
  <si>
    <t xml:space="preserve">Notes: </t>
  </si>
  <si>
    <t>Purge data from the January 2005 monitoring event was evaluated using ASTM Method D 5472‐93 and presented in the RI/SCE Work Plan (CH2M HILL, 2005a).</t>
  </si>
  <si>
    <t xml:space="preserve">Well redevelopment data from October 2016 was evaluated using ASTM Method D 5472‐93 and used to select wells for slug testing in November 2016. </t>
  </si>
  <si>
    <t>MW-01, MW-02, MW-04, T4S1MW-09, and T4S1MW-23 were not selected for 2016 aquifer testing. A proof of concept aquifer test was performed on MW-04 on October 26, 2016 and analyzed data is included here. Repetitions of the MW-04 test were not performed.</t>
  </si>
  <si>
    <t>Table 7-2</t>
  </si>
  <si>
    <t>Stormwater Quality Change (2001 - 2007 Compared to 2012 - 2019)</t>
  </si>
  <si>
    <t>2001-2007 Average</t>
  </si>
  <si>
    <t>2012-2019 Average</t>
  </si>
  <si>
    <t>Percent Reduction</t>
  </si>
  <si>
    <t>Nondetect</t>
  </si>
  <si>
    <t>Reduced below detection limits</t>
  </si>
  <si>
    <r>
      <t>ROD CULs</t>
    </r>
    <r>
      <rPr>
        <b/>
        <vertAlign val="superscript"/>
        <sz val="8"/>
        <rFont val="Arial"/>
        <family val="2"/>
      </rPr>
      <t>1</t>
    </r>
  </si>
  <si>
    <t>Table 3-2, Rev. 1</t>
  </si>
  <si>
    <t>Table 3-3, Rev. 1</t>
  </si>
  <si>
    <t>Table 3-4, Rev. 1</t>
  </si>
  <si>
    <t>Table 5-1, Rev. 1</t>
  </si>
  <si>
    <t>Table 5-3, Rev. 1</t>
  </si>
  <si>
    <t>Table 7-1, Rev. 1</t>
  </si>
  <si>
    <t>Table 7-3, Rev. 1</t>
  </si>
  <si>
    <t>Table 7-4, Rev.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</si>
</sst>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00"/>
    <numFmt numFmtId="166" formatCode="0.0"/>
    <numFmt numFmtId="167" formatCode="0.0000"/>
    <numFmt numFmtId="168" formatCode="[&lt;10]0.0####;#,###"/>
    <numFmt numFmtId="169" formatCode="mm/dd/yy;@"/>
    <numFmt numFmtId="170" formatCode="#,##0.000"/>
    <numFmt numFmtId="171" formatCode="0.0#####"/>
    <numFmt numFmtId="172" formatCode="#,##0.0"/>
    <numFmt numFmtId="173" formatCode="0.00000"/>
    <numFmt numFmtId="174" formatCode="0.0####"/>
    <numFmt numFmtId="175" formatCode="m/d/yyyy;@"/>
    <numFmt numFmtId="176" formatCode="0.000000"/>
  </numFmts>
  <fonts count="9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color indexed="8"/>
      <name val="Arial"/>
      <family val="2"/>
    </font>
    <font>
      <b/>
      <sz val="8"/>
      <color indexed="8"/>
      <name val="Arial"/>
      <family val="2"/>
    </font>
    <font>
      <sz val="8"/>
      <name val="Arial"/>
      <family val="2"/>
    </font>
    <font>
      <sz val="10"/>
      <color indexed="8"/>
      <name val="MS Sans Serif"/>
      <family val="2"/>
    </font>
    <font>
      <b/>
      <sz val="8"/>
      <name val="Arial"/>
      <family val="2"/>
    </font>
    <font>
      <b/>
      <vertAlign val="superscript"/>
      <sz val="8"/>
      <name val="Arial"/>
      <family val="2"/>
    </font>
    <font>
      <sz val="8"/>
      <color indexed="10"/>
      <name val="Arial"/>
      <family val="2"/>
    </font>
    <font>
      <i/>
      <sz val="8"/>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b/>
      <vertAlign val="superscript"/>
      <sz val="8"/>
      <color rgb="FF000000"/>
      <name val="Arial"/>
      <family val="2"/>
    </font>
    <font>
      <i/>
      <sz val="8"/>
      <name val="Arial"/>
      <family val="2"/>
    </font>
    <font>
      <vertAlign val="superscript"/>
      <sz val="8"/>
      <name val="Arial"/>
      <family val="2"/>
    </font>
    <font>
      <i/>
      <sz val="9"/>
      <name val="Arial"/>
      <family val="2"/>
    </font>
    <font>
      <b/>
      <sz val="10"/>
      <name val="Arial"/>
      <family val="2"/>
    </font>
    <font>
      <b/>
      <sz val="6"/>
      <name val="Arial"/>
      <family val="2"/>
    </font>
    <font>
      <sz val="6"/>
      <name val="Arial"/>
      <family val="2"/>
    </font>
    <font>
      <sz val="6"/>
      <color indexed="8"/>
      <name val="Arial"/>
      <family val="2"/>
    </font>
    <font>
      <i/>
      <sz val="6"/>
      <name val="Arial"/>
      <family val="2"/>
    </font>
    <font>
      <vertAlign val="superscript"/>
      <sz val="6"/>
      <name val="Arial"/>
      <family val="2"/>
    </font>
    <font>
      <sz val="10"/>
      <color theme="1"/>
      <name val="Arial"/>
      <family val="2"/>
    </font>
    <font>
      <sz val="9"/>
      <color indexed="8"/>
      <name val="Arial"/>
      <family val="2"/>
    </font>
    <font>
      <sz val="9"/>
      <color theme="1"/>
      <name val="Arial"/>
      <family val="2"/>
    </font>
    <font>
      <sz val="11"/>
      <name val="Calibri"/>
      <family val="2"/>
      <scheme val="minor"/>
    </font>
    <font>
      <b/>
      <vertAlign val="superscript"/>
      <sz val="8"/>
      <color theme="1"/>
      <name val="Arial"/>
      <family val="2"/>
    </font>
    <font>
      <sz val="9"/>
      <name val="Arial"/>
      <family val="2"/>
    </font>
    <font>
      <sz val="8"/>
      <name val="Calibri"/>
      <family val="2"/>
      <scheme val="minor"/>
    </font>
    <font>
      <sz val="8"/>
      <name val="Calibri"/>
      <family val="2"/>
    </font>
    <font>
      <sz val="8"/>
      <color theme="1"/>
      <name val="Calibri"/>
      <family val="2"/>
      <scheme val="minor"/>
    </font>
    <font>
      <vertAlign val="superscript"/>
      <sz val="8"/>
      <color indexed="8"/>
      <name val="Arial"/>
      <family val="2"/>
    </font>
    <font>
      <sz val="11"/>
      <name val="Arial"/>
      <family val="2"/>
    </font>
    <font>
      <sz val="8"/>
      <name val="Arial Narrow"/>
      <family val="2"/>
    </font>
    <font>
      <sz val="8"/>
      <color indexed="8"/>
      <name val="Arial Narrow"/>
      <family val="2"/>
    </font>
    <font>
      <b/>
      <sz val="10"/>
      <color indexed="8"/>
      <name val="Arial Narrow"/>
      <family val="2"/>
    </font>
    <font>
      <i/>
      <sz val="8"/>
      <color indexed="8"/>
      <name val="Arial Narrow"/>
      <family val="2"/>
    </font>
    <font>
      <sz val="8"/>
      <color theme="1"/>
      <name val="Arial"/>
      <family val="2"/>
    </font>
    <font>
      <sz val="8"/>
      <color rgb="FF000000"/>
      <name val="Arial"/>
      <family val="2"/>
    </font>
    <font>
      <sz val="11"/>
      <color theme="1"/>
      <name val="Arial"/>
      <family val="2"/>
    </font>
    <font>
      <b/>
      <sz val="8"/>
      <color theme="1"/>
      <name val="Arial"/>
      <family val="2"/>
    </font>
    <font>
      <i/>
      <sz val="11"/>
      <name val="Arial"/>
      <family val="2"/>
    </font>
    <font>
      <b/>
      <sz val="11"/>
      <name val="Arial"/>
      <family val="2"/>
    </font>
    <font>
      <sz val="10"/>
      <color rgb="FF000000"/>
      <name val="Times New Roman"/>
      <family val="1"/>
    </font>
    <font>
      <vertAlign val="superscript"/>
      <sz val="11"/>
      <name val="Calibri"/>
      <family val="2"/>
      <scheme val="minor"/>
    </font>
    <font>
      <b/>
      <sz val="11"/>
      <color rgb="FF000000"/>
      <name val="Calibri"/>
      <family val="2"/>
      <scheme val="minor"/>
    </font>
    <font>
      <b/>
      <sz val="11"/>
      <color rgb="FF444444"/>
      <name val="Calibri"/>
      <family val="2"/>
      <scheme val="minor"/>
    </font>
    <font>
      <sz val="11"/>
      <color rgb="FF000000"/>
      <name val="Calibri"/>
      <family val="2"/>
      <scheme val="minor"/>
    </font>
    <font>
      <b/>
      <sz val="11"/>
      <name val="Calibri"/>
      <family val="2"/>
      <scheme val="minor"/>
    </font>
    <font>
      <b/>
      <vertAlign val="superscript"/>
      <sz val="11"/>
      <name val="Calibri"/>
      <family val="2"/>
      <scheme val="minor"/>
    </font>
    <font>
      <sz val="10"/>
      <name val="Times New Roman"/>
      <family val="1"/>
    </font>
    <font>
      <i/>
      <sz val="11"/>
      <name val="Calibri"/>
      <family val="2"/>
      <scheme val="minor"/>
    </font>
    <font>
      <sz val="10"/>
      <color theme="1"/>
      <name val="Calibri"/>
      <family val="2"/>
      <scheme val="minor"/>
    </font>
    <font>
      <b/>
      <sz val="9"/>
      <color indexed="8"/>
      <name val="Arial"/>
      <family val="2"/>
    </font>
    <font>
      <b/>
      <sz val="9"/>
      <color theme="1"/>
      <name val="Arial"/>
      <family val="2"/>
    </font>
    <font>
      <b/>
      <sz val="9"/>
      <name val="Arial"/>
      <family val="2"/>
    </font>
    <font>
      <i/>
      <sz val="8"/>
      <color theme="1"/>
      <name val="Arial"/>
      <family val="2"/>
    </font>
    <font>
      <sz val="10"/>
      <name val="Calibri"/>
      <family val="2"/>
      <scheme val="minor"/>
    </font>
    <font>
      <sz val="10"/>
      <color rgb="FFFF0000"/>
      <name val="Calibri"/>
      <family val="2"/>
      <scheme val="minor"/>
    </font>
    <font>
      <i/>
      <sz val="9"/>
      <color rgb="FFFF0000"/>
      <name val="Arial"/>
      <family val="2"/>
    </font>
    <font>
      <b/>
      <sz val="9"/>
      <color rgb="FFFF0000"/>
      <name val="Arial"/>
      <family val="2"/>
    </font>
    <font>
      <sz val="10"/>
      <color indexed="8"/>
      <name val="Calibri"/>
      <family val="2"/>
      <scheme val="minor"/>
    </font>
    <font>
      <vertAlign val="superscript"/>
      <sz val="10"/>
      <name val="Calibri"/>
      <family val="2"/>
      <scheme val="minor"/>
    </font>
    <font>
      <b/>
      <sz val="10"/>
      <name val="Calibri"/>
      <family val="2"/>
      <scheme val="minor"/>
    </font>
    <font>
      <b/>
      <sz val="10"/>
      <color rgb="FFFF0000"/>
      <name val="Calibri"/>
      <family val="2"/>
      <scheme val="minor"/>
    </font>
    <font>
      <b/>
      <vertAlign val="superscript"/>
      <sz val="10"/>
      <name val="Calibri"/>
      <family val="2"/>
      <scheme val="minor"/>
    </font>
    <font>
      <i/>
      <sz val="10"/>
      <color theme="1"/>
      <name val="Calibri"/>
      <family val="2"/>
      <scheme val="minor"/>
    </font>
    <font>
      <b/>
      <sz val="16"/>
      <name val="Calibri"/>
      <family val="2"/>
      <scheme val="minor"/>
    </font>
    <font>
      <b/>
      <sz val="11"/>
      <name val="Calibri"/>
      <family val="2"/>
    </font>
    <font>
      <sz val="10"/>
      <name val="Calibri"/>
      <family val="2"/>
    </font>
    <font>
      <sz val="12"/>
      <name val="Calibri"/>
      <family val="2"/>
      <scheme val="minor"/>
    </font>
    <font>
      <sz val="11"/>
      <color indexed="8"/>
      <name val="Calibri"/>
      <family val="2"/>
      <scheme val="minor"/>
    </font>
    <font>
      <sz val="9"/>
      <name val="Calibri"/>
      <family val="2"/>
      <scheme val="minor"/>
    </font>
    <font>
      <sz val="10"/>
      <name val="MS Sans Serif"/>
      <family val="2"/>
    </font>
    <font>
      <b/>
      <sz val="9"/>
      <name val="Calibri"/>
      <family val="2"/>
      <scheme val="minor"/>
    </font>
  </fonts>
  <fills count="63">
    <fill>
      <patternFill patternType="none"/>
    </fill>
    <fill>
      <patternFill patternType="gray125"/>
    </fill>
    <fill>
      <patternFill patternType="solid">
        <fgColor indexed="42"/>
        <bgColor indexed="64"/>
      </patternFill>
    </fill>
    <fill>
      <patternFill patternType="solid">
        <fgColor indexed="65"/>
        <bgColor indexed="64"/>
      </patternFill>
    </fill>
    <fill>
      <patternFill patternType="solid">
        <fgColor indexed="9"/>
        <bgColor indexed="64"/>
      </patternFill>
    </fill>
    <fill>
      <patternFill patternType="solid">
        <fgColor indexed="9"/>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8"/>
      </patternFill>
    </fill>
    <fill>
      <patternFill patternType="solid">
        <fgColor rgb="FFFFFF00"/>
        <bgColor indexed="64"/>
      </patternFill>
    </fill>
    <fill>
      <patternFill patternType="solid">
        <fgColor theme="0"/>
        <bgColor indexed="64"/>
      </patternFill>
    </fill>
    <fill>
      <patternFill patternType="solid">
        <fgColor theme="9" tint="0.39994506668294322"/>
        <bgColor indexed="64"/>
      </patternFill>
    </fill>
    <fill>
      <patternFill patternType="solid">
        <fgColor theme="9" tint="0.39994506668294322"/>
        <bgColor indexed="8"/>
      </patternFill>
    </fill>
    <fill>
      <patternFill patternType="solid">
        <fgColor theme="3" tint="0.59996337778862885"/>
        <bgColor indexed="64"/>
      </patternFill>
    </fill>
    <fill>
      <patternFill patternType="solid">
        <fgColor theme="3" tint="0.59996337778862885"/>
        <bgColor indexed="8"/>
      </patternFill>
    </fill>
    <fill>
      <patternFill patternType="solid">
        <fgColor theme="0"/>
        <bgColor indexed="8"/>
      </patternFill>
    </fill>
    <fill>
      <patternFill patternType="solid">
        <fgColor rgb="FFCCFFCC"/>
        <bgColor indexed="64"/>
      </patternFill>
    </fill>
    <fill>
      <patternFill patternType="solid">
        <fgColor rgb="FFCCFFCC"/>
        <bgColor indexed="0"/>
      </patternFill>
    </fill>
    <fill>
      <patternFill patternType="solid">
        <fgColor indexed="42"/>
        <bgColor indexed="0"/>
      </patternFill>
    </fill>
    <fill>
      <patternFill patternType="solid">
        <fgColor theme="3" tint="0.59999389629810485"/>
        <bgColor indexed="64"/>
      </patternFill>
    </fill>
    <fill>
      <patternFill patternType="solid">
        <fgColor theme="9" tint="0.39997558519241921"/>
        <bgColor indexed="64"/>
      </patternFill>
    </fill>
    <fill>
      <patternFill patternType="solid">
        <fgColor theme="0"/>
        <bgColor indexed="0"/>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6" tint="0.59996337778862885"/>
        <bgColor indexed="64"/>
      </patternFill>
    </fill>
    <fill>
      <patternFill patternType="solid">
        <fgColor rgb="FF99CCFF"/>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E2C5FF"/>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CCFF"/>
        <bgColor indexed="64"/>
      </patternFill>
    </fill>
  </fills>
  <borders count="91">
    <border>
      <left/>
      <right/>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medium">
        <color indexed="64"/>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hair">
        <color indexed="64"/>
      </left>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hair">
        <color indexed="64"/>
      </right>
      <top/>
      <bottom style="hair">
        <color indexed="64"/>
      </bottom>
      <diagonal/>
    </border>
    <border>
      <left/>
      <right style="hair">
        <color indexed="64"/>
      </right>
      <top/>
      <bottom/>
      <diagonal/>
    </border>
    <border>
      <left/>
      <right style="hair">
        <color indexed="64"/>
      </right>
      <top style="hair">
        <color indexed="64"/>
      </top>
      <bottom/>
      <diagonal/>
    </border>
    <border>
      <left style="hair">
        <color indexed="64"/>
      </left>
      <right/>
      <top/>
      <bottom/>
      <diagonal/>
    </border>
    <border>
      <left/>
      <right/>
      <top style="hair">
        <color indexed="64"/>
      </top>
      <bottom style="hair">
        <color indexed="64"/>
      </bottom>
      <diagonal/>
    </border>
    <border>
      <left/>
      <right/>
      <top style="medium">
        <color indexed="64"/>
      </top>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style="thin">
        <color indexed="8"/>
      </top>
      <bottom style="medium">
        <color indexed="64"/>
      </bottom>
      <diagonal/>
    </border>
    <border>
      <left/>
      <right/>
      <top style="thin">
        <color auto="1"/>
      </top>
      <bottom style="thin">
        <color auto="1"/>
      </bottom>
      <diagonal/>
    </border>
    <border>
      <left/>
      <right/>
      <top style="thin">
        <color auto="1"/>
      </top>
      <bottom style="hair">
        <color auto="1"/>
      </bottom>
      <diagonal/>
    </border>
    <border>
      <left/>
      <right style="medium">
        <color indexed="64"/>
      </right>
      <top/>
      <bottom/>
      <diagonal/>
    </border>
    <border>
      <left/>
      <right/>
      <top style="thin">
        <color indexed="64"/>
      </top>
      <bottom/>
      <diagonal/>
    </border>
    <border>
      <left/>
      <right/>
      <top style="hair">
        <color auto="1"/>
      </top>
      <bottom style="thin">
        <color auto="1"/>
      </bottom>
      <diagonal/>
    </border>
    <border>
      <left/>
      <right/>
      <top style="thin">
        <color indexed="64"/>
      </top>
      <bottom style="medium">
        <color auto="1"/>
      </bottom>
      <diagonal/>
    </border>
    <border>
      <left/>
      <right style="hair">
        <color auto="1"/>
      </right>
      <top style="thin">
        <color auto="1"/>
      </top>
      <bottom style="hair">
        <color auto="1"/>
      </bottom>
      <diagonal/>
    </border>
    <border>
      <left/>
      <right style="hair">
        <color indexed="64"/>
      </right>
      <top style="thin">
        <color indexed="64"/>
      </top>
      <bottom style="thin">
        <color indexed="64"/>
      </bottom>
      <diagonal/>
    </border>
    <border>
      <left/>
      <right style="hair">
        <color indexed="64"/>
      </right>
      <top/>
      <bottom style="thin">
        <color auto="1"/>
      </bottom>
      <diagonal/>
    </border>
    <border>
      <left/>
      <right/>
      <top style="thin">
        <color rgb="FF000000"/>
      </top>
      <bottom style="thin">
        <color rgb="FF000000"/>
      </bottom>
      <diagonal/>
    </border>
    <border>
      <left/>
      <right/>
      <top style="thin">
        <color rgb="FF000000"/>
      </top>
      <bottom/>
      <diagonal/>
    </border>
    <border>
      <left/>
      <right/>
      <top/>
      <bottom style="thin">
        <color theme="0" tint="-0.34998626667073579"/>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top style="medium">
        <color indexed="64"/>
      </top>
      <bottom style="medium">
        <color indexed="64"/>
      </bottom>
      <diagonal/>
    </border>
    <border>
      <left/>
      <right style="thin">
        <color indexed="64"/>
      </right>
      <top style="medium">
        <color auto="1"/>
      </top>
      <bottom style="medium">
        <color auto="1"/>
      </bottom>
      <diagonal/>
    </border>
    <border>
      <left style="thin">
        <color indexed="64"/>
      </left>
      <right style="thin">
        <color indexed="64"/>
      </right>
      <top style="medium">
        <color auto="1"/>
      </top>
      <bottom style="medium">
        <color auto="1"/>
      </bottom>
      <diagonal/>
    </border>
    <border>
      <left style="thin">
        <color indexed="64"/>
      </left>
      <right/>
      <top/>
      <bottom style="medium">
        <color indexed="64"/>
      </bottom>
      <diagonal/>
    </border>
    <border>
      <left style="thin">
        <color indexed="64"/>
      </left>
      <right style="thin">
        <color indexed="64"/>
      </right>
      <top/>
      <bottom style="medium">
        <color auto="1"/>
      </bottom>
      <diagonal/>
    </border>
    <border>
      <left style="thin">
        <color indexed="64"/>
      </left>
      <right/>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auto="1"/>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hair">
        <color indexed="64"/>
      </top>
      <bottom style="thin">
        <color rgb="FF000000"/>
      </bottom>
      <diagonal/>
    </border>
    <border>
      <left/>
      <right/>
      <top style="medium">
        <color indexed="64"/>
      </top>
      <bottom style="hair">
        <color indexed="64"/>
      </bottom>
      <diagonal/>
    </border>
  </borders>
  <cellStyleXfs count="69">
    <xf numFmtId="0" fontId="0" fillId="0" borderId="0"/>
    <xf numFmtId="0" fontId="6" fillId="0" borderId="0"/>
    <xf numFmtId="0" fontId="6" fillId="0" borderId="0"/>
    <xf numFmtId="0" fontId="5" fillId="0" borderId="0"/>
    <xf numFmtId="0" fontId="4" fillId="0" borderId="0"/>
    <xf numFmtId="0" fontId="10" fillId="0" borderId="0"/>
    <xf numFmtId="0" fontId="6" fillId="0" borderId="0"/>
    <xf numFmtId="0" fontId="10" fillId="0" borderId="0"/>
    <xf numFmtId="0" fontId="15" fillId="0" borderId="30" applyNumberFormat="0" applyFill="0" applyAlignment="0" applyProtection="0"/>
    <xf numFmtId="0" fontId="16" fillId="0" borderId="31" applyNumberFormat="0" applyFill="0" applyAlignment="0" applyProtection="0"/>
    <xf numFmtId="0" fontId="17" fillId="0" borderId="32" applyNumberFormat="0" applyFill="0" applyAlignment="0" applyProtection="0"/>
    <xf numFmtId="0" fontId="17" fillId="0" borderId="0" applyNumberFormat="0" applyFill="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9" borderId="33" applyNumberFormat="0" applyAlignment="0" applyProtection="0"/>
    <xf numFmtId="0" fontId="21" fillId="10" borderId="34" applyNumberFormat="0" applyAlignment="0" applyProtection="0"/>
    <xf numFmtId="0" fontId="22" fillId="10" borderId="33" applyNumberFormat="0" applyAlignment="0" applyProtection="0"/>
    <xf numFmtId="0" fontId="23" fillId="0" borderId="35" applyNumberFormat="0" applyFill="0" applyAlignment="0" applyProtection="0"/>
    <xf numFmtId="0" fontId="24" fillId="11" borderId="36"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38" applyNumberFormat="0" applyFill="0" applyAlignment="0" applyProtection="0"/>
    <xf numFmtId="0" fontId="2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8"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29" fillId="0" borderId="0" applyNumberFormat="0" applyFill="0" applyBorder="0" applyAlignment="0" applyProtection="0"/>
    <xf numFmtId="0" fontId="30" fillId="8" borderId="0" applyNumberFormat="0" applyBorder="0" applyAlignment="0" applyProtection="0"/>
    <xf numFmtId="0" fontId="3" fillId="12" borderId="37" applyNumberFormat="0" applyFont="0" applyAlignment="0" applyProtection="0"/>
    <xf numFmtId="0" fontId="28" fillId="16"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 fillId="0" borderId="0"/>
    <xf numFmtId="0" fontId="3" fillId="0" borderId="0"/>
    <xf numFmtId="0" fontId="2" fillId="0" borderId="0"/>
    <xf numFmtId="0" fontId="6" fillId="0" borderId="0"/>
    <xf numFmtId="0" fontId="6" fillId="0" borderId="0"/>
    <xf numFmtId="0" fontId="6" fillId="0" borderId="0"/>
    <xf numFmtId="0" fontId="6" fillId="0" borderId="0"/>
    <xf numFmtId="0" fontId="2" fillId="0" borderId="0"/>
    <xf numFmtId="0" fontId="5" fillId="0" borderId="0"/>
    <xf numFmtId="0" fontId="62" fillId="0" borderId="0"/>
    <xf numFmtId="0" fontId="41" fillId="0" borderId="0"/>
    <xf numFmtId="0" fontId="2" fillId="0" borderId="0"/>
    <xf numFmtId="0" fontId="6" fillId="0" borderId="0"/>
    <xf numFmtId="0" fontId="2" fillId="0" borderId="0"/>
    <xf numFmtId="9" fontId="5" fillId="0" borderId="0" applyFont="0" applyFill="0" applyBorder="0" applyAlignment="0" applyProtection="0"/>
    <xf numFmtId="0" fontId="1" fillId="0" borderId="0"/>
    <xf numFmtId="0" fontId="92" fillId="0" borderId="0"/>
    <xf numFmtId="0" fontId="92" fillId="0" borderId="0"/>
    <xf numFmtId="0" fontId="1" fillId="0" borderId="0"/>
  </cellStyleXfs>
  <cellXfs count="2359">
    <xf numFmtId="0" fontId="0" fillId="0" borderId="0" xfId="0"/>
    <xf numFmtId="0" fontId="7" fillId="0" borderId="4" xfId="1" applyFont="1" applyBorder="1" applyAlignment="1">
      <alignment wrapText="1"/>
    </xf>
    <xf numFmtId="0" fontId="7" fillId="0" borderId="4" xfId="1" applyFont="1" applyBorder="1" applyAlignment="1">
      <alignment horizontal="right" wrapText="1"/>
    </xf>
    <xf numFmtId="0" fontId="9" fillId="4" borderId="0" xfId="0" applyFont="1" applyFill="1" applyAlignment="1">
      <alignment horizontal="left" wrapText="1"/>
    </xf>
    <xf numFmtId="0" fontId="9" fillId="4" borderId="0" xfId="0" applyFont="1" applyFill="1" applyAlignment="1">
      <alignment horizontal="center" wrapText="1"/>
    </xf>
    <xf numFmtId="0" fontId="9" fillId="4" borderId="0" xfId="0" applyFont="1" applyFill="1"/>
    <xf numFmtId="0" fontId="9" fillId="4" borderId="0" xfId="0" applyFont="1" applyFill="1" applyAlignment="1">
      <alignment horizontal="center"/>
    </xf>
    <xf numFmtId="168" fontId="9" fillId="4" borderId="0" xfId="0" applyNumberFormat="1" applyFont="1" applyFill="1" applyAlignment="1">
      <alignment horizontal="center" vertical="center" wrapText="1"/>
    </xf>
    <xf numFmtId="0" fontId="9" fillId="4" borderId="0" xfId="4" applyFont="1" applyFill="1" applyAlignment="1">
      <alignment horizontal="left"/>
    </xf>
    <xf numFmtId="0" fontId="8" fillId="2" borderId="1" xfId="6" applyFont="1" applyFill="1" applyBorder="1" applyAlignment="1">
      <alignment horizontal="center" wrapText="1"/>
    </xf>
    <xf numFmtId="168" fontId="11" fillId="2" borderId="1" xfId="7" applyNumberFormat="1" applyFont="1" applyFill="1" applyBorder="1" applyAlignment="1">
      <alignment horizontal="center" wrapText="1"/>
    </xf>
    <xf numFmtId="0" fontId="7" fillId="0" borderId="3" xfId="6" applyFont="1" applyBorder="1" applyAlignment="1">
      <alignment horizontal="center" wrapText="1"/>
    </xf>
    <xf numFmtId="0" fontId="7" fillId="5" borderId="6" xfId="6" applyFont="1" applyFill="1" applyBorder="1" applyAlignment="1">
      <alignment horizontal="center" wrapText="1"/>
    </xf>
    <xf numFmtId="0" fontId="7" fillId="5" borderId="7" xfId="6" applyFont="1" applyFill="1" applyBorder="1" applyAlignment="1">
      <alignment horizontal="center" wrapText="1"/>
    </xf>
    <xf numFmtId="0" fontId="7" fillId="5" borderId="9" xfId="6" applyFont="1" applyFill="1" applyBorder="1" applyAlignment="1">
      <alignment horizontal="center" wrapText="1"/>
    </xf>
    <xf numFmtId="0" fontId="9" fillId="4" borderId="0" xfId="4" applyFont="1" applyFill="1" applyAlignment="1">
      <alignment horizontal="left" wrapText="1"/>
    </xf>
    <xf numFmtId="0" fontId="9" fillId="4" borderId="0" xfId="4" applyFont="1" applyFill="1" applyAlignment="1">
      <alignment horizontal="center" wrapText="1"/>
    </xf>
    <xf numFmtId="168" fontId="9" fillId="4" borderId="0" xfId="4" applyNumberFormat="1" applyFont="1" applyFill="1" applyAlignment="1">
      <alignment horizontal="center" vertical="center" wrapText="1"/>
    </xf>
    <xf numFmtId="0" fontId="9" fillId="4" borderId="0" xfId="4" applyFont="1" applyFill="1"/>
    <xf numFmtId="0" fontId="9" fillId="4" borderId="0" xfId="4" applyFont="1" applyFill="1" applyAlignment="1">
      <alignment horizontal="center"/>
    </xf>
    <xf numFmtId="0" fontId="9" fillId="0" borderId="0" xfId="4" applyFont="1"/>
    <xf numFmtId="0" fontId="8" fillId="0" borderId="0" xfId="6" applyFont="1" applyAlignment="1">
      <alignment horizontal="center" wrapText="1"/>
    </xf>
    <xf numFmtId="168" fontId="11" fillId="0" borderId="0" xfId="7" applyNumberFormat="1" applyFont="1" applyAlignment="1">
      <alignment horizontal="center" wrapText="1"/>
    </xf>
    <xf numFmtId="0" fontId="7" fillId="0" borderId="0" xfId="6" applyFont="1" applyAlignment="1">
      <alignment horizontal="center" wrapText="1"/>
    </xf>
    <xf numFmtId="0" fontId="7" fillId="5" borderId="12" xfId="6" applyFont="1" applyFill="1" applyBorder="1" applyAlignment="1">
      <alignment horizontal="center" wrapText="1"/>
    </xf>
    <xf numFmtId="3" fontId="7" fillId="5" borderId="12" xfId="6" applyNumberFormat="1" applyFont="1" applyFill="1" applyBorder="1" applyAlignment="1">
      <alignment horizontal="center" wrapText="1"/>
    </xf>
    <xf numFmtId="168" fontId="9" fillId="4" borderId="12" xfId="5" applyNumberFormat="1" applyFont="1" applyFill="1" applyBorder="1" applyAlignment="1">
      <alignment horizontal="center" vertical="center" wrapText="1"/>
    </xf>
    <xf numFmtId="171" fontId="7" fillId="4" borderId="12" xfId="6" applyNumberFormat="1" applyFont="1" applyFill="1" applyBorder="1" applyAlignment="1">
      <alignment horizontal="right" vertical="center"/>
    </xf>
    <xf numFmtId="0" fontId="7" fillId="5" borderId="12" xfId="6" applyFont="1" applyFill="1" applyBorder="1" applyAlignment="1">
      <alignment horizontal="left" vertical="center" wrapText="1"/>
    </xf>
    <xf numFmtId="171" fontId="7" fillId="5" borderId="12" xfId="6" applyNumberFormat="1" applyFont="1" applyFill="1" applyBorder="1" applyAlignment="1">
      <alignment horizontal="right" vertical="center" wrapText="1"/>
    </xf>
    <xf numFmtId="3" fontId="7" fillId="5" borderId="7" xfId="6" applyNumberFormat="1" applyFont="1" applyFill="1" applyBorder="1" applyAlignment="1">
      <alignment horizontal="center" wrapText="1"/>
    </xf>
    <xf numFmtId="168" fontId="9" fillId="4" borderId="7" xfId="5" quotePrefix="1" applyNumberFormat="1" applyFont="1" applyFill="1" applyBorder="1" applyAlignment="1">
      <alignment horizontal="center" vertical="center" wrapText="1"/>
    </xf>
    <xf numFmtId="171" fontId="7" fillId="4" borderId="7" xfId="6" applyNumberFormat="1" applyFont="1" applyFill="1" applyBorder="1" applyAlignment="1">
      <alignment horizontal="right" vertical="center"/>
    </xf>
    <xf numFmtId="0" fontId="7" fillId="5" borderId="7" xfId="6" applyFont="1" applyFill="1" applyBorder="1" applyAlignment="1">
      <alignment horizontal="left" vertical="center" wrapText="1"/>
    </xf>
    <xf numFmtId="3" fontId="7" fillId="0" borderId="7" xfId="6" applyNumberFormat="1" applyFont="1" applyBorder="1" applyAlignment="1">
      <alignment horizontal="right" vertical="center" wrapText="1"/>
    </xf>
    <xf numFmtId="168" fontId="9" fillId="0" borderId="7" xfId="5" applyNumberFormat="1" applyFont="1" applyBorder="1" applyAlignment="1">
      <alignment horizontal="center" vertical="center" wrapText="1"/>
    </xf>
    <xf numFmtId="168" fontId="9" fillId="0" borderId="7" xfId="5" quotePrefix="1" applyNumberFormat="1" applyFont="1" applyBorder="1" applyAlignment="1">
      <alignment horizontal="center" vertical="center" wrapText="1"/>
    </xf>
    <xf numFmtId="3" fontId="7" fillId="5" borderId="7" xfId="6" applyNumberFormat="1" applyFont="1" applyFill="1" applyBorder="1" applyAlignment="1">
      <alignment horizontal="right" vertical="center" wrapText="1"/>
    </xf>
    <xf numFmtId="171" fontId="7" fillId="5" borderId="7" xfId="6" applyNumberFormat="1" applyFont="1" applyFill="1" applyBorder="1" applyAlignment="1">
      <alignment horizontal="right" vertical="center" wrapText="1"/>
    </xf>
    <xf numFmtId="3" fontId="7" fillId="5" borderId="9" xfId="6" applyNumberFormat="1" applyFont="1" applyFill="1" applyBorder="1" applyAlignment="1">
      <alignment horizontal="center" wrapText="1"/>
    </xf>
    <xf numFmtId="168" fontId="9" fillId="0" borderId="9" xfId="5" applyNumberFormat="1" applyFont="1" applyBorder="1" applyAlignment="1">
      <alignment horizontal="center" vertical="center" wrapText="1"/>
    </xf>
    <xf numFmtId="171" fontId="7" fillId="4" borderId="9" xfId="6" applyNumberFormat="1" applyFont="1" applyFill="1" applyBorder="1" applyAlignment="1">
      <alignment horizontal="right" vertical="center"/>
    </xf>
    <xf numFmtId="0" fontId="7" fillId="5" borderId="9" xfId="6" applyFont="1" applyFill="1" applyBorder="1" applyAlignment="1">
      <alignment horizontal="left" vertical="center" wrapText="1"/>
    </xf>
    <xf numFmtId="3" fontId="7" fillId="5" borderId="4" xfId="6" applyNumberFormat="1" applyFont="1" applyFill="1" applyBorder="1" applyAlignment="1">
      <alignment horizontal="center" wrapText="1"/>
    </xf>
    <xf numFmtId="168" fontId="9" fillId="0" borderId="4" xfId="5" applyNumberFormat="1" applyFont="1" applyBorder="1" applyAlignment="1">
      <alignment horizontal="center" vertical="center" wrapText="1"/>
    </xf>
    <xf numFmtId="171" fontId="7" fillId="4" borderId="4" xfId="6" applyNumberFormat="1" applyFont="1" applyFill="1" applyBorder="1" applyAlignment="1">
      <alignment horizontal="right" vertical="center"/>
    </xf>
    <xf numFmtId="0" fontId="7" fillId="5" borderId="4" xfId="6" applyFont="1" applyFill="1" applyBorder="1" applyAlignment="1">
      <alignment horizontal="left" vertical="center" wrapText="1"/>
    </xf>
    <xf numFmtId="3" fontId="7" fillId="0" borderId="3" xfId="6" applyNumberFormat="1" applyFont="1" applyBorder="1" applyAlignment="1">
      <alignment horizontal="center" wrapText="1"/>
    </xf>
    <xf numFmtId="168" fontId="9" fillId="0" borderId="3" xfId="5" applyNumberFormat="1" applyFont="1" applyBorder="1" applyAlignment="1">
      <alignment horizontal="center" vertical="center" wrapText="1"/>
    </xf>
    <xf numFmtId="171" fontId="7" fillId="0" borderId="3" xfId="6" applyNumberFormat="1" applyFont="1" applyBorder="1" applyAlignment="1">
      <alignment horizontal="right" vertical="center"/>
    </xf>
    <xf numFmtId="0" fontId="7" fillId="0" borderId="3" xfId="6" applyFont="1" applyBorder="1" applyAlignment="1">
      <alignment horizontal="left" vertical="center" wrapText="1"/>
    </xf>
    <xf numFmtId="168" fontId="9" fillId="0" borderId="15" xfId="5" applyNumberFormat="1" applyFont="1" applyBorder="1" applyAlignment="1">
      <alignment horizontal="center" vertical="center" wrapText="1"/>
    </xf>
    <xf numFmtId="3" fontId="7" fillId="5" borderId="6" xfId="6" applyNumberFormat="1" applyFont="1" applyFill="1" applyBorder="1" applyAlignment="1">
      <alignment horizontal="center" wrapText="1"/>
    </xf>
    <xf numFmtId="168" fontId="11" fillId="0" borderId="6" xfId="5" quotePrefix="1" applyNumberFormat="1" applyFont="1" applyBorder="1" applyAlignment="1">
      <alignment horizontal="center" vertical="center" wrapText="1"/>
    </xf>
    <xf numFmtId="171" fontId="7" fillId="4" borderId="6" xfId="6" applyNumberFormat="1" applyFont="1" applyFill="1" applyBorder="1" applyAlignment="1">
      <alignment horizontal="right" vertical="center"/>
    </xf>
    <xf numFmtId="0" fontId="7" fillId="5" borderId="6" xfId="6" applyFont="1" applyFill="1" applyBorder="1" applyAlignment="1">
      <alignment horizontal="left" vertical="center" wrapText="1"/>
    </xf>
    <xf numFmtId="3" fontId="7" fillId="0" borderId="6" xfId="6" applyNumberFormat="1" applyFont="1" applyBorder="1" applyAlignment="1">
      <alignment horizontal="right" vertical="center" wrapText="1"/>
    </xf>
    <xf numFmtId="171" fontId="7" fillId="5" borderId="6" xfId="6" applyNumberFormat="1" applyFont="1" applyFill="1" applyBorder="1" applyAlignment="1">
      <alignment horizontal="right" vertical="center" wrapText="1"/>
    </xf>
    <xf numFmtId="3" fontId="7" fillId="5" borderId="6" xfId="6" applyNumberFormat="1" applyFont="1" applyFill="1" applyBorder="1" applyAlignment="1">
      <alignment horizontal="right" vertical="center" wrapText="1"/>
    </xf>
    <xf numFmtId="168" fontId="11" fillId="0" borderId="7" xfId="5" quotePrefix="1" applyNumberFormat="1" applyFont="1" applyBorder="1" applyAlignment="1">
      <alignment horizontal="center" vertical="center" wrapText="1"/>
    </xf>
    <xf numFmtId="168" fontId="9" fillId="0" borderId="9" xfId="5" quotePrefix="1" applyNumberFormat="1" applyFont="1" applyBorder="1" applyAlignment="1">
      <alignment horizontal="center" vertical="center" wrapText="1"/>
    </xf>
    <xf numFmtId="171" fontId="7" fillId="5" borderId="9" xfId="6" applyNumberFormat="1" applyFont="1" applyFill="1" applyBorder="1" applyAlignment="1">
      <alignment horizontal="right" vertical="center" wrapText="1"/>
    </xf>
    <xf numFmtId="3" fontId="7" fillId="5" borderId="9" xfId="6" applyNumberFormat="1" applyFont="1" applyFill="1" applyBorder="1" applyAlignment="1">
      <alignment horizontal="right" vertical="center" wrapText="1"/>
    </xf>
    <xf numFmtId="171" fontId="7" fillId="0" borderId="3" xfId="6" applyNumberFormat="1" applyFont="1" applyBorder="1" applyAlignment="1">
      <alignment horizontal="right" vertical="center" wrapText="1"/>
    </xf>
    <xf numFmtId="3" fontId="7" fillId="0" borderId="3" xfId="6" applyNumberFormat="1" applyFont="1" applyBorder="1" applyAlignment="1">
      <alignment horizontal="right" vertical="center" wrapText="1"/>
    </xf>
    <xf numFmtId="3" fontId="7" fillId="5" borderId="9" xfId="6" quotePrefix="1" applyNumberFormat="1" applyFont="1" applyFill="1" applyBorder="1" applyAlignment="1">
      <alignment horizontal="center" wrapText="1"/>
    </xf>
    <xf numFmtId="0" fontId="9" fillId="0" borderId="3" xfId="4" applyFont="1" applyBorder="1" applyAlignment="1">
      <alignment horizontal="center" wrapText="1"/>
    </xf>
    <xf numFmtId="0" fontId="7" fillId="0" borderId="16" xfId="6" applyFont="1" applyBorder="1" applyAlignment="1">
      <alignment horizontal="center" wrapText="1"/>
    </xf>
    <xf numFmtId="0" fontId="9" fillId="0" borderId="16" xfId="4" applyFont="1" applyBorder="1" applyAlignment="1">
      <alignment horizontal="center" wrapText="1"/>
    </xf>
    <xf numFmtId="3" fontId="7" fillId="0" borderId="16" xfId="6" applyNumberFormat="1" applyFont="1" applyBorder="1" applyAlignment="1">
      <alignment horizontal="center" wrapText="1"/>
    </xf>
    <xf numFmtId="171" fontId="7" fillId="0" borderId="16" xfId="6" applyNumberFormat="1" applyFont="1" applyBorder="1" applyAlignment="1">
      <alignment horizontal="right" vertical="center"/>
    </xf>
    <xf numFmtId="0" fontId="7" fillId="0" borderId="16" xfId="6" applyFont="1" applyBorder="1" applyAlignment="1">
      <alignment horizontal="left" vertical="center" wrapText="1"/>
    </xf>
    <xf numFmtId="171" fontId="7" fillId="0" borderId="0" xfId="6" applyNumberFormat="1" applyFont="1" applyAlignment="1">
      <alignment horizontal="centerContinuous" vertical="center"/>
    </xf>
    <xf numFmtId="0" fontId="7" fillId="0" borderId="0" xfId="6" applyFont="1" applyAlignment="1">
      <alignment horizontal="centerContinuous" vertical="center" wrapText="1"/>
    </xf>
    <xf numFmtId="168" fontId="9" fillId="4" borderId="6" xfId="5" applyNumberFormat="1" applyFont="1" applyFill="1" applyBorder="1" applyAlignment="1">
      <alignment horizontal="center" vertical="center" wrapText="1"/>
    </xf>
    <xf numFmtId="168" fontId="11" fillId="4" borderId="7" xfId="5" applyNumberFormat="1" applyFont="1" applyFill="1" applyBorder="1" applyAlignment="1">
      <alignment horizontal="center" vertical="center" wrapText="1"/>
    </xf>
    <xf numFmtId="168" fontId="9" fillId="4" borderId="7" xfId="5" applyNumberFormat="1" applyFont="1" applyFill="1" applyBorder="1" applyAlignment="1">
      <alignment horizontal="center" vertical="center" wrapText="1"/>
    </xf>
    <xf numFmtId="3" fontId="7" fillId="5" borderId="8" xfId="6" applyNumberFormat="1" applyFont="1" applyFill="1" applyBorder="1" applyAlignment="1">
      <alignment horizontal="center" wrapText="1"/>
    </xf>
    <xf numFmtId="171" fontId="7" fillId="5" borderId="8" xfId="6" applyNumberFormat="1" applyFont="1" applyFill="1" applyBorder="1" applyAlignment="1">
      <alignment horizontal="right" vertical="center" wrapText="1"/>
    </xf>
    <xf numFmtId="0" fontId="7" fillId="5" borderId="8" xfId="6" applyFont="1" applyFill="1" applyBorder="1" applyAlignment="1">
      <alignment horizontal="left" vertical="center" wrapText="1"/>
    </xf>
    <xf numFmtId="171" fontId="7" fillId="4" borderId="8" xfId="6" applyNumberFormat="1" applyFont="1" applyFill="1" applyBorder="1" applyAlignment="1">
      <alignment horizontal="right" vertical="center"/>
    </xf>
    <xf numFmtId="0" fontId="7" fillId="0" borderId="0" xfId="7" applyFont="1"/>
    <xf numFmtId="168" fontId="9" fillId="4" borderId="0" xfId="5" applyNumberFormat="1" applyFont="1" applyFill="1" applyAlignment="1">
      <alignment horizontal="center" vertical="center" wrapText="1"/>
    </xf>
    <xf numFmtId="0" fontId="9" fillId="4" borderId="10" xfId="4" applyFont="1" applyFill="1" applyBorder="1" applyAlignment="1">
      <alignment horizontal="center"/>
    </xf>
    <xf numFmtId="168" fontId="9" fillId="0" borderId="0" xfId="4" applyNumberFormat="1" applyFont="1" applyAlignment="1">
      <alignment horizontal="center" vertical="center" wrapText="1"/>
    </xf>
    <xf numFmtId="0" fontId="7" fillId="0" borderId="5" xfId="7" applyFont="1" applyBorder="1"/>
    <xf numFmtId="0" fontId="9" fillId="4" borderId="5" xfId="4" applyFont="1" applyFill="1" applyBorder="1" applyAlignment="1">
      <alignment horizontal="left" wrapText="1"/>
    </xf>
    <xf numFmtId="0" fontId="9" fillId="4" borderId="5" xfId="4" applyFont="1" applyFill="1" applyBorder="1" applyAlignment="1">
      <alignment horizontal="center" wrapText="1"/>
    </xf>
    <xf numFmtId="168" fontId="9" fillId="0" borderId="5" xfId="4" applyNumberFormat="1" applyFont="1" applyBorder="1" applyAlignment="1">
      <alignment horizontal="center" vertical="center" wrapText="1"/>
    </xf>
    <xf numFmtId="0" fontId="9" fillId="4" borderId="5" xfId="4" applyFont="1" applyFill="1" applyBorder="1"/>
    <xf numFmtId="0" fontId="9" fillId="4" borderId="5" xfId="4" applyFont="1" applyFill="1" applyBorder="1" applyAlignment="1">
      <alignment horizontal="center"/>
    </xf>
    <xf numFmtId="0" fontId="9" fillId="4" borderId="17" xfId="4" applyFont="1" applyFill="1" applyBorder="1" applyAlignment="1">
      <alignment horizontal="center"/>
    </xf>
    <xf numFmtId="0" fontId="9" fillId="0" borderId="0" xfId="4" applyFont="1" applyAlignment="1">
      <alignment horizontal="center"/>
    </xf>
    <xf numFmtId="0" fontId="7" fillId="5" borderId="9" xfId="1" applyFont="1" applyFill="1" applyBorder="1" applyAlignment="1">
      <alignment horizontal="left" vertical="center" wrapText="1"/>
    </xf>
    <xf numFmtId="171" fontId="7" fillId="4" borderId="9" xfId="1" applyNumberFormat="1" applyFont="1" applyFill="1" applyBorder="1" applyAlignment="1">
      <alignment horizontal="right" vertical="center"/>
    </xf>
    <xf numFmtId="171" fontId="7" fillId="4" borderId="18" xfId="1" applyNumberFormat="1" applyFont="1" applyFill="1" applyBorder="1" applyAlignment="1">
      <alignment horizontal="right" vertical="center"/>
    </xf>
    <xf numFmtId="0" fontId="7" fillId="5" borderId="18" xfId="1" applyFont="1" applyFill="1" applyBorder="1" applyAlignment="1">
      <alignment horizontal="left" vertical="center" wrapText="1"/>
    </xf>
    <xf numFmtId="168" fontId="9" fillId="0" borderId="0" xfId="5" applyNumberFormat="1" applyFont="1" applyAlignment="1">
      <alignment horizontal="center" vertical="center" wrapText="1"/>
    </xf>
    <xf numFmtId="0" fontId="7" fillId="5" borderId="7" xfId="6" applyFont="1" applyFill="1" applyBorder="1" applyAlignment="1">
      <alignment horizontal="right" wrapText="1"/>
    </xf>
    <xf numFmtId="0" fontId="7" fillId="5" borderId="7" xfId="6" applyFont="1" applyFill="1" applyBorder="1" applyAlignment="1">
      <alignment horizontal="left" wrapText="1"/>
    </xf>
    <xf numFmtId="0" fontId="9" fillId="4" borderId="9" xfId="4" quotePrefix="1" applyFont="1" applyFill="1" applyBorder="1" applyAlignment="1">
      <alignment horizontal="center" wrapText="1"/>
    </xf>
    <xf numFmtId="3" fontId="7" fillId="5" borderId="4" xfId="6" quotePrefix="1" applyNumberFormat="1" applyFont="1" applyFill="1" applyBorder="1" applyAlignment="1">
      <alignment horizontal="center" wrapText="1"/>
    </xf>
    <xf numFmtId="0" fontId="7" fillId="5" borderId="0" xfId="6" applyFont="1" applyFill="1" applyAlignment="1">
      <alignment horizontal="center" wrapText="1"/>
    </xf>
    <xf numFmtId="166" fontId="7" fillId="0" borderId="6" xfId="6" applyNumberFormat="1" applyFont="1" applyBorder="1" applyAlignment="1">
      <alignment horizontal="right" vertical="center" wrapText="1"/>
    </xf>
    <xf numFmtId="166" fontId="7" fillId="0" borderId="7" xfId="6" applyNumberFormat="1" applyFont="1" applyBorder="1" applyAlignment="1">
      <alignment horizontal="right" vertical="center" wrapText="1"/>
    </xf>
    <xf numFmtId="166" fontId="7" fillId="0" borderId="8" xfId="6" applyNumberFormat="1" applyFont="1" applyBorder="1" applyAlignment="1">
      <alignment horizontal="right" vertical="center" wrapText="1"/>
    </xf>
    <xf numFmtId="0" fontId="7" fillId="5" borderId="3" xfId="6" applyFont="1" applyFill="1" applyBorder="1" applyAlignment="1">
      <alignment horizontal="left" vertical="center" wrapText="1"/>
    </xf>
    <xf numFmtId="171" fontId="7" fillId="4" borderId="3" xfId="6" applyNumberFormat="1" applyFont="1" applyFill="1" applyBorder="1" applyAlignment="1">
      <alignment horizontal="right" vertical="center"/>
    </xf>
    <xf numFmtId="171" fontId="7" fillId="4" borderId="20" xfId="6" applyNumberFormat="1" applyFont="1" applyFill="1" applyBorder="1" applyAlignment="1">
      <alignment horizontal="right" vertical="center"/>
    </xf>
    <xf numFmtId="0" fontId="7" fillId="5" borderId="20" xfId="6" applyFont="1" applyFill="1" applyBorder="1" applyAlignment="1">
      <alignment horizontal="left" vertical="center" wrapText="1"/>
    </xf>
    <xf numFmtId="0" fontId="7" fillId="5" borderId="21" xfId="6" applyFont="1" applyFill="1" applyBorder="1" applyAlignment="1">
      <alignment horizontal="left" vertical="center" wrapText="1"/>
    </xf>
    <xf numFmtId="0" fontId="7" fillId="5" borderId="22" xfId="6" applyFont="1" applyFill="1" applyBorder="1" applyAlignment="1">
      <alignment horizontal="left" vertical="center" wrapText="1"/>
    </xf>
    <xf numFmtId="0" fontId="7" fillId="5" borderId="23" xfId="6" applyFont="1" applyFill="1" applyBorder="1" applyAlignment="1">
      <alignment horizontal="left" vertical="center" wrapText="1"/>
    </xf>
    <xf numFmtId="0" fontId="7" fillId="5" borderId="24" xfId="6" applyFont="1" applyFill="1" applyBorder="1" applyAlignment="1">
      <alignment horizontal="left" vertical="center" wrapText="1"/>
    </xf>
    <xf numFmtId="0" fontId="7" fillId="5" borderId="25" xfId="6" applyFont="1" applyFill="1" applyBorder="1" applyAlignment="1">
      <alignment horizontal="left" vertical="center" wrapText="1"/>
    </xf>
    <xf numFmtId="0" fontId="7" fillId="5" borderId="22" xfId="6" applyFont="1" applyFill="1" applyBorder="1" applyAlignment="1">
      <alignment horizontal="center" wrapText="1"/>
    </xf>
    <xf numFmtId="0" fontId="7" fillId="0" borderId="26" xfId="6" applyFont="1" applyBorder="1" applyAlignment="1">
      <alignment horizontal="left" vertical="center" wrapText="1"/>
    </xf>
    <xf numFmtId="168" fontId="11" fillId="2" borderId="0" xfId="7" applyNumberFormat="1" applyFont="1" applyFill="1" applyAlignment="1">
      <alignment horizontal="center" wrapText="1"/>
    </xf>
    <xf numFmtId="0" fontId="8" fillId="0" borderId="2" xfId="6" applyFont="1" applyBorder="1" applyAlignment="1">
      <alignment horizontal="center" wrapText="1"/>
    </xf>
    <xf numFmtId="168" fontId="11" fillId="0" borderId="2" xfId="7" applyNumberFormat="1" applyFont="1" applyBorder="1" applyAlignment="1">
      <alignment horizontal="center" wrapText="1"/>
    </xf>
    <xf numFmtId="0" fontId="7" fillId="0" borderId="2" xfId="6" applyFont="1" applyBorder="1" applyAlignment="1">
      <alignment horizontal="center" wrapText="1"/>
    </xf>
    <xf numFmtId="165" fontId="7" fillId="0" borderId="4" xfId="1" applyNumberFormat="1" applyFont="1" applyBorder="1" applyAlignment="1">
      <alignment horizontal="right" wrapText="1"/>
    </xf>
    <xf numFmtId="0" fontId="7" fillId="0" borderId="12" xfId="1" applyFont="1" applyBorder="1" applyAlignment="1">
      <alignment horizontal="right" wrapText="1"/>
    </xf>
    <xf numFmtId="0" fontId="7" fillId="0" borderId="12" xfId="1" applyFont="1" applyBorder="1" applyAlignment="1">
      <alignment wrapText="1"/>
    </xf>
    <xf numFmtId="2" fontId="7" fillId="0" borderId="12" xfId="1" applyNumberFormat="1" applyFont="1" applyBorder="1" applyAlignment="1">
      <alignment horizontal="right" wrapText="1"/>
    </xf>
    <xf numFmtId="0" fontId="7" fillId="0" borderId="7" xfId="1" applyFont="1" applyBorder="1" applyAlignment="1">
      <alignment horizontal="right" wrapText="1"/>
    </xf>
    <xf numFmtId="0" fontId="7" fillId="0" borderId="7" xfId="1" applyFont="1" applyBorder="1" applyAlignment="1">
      <alignment wrapText="1"/>
    </xf>
    <xf numFmtId="2" fontId="7" fillId="0" borderId="7" xfId="1" applyNumberFormat="1" applyFont="1" applyBorder="1" applyAlignment="1">
      <alignment horizontal="right" wrapText="1"/>
    </xf>
    <xf numFmtId="166" fontId="7" fillId="0" borderId="7" xfId="1" applyNumberFormat="1" applyFont="1" applyBorder="1" applyAlignment="1">
      <alignment horizontal="right" wrapText="1"/>
    </xf>
    <xf numFmtId="165" fontId="7" fillId="0" borderId="9" xfId="1" applyNumberFormat="1" applyFont="1" applyBorder="1" applyAlignment="1">
      <alignment horizontal="right" wrapText="1"/>
    </xf>
    <xf numFmtId="0" fontId="7" fillId="0" borderId="9" xfId="1" applyFont="1" applyBorder="1" applyAlignment="1">
      <alignment wrapText="1"/>
    </xf>
    <xf numFmtId="0" fontId="7" fillId="0" borderId="9" xfId="1" applyFont="1" applyBorder="1" applyAlignment="1">
      <alignment horizontal="right" wrapText="1"/>
    </xf>
    <xf numFmtId="166" fontId="7" fillId="0" borderId="9" xfId="1" applyNumberFormat="1" applyFont="1" applyBorder="1" applyAlignment="1">
      <alignment horizontal="right" wrapText="1"/>
    </xf>
    <xf numFmtId="0" fontId="7" fillId="0" borderId="12" xfId="1" applyFont="1" applyBorder="1"/>
    <xf numFmtId="0" fontId="7" fillId="0" borderId="7" xfId="1" applyFont="1" applyBorder="1"/>
    <xf numFmtId="0" fontId="7" fillId="0" borderId="8" xfId="1" applyFont="1" applyBorder="1"/>
    <xf numFmtId="3" fontId="7" fillId="5" borderId="0" xfId="6" applyNumberFormat="1" applyFont="1" applyFill="1" applyAlignment="1">
      <alignment horizontal="center" wrapText="1"/>
    </xf>
    <xf numFmtId="171" fontId="7" fillId="4" borderId="0" xfId="6" applyNumberFormat="1" applyFont="1" applyFill="1" applyAlignment="1">
      <alignment horizontal="right" vertical="center"/>
    </xf>
    <xf numFmtId="0" fontId="7" fillId="5" borderId="0" xfId="6" applyFont="1" applyFill="1" applyAlignment="1">
      <alignment horizontal="left" vertical="center" wrapText="1"/>
    </xf>
    <xf numFmtId="166" fontId="7" fillId="0" borderId="4" xfId="1" applyNumberFormat="1" applyFont="1" applyBorder="1" applyAlignment="1">
      <alignment horizontal="right" wrapText="1"/>
    </xf>
    <xf numFmtId="0" fontId="7" fillId="5" borderId="13" xfId="6" applyFont="1" applyFill="1" applyBorder="1" applyAlignment="1">
      <alignment horizontal="center" wrapText="1"/>
    </xf>
    <xf numFmtId="0" fontId="7" fillId="5" borderId="14" xfId="6" applyFont="1" applyFill="1" applyBorder="1" applyAlignment="1">
      <alignment horizontal="center" wrapText="1"/>
    </xf>
    <xf numFmtId="3" fontId="7" fillId="5" borderId="13" xfId="6" applyNumberFormat="1" applyFont="1" applyFill="1" applyBorder="1" applyAlignment="1">
      <alignment horizontal="center" wrapText="1"/>
    </xf>
    <xf numFmtId="0" fontId="7" fillId="0" borderId="11" xfId="1" applyFont="1" applyBorder="1" applyAlignment="1">
      <alignment horizontal="center" wrapText="1"/>
    </xf>
    <xf numFmtId="0" fontId="7" fillId="0" borderId="13" xfId="1" applyFont="1" applyBorder="1" applyAlignment="1">
      <alignment horizontal="center" wrapText="1"/>
    </xf>
    <xf numFmtId="0" fontId="7" fillId="0" borderId="14" xfId="1" applyFont="1" applyBorder="1" applyAlignment="1">
      <alignment horizontal="center" wrapText="1"/>
    </xf>
    <xf numFmtId="0" fontId="7" fillId="0" borderId="12" xfId="1" applyFont="1" applyBorder="1" applyAlignment="1">
      <alignment horizontal="center" wrapText="1"/>
    </xf>
    <xf numFmtId="0" fontId="7" fillId="0" borderId="7" xfId="1" applyFont="1" applyBorder="1" applyAlignment="1">
      <alignment horizontal="center" wrapText="1"/>
    </xf>
    <xf numFmtId="0" fontId="7" fillId="0" borderId="9" xfId="1" applyFont="1" applyBorder="1" applyAlignment="1">
      <alignment horizontal="center" wrapText="1"/>
    </xf>
    <xf numFmtId="171" fontId="7" fillId="0" borderId="4" xfId="6" applyNumberFormat="1" applyFont="1" applyBorder="1" applyAlignment="1">
      <alignment horizontal="right" vertical="center"/>
    </xf>
    <xf numFmtId="4" fontId="7" fillId="5" borderId="13" xfId="6" applyNumberFormat="1" applyFont="1" applyFill="1" applyBorder="1" applyAlignment="1">
      <alignment horizontal="center" wrapText="1"/>
    </xf>
    <xf numFmtId="170" fontId="7" fillId="5" borderId="13" xfId="6" applyNumberFormat="1" applyFont="1" applyFill="1" applyBorder="1" applyAlignment="1">
      <alignment horizontal="center" wrapText="1"/>
    </xf>
    <xf numFmtId="172" fontId="7" fillId="5" borderId="7" xfId="6" applyNumberFormat="1" applyFont="1" applyFill="1" applyBorder="1" applyAlignment="1">
      <alignment horizontal="center" wrapText="1"/>
    </xf>
    <xf numFmtId="3" fontId="7" fillId="5" borderId="7" xfId="6" quotePrefix="1" applyNumberFormat="1" applyFont="1" applyFill="1" applyBorder="1" applyAlignment="1">
      <alignment horizontal="center" wrapText="1"/>
    </xf>
    <xf numFmtId="0" fontId="9" fillId="4" borderId="27" xfId="4" applyFont="1" applyFill="1" applyBorder="1" applyAlignment="1">
      <alignment horizontal="left"/>
    </xf>
    <xf numFmtId="168" fontId="9" fillId="4" borderId="27" xfId="4" applyNumberFormat="1" applyFont="1" applyFill="1" applyBorder="1" applyAlignment="1">
      <alignment horizontal="center" vertical="top" wrapText="1"/>
    </xf>
    <xf numFmtId="168" fontId="11" fillId="4" borderId="9" xfId="5" applyNumberFormat="1" applyFont="1" applyFill="1" applyBorder="1" applyAlignment="1">
      <alignment horizontal="center" vertical="center" wrapText="1"/>
    </xf>
    <xf numFmtId="0" fontId="9" fillId="0" borderId="12" xfId="2" applyFont="1" applyBorder="1" applyAlignment="1">
      <alignment horizontal="center"/>
    </xf>
    <xf numFmtId="0" fontId="9" fillId="0" borderId="12" xfId="2" applyFont="1" applyBorder="1" applyAlignment="1">
      <alignment horizontal="left" wrapText="1"/>
    </xf>
    <xf numFmtId="0" fontId="9" fillId="0" borderId="7" xfId="2" applyFont="1" applyBorder="1" applyAlignment="1">
      <alignment horizontal="center"/>
    </xf>
    <xf numFmtId="0" fontId="9" fillId="0" borderId="7" xfId="2" applyFont="1" applyBorder="1" applyAlignment="1">
      <alignment horizontal="left" wrapText="1"/>
    </xf>
    <xf numFmtId="0" fontId="9" fillId="0" borderId="9" xfId="2" applyFont="1" applyBorder="1" applyAlignment="1">
      <alignment horizontal="center"/>
    </xf>
    <xf numFmtId="0" fontId="9" fillId="0" borderId="9" xfId="2" applyFont="1" applyBorder="1" applyAlignment="1">
      <alignment horizontal="left" wrapText="1"/>
    </xf>
    <xf numFmtId="0" fontId="9" fillId="0" borderId="3" xfId="4" applyFont="1" applyBorder="1" applyAlignment="1">
      <alignment horizontal="center"/>
    </xf>
    <xf numFmtId="0" fontId="9" fillId="0" borderId="3" xfId="4" applyFont="1" applyBorder="1"/>
    <xf numFmtId="0" fontId="9" fillId="0" borderId="7" xfId="2" applyFont="1" applyBorder="1" applyAlignment="1">
      <alignment horizontal="right" wrapText="1"/>
    </xf>
    <xf numFmtId="0" fontId="9" fillId="0" borderId="12" xfId="4" applyFont="1" applyBorder="1"/>
    <xf numFmtId="0" fontId="9" fillId="0" borderId="12" xfId="4" applyFont="1" applyBorder="1" applyAlignment="1">
      <alignment horizontal="center"/>
    </xf>
    <xf numFmtId="0" fontId="9" fillId="0" borderId="7" xfId="4" applyFont="1" applyBorder="1"/>
    <xf numFmtId="0" fontId="9" fillId="0" borderId="7" xfId="4" applyFont="1" applyBorder="1" applyAlignment="1">
      <alignment horizontal="center"/>
    </xf>
    <xf numFmtId="0" fontId="9" fillId="0" borderId="9" xfId="4" applyFont="1" applyBorder="1"/>
    <xf numFmtId="0" fontId="9" fillId="0" borderId="9" xfId="4" applyFont="1" applyBorder="1" applyAlignment="1">
      <alignment horizontal="center"/>
    </xf>
    <xf numFmtId="3" fontId="9" fillId="0" borderId="12" xfId="4" applyNumberFormat="1" applyFont="1" applyBorder="1"/>
    <xf numFmtId="3" fontId="9" fillId="0" borderId="7" xfId="4" applyNumberFormat="1" applyFont="1" applyBorder="1"/>
    <xf numFmtId="0" fontId="9" fillId="0" borderId="12" xfId="4" applyFont="1" applyBorder="1" applyAlignment="1">
      <alignment horizontal="right"/>
    </xf>
    <xf numFmtId="0" fontId="9" fillId="0" borderId="7" xfId="4" applyFont="1" applyBorder="1" applyAlignment="1">
      <alignment horizontal="right"/>
    </xf>
    <xf numFmtId="0" fontId="9" fillId="38" borderId="0" xfId="4" applyFont="1" applyFill="1" applyAlignment="1">
      <alignment horizontal="center"/>
    </xf>
    <xf numFmtId="0" fontId="11" fillId="39" borderId="0" xfId="0" applyFont="1" applyFill="1" applyAlignment="1">
      <alignment horizontal="left"/>
    </xf>
    <xf numFmtId="0" fontId="9" fillId="39" borderId="0" xfId="0" applyFont="1" applyFill="1" applyAlignment="1">
      <alignment horizontal="left"/>
    </xf>
    <xf numFmtId="0" fontId="7" fillId="39" borderId="0" xfId="7" applyFont="1" applyFill="1"/>
    <xf numFmtId="0" fontId="8" fillId="0" borderId="41" xfId="5" applyFont="1" applyBorder="1" applyAlignment="1">
      <alignment horizontal="left" wrapText="1"/>
    </xf>
    <xf numFmtId="0" fontId="8" fillId="0" borderId="40" xfId="5" applyFont="1" applyBorder="1" applyAlignment="1">
      <alignment horizontal="left" wrapText="1"/>
    </xf>
    <xf numFmtId="0" fontId="0" fillId="0" borderId="0" xfId="0" applyAlignment="1">
      <alignment horizontal="right"/>
    </xf>
    <xf numFmtId="0" fontId="0" fillId="0" borderId="5" xfId="0" applyBorder="1"/>
    <xf numFmtId="0" fontId="35" fillId="39" borderId="0" xfId="0" applyFont="1" applyFill="1" applyAlignment="1">
      <alignment horizontal="left" wrapText="1"/>
    </xf>
    <xf numFmtId="0" fontId="5" fillId="39" borderId="0" xfId="0" applyFont="1" applyFill="1" applyAlignment="1">
      <alignment horizontal="left"/>
    </xf>
    <xf numFmtId="0" fontId="34" fillId="39" borderId="0" xfId="0" applyFont="1" applyFill="1" applyAlignment="1">
      <alignment vertical="center" wrapText="1"/>
    </xf>
    <xf numFmtId="0" fontId="9" fillId="4" borderId="41" xfId="4" applyFont="1" applyFill="1" applyBorder="1" applyAlignment="1">
      <alignment horizontal="left"/>
    </xf>
    <xf numFmtId="0" fontId="8" fillId="2" borderId="1" xfId="6" applyFont="1" applyFill="1" applyBorder="1" applyAlignment="1">
      <alignment horizontal="left" wrapText="1"/>
    </xf>
    <xf numFmtId="0" fontId="8" fillId="0" borderId="2" xfId="6" applyFont="1" applyBorder="1" applyAlignment="1">
      <alignment horizontal="left" wrapText="1"/>
    </xf>
    <xf numFmtId="0" fontId="7" fillId="0" borderId="11" xfId="1" applyFont="1" applyBorder="1" applyAlignment="1">
      <alignment wrapText="1"/>
    </xf>
    <xf numFmtId="0" fontId="7" fillId="0" borderId="13" xfId="1" applyFont="1" applyBorder="1" applyAlignment="1">
      <alignment wrapText="1"/>
    </xf>
    <xf numFmtId="0" fontId="7" fillId="0" borderId="14" xfId="1" applyFont="1" applyBorder="1" applyAlignment="1">
      <alignment wrapText="1"/>
    </xf>
    <xf numFmtId="0" fontId="8" fillId="0" borderId="40" xfId="6" applyFont="1" applyBorder="1" applyAlignment="1">
      <alignment horizontal="left" wrapText="1"/>
    </xf>
    <xf numFmtId="0" fontId="7" fillId="5" borderId="11" xfId="6" applyFont="1" applyFill="1" applyBorder="1" applyAlignment="1">
      <alignment horizontal="left" wrapText="1"/>
    </xf>
    <xf numFmtId="0" fontId="7" fillId="5" borderId="13" xfId="6" applyFont="1" applyFill="1" applyBorder="1" applyAlignment="1">
      <alignment horizontal="left" wrapText="1"/>
    </xf>
    <xf numFmtId="0" fontId="7" fillId="5" borderId="14" xfId="6" applyFont="1" applyFill="1" applyBorder="1" applyAlignment="1">
      <alignment horizontal="left" wrapText="1"/>
    </xf>
    <xf numFmtId="0" fontId="7" fillId="5" borderId="4" xfId="6" applyFont="1" applyFill="1" applyBorder="1" applyAlignment="1">
      <alignment horizontal="right" wrapText="1"/>
    </xf>
    <xf numFmtId="0" fontId="7" fillId="5" borderId="42" xfId="6" applyFont="1" applyFill="1" applyBorder="1" applyAlignment="1">
      <alignment horizontal="left" wrapText="1"/>
    </xf>
    <xf numFmtId="0" fontId="8" fillId="0" borderId="4" xfId="1" applyFont="1" applyBorder="1" applyAlignment="1">
      <alignment wrapText="1"/>
    </xf>
    <xf numFmtId="0" fontId="7" fillId="5" borderId="11" xfId="1" applyFont="1" applyFill="1" applyBorder="1" applyAlignment="1">
      <alignment horizontal="left" wrapText="1"/>
    </xf>
    <xf numFmtId="0" fontId="7" fillId="5" borderId="43" xfId="1" applyFont="1" applyFill="1" applyBorder="1" applyAlignment="1">
      <alignment horizontal="left" wrapText="1"/>
    </xf>
    <xf numFmtId="0" fontId="7" fillId="5" borderId="14" xfId="1" applyFont="1" applyFill="1" applyBorder="1" applyAlignment="1">
      <alignment horizontal="left" wrapText="1"/>
    </xf>
    <xf numFmtId="0" fontId="8" fillId="0" borderId="0" xfId="6" applyFont="1" applyAlignment="1">
      <alignment horizontal="left" wrapText="1"/>
    </xf>
    <xf numFmtId="171" fontId="7" fillId="0" borderId="40" xfId="6" applyNumberFormat="1" applyFont="1" applyBorder="1" applyAlignment="1">
      <alignment horizontal="right" vertical="center"/>
    </xf>
    <xf numFmtId="171" fontId="7" fillId="0" borderId="39" xfId="6" applyNumberFormat="1" applyFont="1" applyBorder="1" applyAlignment="1">
      <alignment horizontal="right" vertical="center"/>
    </xf>
    <xf numFmtId="4" fontId="7" fillId="5" borderId="15" xfId="6" quotePrefix="1" applyNumberFormat="1" applyFont="1" applyFill="1" applyBorder="1" applyAlignment="1">
      <alignment horizontal="center" wrapText="1"/>
    </xf>
    <xf numFmtId="171" fontId="7" fillId="4" borderId="15" xfId="6" applyNumberFormat="1" applyFont="1" applyFill="1" applyBorder="1" applyAlignment="1">
      <alignment horizontal="right" vertical="center"/>
    </xf>
    <xf numFmtId="0" fontId="7" fillId="5" borderId="15" xfId="6" applyFont="1" applyFill="1" applyBorder="1" applyAlignment="1">
      <alignment horizontal="left" vertical="center" wrapText="1"/>
    </xf>
    <xf numFmtId="0" fontId="7" fillId="0" borderId="15" xfId="6" applyFont="1" applyBorder="1" applyAlignment="1">
      <alignment horizontal="left" vertical="center" wrapText="1"/>
    </xf>
    <xf numFmtId="0" fontId="9" fillId="0" borderId="15" xfId="4" applyFont="1" applyBorder="1"/>
    <xf numFmtId="0" fontId="9" fillId="0" borderId="15" xfId="4" applyFont="1" applyBorder="1" applyAlignment="1">
      <alignment horizontal="center"/>
    </xf>
    <xf numFmtId="0" fontId="36" fillId="39" borderId="0" xfId="0" applyFont="1" applyFill="1" applyAlignment="1">
      <alignment horizontal="left"/>
    </xf>
    <xf numFmtId="0" fontId="37" fillId="39" borderId="0" xfId="0" applyFont="1" applyFill="1" applyAlignment="1">
      <alignment horizontal="left"/>
    </xf>
    <xf numFmtId="0" fontId="37" fillId="4" borderId="0" xfId="0" applyFont="1" applyFill="1" applyAlignment="1">
      <alignment horizontal="left" wrapText="1"/>
    </xf>
    <xf numFmtId="168" fontId="37" fillId="4" borderId="0" xfId="0" applyNumberFormat="1" applyFont="1" applyFill="1" applyAlignment="1">
      <alignment horizontal="center" vertical="center" wrapText="1"/>
    </xf>
    <xf numFmtId="0" fontId="38" fillId="39" borderId="0" xfId="7" applyFont="1" applyFill="1"/>
    <xf numFmtId="0" fontId="37" fillId="4" borderId="0" xfId="4" applyFont="1" applyFill="1" applyAlignment="1">
      <alignment horizontal="center"/>
    </xf>
    <xf numFmtId="0" fontId="37" fillId="4" borderId="0" xfId="4" applyFont="1" applyFill="1"/>
    <xf numFmtId="0" fontId="37" fillId="0" borderId="0" xfId="4" applyFont="1"/>
    <xf numFmtId="0" fontId="37" fillId="0" borderId="0" xfId="4" applyFont="1" applyAlignment="1">
      <alignment horizontal="center"/>
    </xf>
    <xf numFmtId="0" fontId="37" fillId="4" borderId="0" xfId="0" applyFont="1" applyFill="1"/>
    <xf numFmtId="168" fontId="11" fillId="40" borderId="1" xfId="7" applyNumberFormat="1" applyFont="1" applyFill="1" applyBorder="1" applyAlignment="1">
      <alignment horizontal="center" wrapText="1"/>
    </xf>
    <xf numFmtId="0" fontId="8" fillId="42" borderId="1" xfId="5" applyFont="1" applyFill="1" applyBorder="1" applyAlignment="1">
      <alignment horizontal="center" wrapText="1"/>
    </xf>
    <xf numFmtId="0" fontId="7" fillId="43" borderId="7" xfId="6" applyFont="1" applyFill="1" applyBorder="1" applyAlignment="1">
      <alignment horizontal="right" wrapText="1"/>
    </xf>
    <xf numFmtId="0" fontId="7" fillId="3" borderId="12" xfId="1" applyFont="1" applyFill="1" applyBorder="1" applyAlignment="1">
      <alignment horizontal="right" wrapText="1"/>
    </xf>
    <xf numFmtId="0" fontId="7" fillId="3" borderId="12" xfId="1" applyFont="1" applyFill="1" applyBorder="1" applyAlignment="1">
      <alignment wrapText="1"/>
    </xf>
    <xf numFmtId="0" fontId="7" fillId="3" borderId="7" xfId="1" applyFont="1" applyFill="1" applyBorder="1" applyAlignment="1">
      <alignment horizontal="right" wrapText="1"/>
    </xf>
    <xf numFmtId="0" fontId="7" fillId="3" borderId="7" xfId="1" applyFont="1" applyFill="1" applyBorder="1" applyAlignment="1">
      <alignment wrapText="1"/>
    </xf>
    <xf numFmtId="164" fontId="7" fillId="3" borderId="9" xfId="1" applyNumberFormat="1" applyFont="1" applyFill="1" applyBorder="1" applyAlignment="1">
      <alignment horizontal="right" wrapText="1"/>
    </xf>
    <xf numFmtId="0" fontId="7" fillId="3" borderId="9" xfId="1" applyFont="1" applyFill="1" applyBorder="1" applyAlignment="1">
      <alignment wrapText="1"/>
    </xf>
    <xf numFmtId="164" fontId="7" fillId="3" borderId="12" xfId="1" applyNumberFormat="1" applyFont="1" applyFill="1" applyBorder="1" applyAlignment="1">
      <alignment horizontal="right" wrapText="1"/>
    </xf>
    <xf numFmtId="0" fontId="7" fillId="42" borderId="7" xfId="1" applyFont="1" applyFill="1" applyBorder="1" applyAlignment="1">
      <alignment horizontal="right" wrapText="1"/>
    </xf>
    <xf numFmtId="2" fontId="7" fillId="42" borderId="7" xfId="1" applyNumberFormat="1" applyFont="1" applyFill="1" applyBorder="1" applyAlignment="1">
      <alignment horizontal="right" wrapText="1"/>
    </xf>
    <xf numFmtId="164" fontId="7" fillId="40" borderId="7" xfId="1" applyNumberFormat="1" applyFont="1" applyFill="1" applyBorder="1" applyAlignment="1">
      <alignment horizontal="right" wrapText="1"/>
    </xf>
    <xf numFmtId="0" fontId="7" fillId="40" borderId="7" xfId="1" applyFont="1" applyFill="1" applyBorder="1" applyAlignment="1">
      <alignment horizontal="right" wrapText="1"/>
    </xf>
    <xf numFmtId="167" fontId="7" fillId="0" borderId="7" xfId="1" applyNumberFormat="1" applyFont="1" applyBorder="1" applyAlignment="1">
      <alignment horizontal="right" wrapText="1"/>
    </xf>
    <xf numFmtId="3" fontId="7" fillId="5" borderId="20" xfId="6" applyNumberFormat="1" applyFont="1" applyFill="1" applyBorder="1" applyAlignment="1">
      <alignment horizontal="right" vertical="center" wrapText="1"/>
    </xf>
    <xf numFmtId="3" fontId="7" fillId="43" borderId="20" xfId="6" applyNumberFormat="1" applyFont="1" applyFill="1" applyBorder="1" applyAlignment="1">
      <alignment horizontal="right" vertical="center" wrapText="1"/>
    </xf>
    <xf numFmtId="0" fontId="7" fillId="42" borderId="9" xfId="1" applyFont="1" applyFill="1" applyBorder="1" applyAlignment="1">
      <alignment horizontal="right" wrapText="1"/>
    </xf>
    <xf numFmtId="3" fontId="7" fillId="41" borderId="12" xfId="6" applyNumberFormat="1" applyFont="1" applyFill="1" applyBorder="1" applyAlignment="1">
      <alignment horizontal="right" vertical="center" wrapText="1"/>
    </xf>
    <xf numFmtId="0" fontId="9" fillId="3" borderId="12" xfId="2" applyFont="1" applyFill="1" applyBorder="1" applyAlignment="1">
      <alignment horizontal="right" wrapText="1"/>
    </xf>
    <xf numFmtId="0" fontId="9" fillId="3" borderId="12" xfId="2" applyFont="1" applyFill="1" applyBorder="1" applyAlignment="1">
      <alignment horizontal="left" wrapText="1"/>
    </xf>
    <xf numFmtId="0" fontId="9" fillId="40" borderId="12" xfId="2" applyFont="1" applyFill="1" applyBorder="1" applyAlignment="1">
      <alignment horizontal="right" wrapText="1"/>
    </xf>
    <xf numFmtId="3" fontId="9" fillId="40" borderId="12" xfId="2" applyNumberFormat="1" applyFont="1" applyFill="1" applyBorder="1" applyAlignment="1">
      <alignment horizontal="right" wrapText="1"/>
    </xf>
    <xf numFmtId="3" fontId="7" fillId="40" borderId="12" xfId="1" applyNumberFormat="1" applyFont="1" applyFill="1" applyBorder="1" applyAlignment="1">
      <alignment horizontal="right" wrapText="1"/>
    </xf>
    <xf numFmtId="3" fontId="7" fillId="41" borderId="7" xfId="6" applyNumberFormat="1" applyFont="1" applyFill="1" applyBorder="1" applyAlignment="1">
      <alignment horizontal="right" vertical="center" wrapText="1"/>
    </xf>
    <xf numFmtId="0" fontId="9" fillId="3" borderId="7" xfId="2" applyFont="1" applyFill="1" applyBorder="1" applyAlignment="1">
      <alignment horizontal="right" wrapText="1"/>
    </xf>
    <xf numFmtId="0" fontId="9" fillId="3" borderId="7" xfId="2" applyFont="1" applyFill="1" applyBorder="1" applyAlignment="1">
      <alignment horizontal="left" wrapText="1"/>
    </xf>
    <xf numFmtId="0" fontId="9" fillId="40" borderId="7" xfId="2" applyFont="1" applyFill="1" applyBorder="1" applyAlignment="1">
      <alignment horizontal="right" wrapText="1"/>
    </xf>
    <xf numFmtId="3" fontId="7" fillId="3" borderId="7" xfId="1" applyNumberFormat="1" applyFont="1" applyFill="1" applyBorder="1" applyAlignment="1">
      <alignment horizontal="right" wrapText="1"/>
    </xf>
    <xf numFmtId="3" fontId="9" fillId="40" borderId="7" xfId="2" applyNumberFormat="1" applyFont="1" applyFill="1" applyBorder="1" applyAlignment="1">
      <alignment horizontal="right" wrapText="1"/>
    </xf>
    <xf numFmtId="3" fontId="7" fillId="40" borderId="7" xfId="1" applyNumberFormat="1" applyFont="1" applyFill="1" applyBorder="1" applyAlignment="1">
      <alignment horizontal="right" wrapText="1"/>
    </xf>
    <xf numFmtId="3" fontId="9" fillId="41" borderId="7" xfId="6" applyNumberFormat="1" applyFont="1" applyFill="1" applyBorder="1" applyAlignment="1">
      <alignment horizontal="right" vertical="center" wrapText="1"/>
    </xf>
    <xf numFmtId="3" fontId="9" fillId="5" borderId="7" xfId="6" applyNumberFormat="1" applyFont="1" applyFill="1" applyBorder="1" applyAlignment="1">
      <alignment horizontal="right" vertical="center" wrapText="1"/>
    </xf>
    <xf numFmtId="3" fontId="9" fillId="3" borderId="7" xfId="2" applyNumberFormat="1" applyFont="1" applyFill="1" applyBorder="1" applyAlignment="1">
      <alignment horizontal="right" wrapText="1"/>
    </xf>
    <xf numFmtId="3" fontId="7" fillId="0" borderId="7" xfId="1" applyNumberFormat="1" applyFont="1" applyBorder="1" applyAlignment="1">
      <alignment horizontal="right" wrapText="1"/>
    </xf>
    <xf numFmtId="3" fontId="7" fillId="41" borderId="9" xfId="6" applyNumberFormat="1" applyFont="1" applyFill="1" applyBorder="1" applyAlignment="1">
      <alignment horizontal="right" vertical="center" wrapText="1"/>
    </xf>
    <xf numFmtId="0" fontId="9" fillId="3" borderId="9" xfId="2" applyFont="1" applyFill="1" applyBorder="1" applyAlignment="1">
      <alignment horizontal="right" wrapText="1"/>
    </xf>
    <xf numFmtId="0" fontId="9" fillId="3" borderId="9" xfId="2" applyFont="1" applyFill="1" applyBorder="1" applyAlignment="1">
      <alignment horizontal="left" wrapText="1"/>
    </xf>
    <xf numFmtId="3" fontId="9" fillId="40" borderId="9" xfId="2" applyNumberFormat="1" applyFont="1" applyFill="1" applyBorder="1" applyAlignment="1">
      <alignment horizontal="right" wrapText="1"/>
    </xf>
    <xf numFmtId="0" fontId="7" fillId="3" borderId="8" xfId="1" applyFont="1" applyFill="1" applyBorder="1" applyAlignment="1">
      <alignment horizontal="right" wrapText="1"/>
    </xf>
    <xf numFmtId="3" fontId="7" fillId="40" borderId="8" xfId="1" applyNumberFormat="1" applyFont="1" applyFill="1" applyBorder="1" applyAlignment="1">
      <alignment horizontal="right" wrapText="1"/>
    </xf>
    <xf numFmtId="171" fontId="7" fillId="5" borderId="4" xfId="6" applyNumberFormat="1" applyFont="1" applyFill="1" applyBorder="1" applyAlignment="1">
      <alignment horizontal="right" vertical="center" wrapText="1"/>
    </xf>
    <xf numFmtId="3" fontId="7" fillId="43" borderId="3" xfId="6" applyNumberFormat="1" applyFont="1" applyFill="1" applyBorder="1" applyAlignment="1">
      <alignment horizontal="right" vertical="center" wrapText="1"/>
    </xf>
    <xf numFmtId="3" fontId="7" fillId="43" borderId="4" xfId="6" applyNumberFormat="1" applyFont="1" applyFill="1" applyBorder="1" applyAlignment="1">
      <alignment horizontal="right" vertical="center" wrapText="1"/>
    </xf>
    <xf numFmtId="3" fontId="7" fillId="5" borderId="4" xfId="6" applyNumberFormat="1" applyFont="1" applyFill="1" applyBorder="1" applyAlignment="1">
      <alignment horizontal="right" vertical="center" wrapText="1"/>
    </xf>
    <xf numFmtId="3" fontId="9" fillId="0" borderId="3" xfId="4" applyNumberFormat="1" applyFont="1" applyBorder="1"/>
    <xf numFmtId="3" fontId="9" fillId="42" borderId="3" xfId="4" applyNumberFormat="1" applyFont="1" applyFill="1" applyBorder="1"/>
    <xf numFmtId="1" fontId="7" fillId="3" borderId="3" xfId="1" applyNumberFormat="1" applyFont="1" applyFill="1" applyBorder="1" applyAlignment="1">
      <alignment horizontal="right" wrapText="1"/>
    </xf>
    <xf numFmtId="0" fontId="7" fillId="3" borderId="3" xfId="1" applyFont="1" applyFill="1" applyBorder="1" applyAlignment="1">
      <alignment horizontal="right" wrapText="1"/>
    </xf>
    <xf numFmtId="3" fontId="7" fillId="3" borderId="3" xfId="1" applyNumberFormat="1" applyFont="1" applyFill="1" applyBorder="1" applyAlignment="1">
      <alignment horizontal="right" wrapText="1"/>
    </xf>
    <xf numFmtId="3" fontId="7" fillId="42" borderId="3" xfId="1" applyNumberFormat="1" applyFont="1" applyFill="1" applyBorder="1" applyAlignment="1">
      <alignment horizontal="right" wrapText="1"/>
    </xf>
    <xf numFmtId="3" fontId="7" fillId="42" borderId="40" xfId="1" applyNumberFormat="1" applyFont="1" applyFill="1" applyBorder="1" applyAlignment="1">
      <alignment horizontal="right" wrapText="1"/>
    </xf>
    <xf numFmtId="1" fontId="7" fillId="40" borderId="7" xfId="6" applyNumberFormat="1" applyFont="1" applyFill="1" applyBorder="1" applyAlignment="1">
      <alignment horizontal="right" vertical="center" wrapText="1"/>
    </xf>
    <xf numFmtId="1" fontId="7" fillId="0" borderId="7" xfId="6" applyNumberFormat="1" applyFont="1" applyBorder="1" applyAlignment="1">
      <alignment horizontal="right" vertical="center" wrapText="1"/>
    </xf>
    <xf numFmtId="0" fontId="9" fillId="40" borderId="7" xfId="4" applyFont="1" applyFill="1" applyBorder="1" applyAlignment="1">
      <alignment horizontal="right"/>
    </xf>
    <xf numFmtId="3" fontId="9" fillId="40" borderId="7" xfId="4" applyNumberFormat="1" applyFont="1" applyFill="1" applyBorder="1"/>
    <xf numFmtId="3" fontId="9" fillId="40" borderId="7" xfId="4" applyNumberFormat="1" applyFont="1" applyFill="1" applyBorder="1" applyAlignment="1">
      <alignment horizontal="right"/>
    </xf>
    <xf numFmtId="3" fontId="7" fillId="42" borderId="15" xfId="6" applyNumberFormat="1" applyFont="1" applyFill="1" applyBorder="1" applyAlignment="1">
      <alignment horizontal="right" vertical="center"/>
    </xf>
    <xf numFmtId="1" fontId="7" fillId="42" borderId="15" xfId="6" applyNumberFormat="1" applyFont="1" applyFill="1" applyBorder="1" applyAlignment="1">
      <alignment horizontal="right" vertical="center"/>
    </xf>
    <xf numFmtId="1" fontId="7" fillId="0" borderId="15" xfId="6" applyNumberFormat="1" applyFont="1" applyBorder="1" applyAlignment="1">
      <alignment horizontal="right" vertical="center"/>
    </xf>
    <xf numFmtId="3" fontId="7" fillId="43" borderId="15" xfId="6" applyNumberFormat="1" applyFont="1" applyFill="1" applyBorder="1" applyAlignment="1">
      <alignment horizontal="right" vertical="center" wrapText="1"/>
    </xf>
    <xf numFmtId="1" fontId="7" fillId="42" borderId="15" xfId="1" applyNumberFormat="1" applyFont="1" applyFill="1" applyBorder="1" applyAlignment="1">
      <alignment horizontal="right" wrapText="1"/>
    </xf>
    <xf numFmtId="3" fontId="7" fillId="42" borderId="15" xfId="1" applyNumberFormat="1" applyFont="1" applyFill="1" applyBorder="1" applyAlignment="1">
      <alignment horizontal="right" wrapText="1"/>
    </xf>
    <xf numFmtId="0" fontId="7" fillId="42" borderId="12" xfId="1" applyFont="1" applyFill="1" applyBorder="1" applyAlignment="1">
      <alignment horizontal="right" wrapText="1"/>
    </xf>
    <xf numFmtId="3" fontId="7" fillId="42" borderId="12" xfId="1" applyNumberFormat="1" applyFont="1" applyFill="1" applyBorder="1" applyAlignment="1">
      <alignment horizontal="right" wrapText="1"/>
    </xf>
    <xf numFmtId="0" fontId="9" fillId="42" borderId="7" xfId="4" applyFont="1" applyFill="1" applyBorder="1"/>
    <xf numFmtId="3" fontId="7" fillId="4" borderId="9" xfId="6" applyNumberFormat="1" applyFont="1" applyFill="1" applyBorder="1" applyAlignment="1">
      <alignment horizontal="right" vertical="center"/>
    </xf>
    <xf numFmtId="0" fontId="9" fillId="39" borderId="0" xfId="4" applyFont="1" applyFill="1" applyAlignment="1">
      <alignment horizontal="center"/>
    </xf>
    <xf numFmtId="0" fontId="9" fillId="39" borderId="0" xfId="0" applyFont="1" applyFill="1"/>
    <xf numFmtId="0" fontId="7" fillId="44" borderId="0" xfId="5" applyFont="1" applyFill="1" applyAlignment="1">
      <alignment horizontal="center" vertical="center" wrapText="1"/>
    </xf>
    <xf numFmtId="0" fontId="7" fillId="39" borderId="2" xfId="6" applyFont="1" applyFill="1" applyBorder="1" applyAlignment="1">
      <alignment horizontal="center" wrapText="1"/>
    </xf>
    <xf numFmtId="0" fontId="7" fillId="44" borderId="12" xfId="6" applyFont="1" applyFill="1" applyBorder="1" applyAlignment="1">
      <alignment horizontal="left" vertical="center" wrapText="1"/>
    </xf>
    <xf numFmtId="0" fontId="7" fillId="44" borderId="7" xfId="6" applyFont="1" applyFill="1" applyBorder="1" applyAlignment="1">
      <alignment horizontal="left" vertical="center" wrapText="1"/>
    </xf>
    <xf numFmtId="0" fontId="7" fillId="44" borderId="9" xfId="6" applyFont="1" applyFill="1" applyBorder="1" applyAlignment="1">
      <alignment horizontal="left" vertical="center" wrapText="1"/>
    </xf>
    <xf numFmtId="0" fontId="7" fillId="39" borderId="3" xfId="6" applyFont="1" applyFill="1" applyBorder="1" applyAlignment="1">
      <alignment horizontal="left" vertical="center" wrapText="1"/>
    </xf>
    <xf numFmtId="0" fontId="7" fillId="44" borderId="20" xfId="6" applyFont="1" applyFill="1" applyBorder="1" applyAlignment="1">
      <alignment horizontal="left" vertical="center" wrapText="1"/>
    </xf>
    <xf numFmtId="0" fontId="7" fillId="39" borderId="0" xfId="6" applyFont="1" applyFill="1" applyAlignment="1">
      <alignment horizontal="center" wrapText="1"/>
    </xf>
    <xf numFmtId="0" fontId="7" fillId="44" borderId="4" xfId="6" applyFont="1" applyFill="1" applyBorder="1" applyAlignment="1">
      <alignment horizontal="left" vertical="center" wrapText="1"/>
    </xf>
    <xf numFmtId="0" fontId="7" fillId="44" borderId="6" xfId="6" applyFont="1" applyFill="1" applyBorder="1" applyAlignment="1">
      <alignment horizontal="left" vertical="center" wrapText="1"/>
    </xf>
    <xf numFmtId="0" fontId="14" fillId="44" borderId="7" xfId="1" applyFont="1" applyFill="1" applyBorder="1" applyAlignment="1">
      <alignment horizontal="left" vertical="center" wrapText="1"/>
    </xf>
    <xf numFmtId="0" fontId="7" fillId="44" borderId="8" xfId="6" applyFont="1" applyFill="1" applyBorder="1" applyAlignment="1">
      <alignment horizontal="left" vertical="center" wrapText="1"/>
    </xf>
    <xf numFmtId="0" fontId="14" fillId="44" borderId="15" xfId="1" applyFont="1" applyFill="1" applyBorder="1" applyAlignment="1">
      <alignment horizontal="left" vertical="center" wrapText="1"/>
    </xf>
    <xf numFmtId="0" fontId="7" fillId="44" borderId="0" xfId="6" applyFont="1" applyFill="1" applyAlignment="1">
      <alignment horizontal="left" vertical="center" wrapText="1"/>
    </xf>
    <xf numFmtId="0" fontId="7" fillId="44" borderId="7" xfId="6" applyFont="1" applyFill="1" applyBorder="1" applyAlignment="1">
      <alignment horizontal="left" wrapText="1"/>
    </xf>
    <xf numFmtId="0" fontId="7" fillId="44" borderId="7" xfId="6" applyFont="1" applyFill="1" applyBorder="1" applyAlignment="1">
      <alignment horizontal="center" wrapText="1"/>
    </xf>
    <xf numFmtId="3" fontId="7" fillId="44" borderId="9" xfId="6" applyNumberFormat="1" applyFont="1" applyFill="1" applyBorder="1" applyAlignment="1">
      <alignment horizontal="left" vertical="center" wrapText="1"/>
    </xf>
    <xf numFmtId="0" fontId="7" fillId="39" borderId="16" xfId="6" applyFont="1" applyFill="1" applyBorder="1" applyAlignment="1">
      <alignment horizontal="left" vertical="center" wrapText="1"/>
    </xf>
    <xf numFmtId="0" fontId="37" fillId="39" borderId="0" xfId="4" applyFont="1" applyFill="1" applyAlignment="1">
      <alignment horizontal="center"/>
    </xf>
    <xf numFmtId="0" fontId="9" fillId="39" borderId="0" xfId="4" applyFont="1" applyFill="1"/>
    <xf numFmtId="0" fontId="9" fillId="39" borderId="5" xfId="4" applyFont="1" applyFill="1" applyBorder="1" applyAlignment="1">
      <alignment horizontal="center"/>
    </xf>
    <xf numFmtId="0" fontId="7" fillId="39" borderId="0" xfId="6" applyFont="1" applyFill="1" applyAlignment="1">
      <alignment horizontal="left" vertical="center" wrapText="1"/>
    </xf>
    <xf numFmtId="0" fontId="9" fillId="39" borderId="0" xfId="0" applyFont="1" applyFill="1" applyAlignment="1">
      <alignment horizontal="center"/>
    </xf>
    <xf numFmtId="166" fontId="7" fillId="39" borderId="6" xfId="6" applyNumberFormat="1" applyFont="1" applyFill="1" applyBorder="1" applyAlignment="1">
      <alignment horizontal="left" vertical="center" wrapText="1"/>
    </xf>
    <xf numFmtId="166" fontId="7" fillId="39" borderId="7" xfId="6" applyNumberFormat="1" applyFont="1" applyFill="1" applyBorder="1" applyAlignment="1">
      <alignment horizontal="left" vertical="center" wrapText="1"/>
    </xf>
    <xf numFmtId="166" fontId="7" fillId="39" borderId="8" xfId="6" applyNumberFormat="1" applyFont="1" applyFill="1" applyBorder="1" applyAlignment="1">
      <alignment horizontal="left" vertical="center" wrapText="1"/>
    </xf>
    <xf numFmtId="0" fontId="7" fillId="39" borderId="0" xfId="6" applyFont="1" applyFill="1" applyAlignment="1">
      <alignment horizontal="centerContinuous" vertical="center" wrapText="1"/>
    </xf>
    <xf numFmtId="0" fontId="14" fillId="44" borderId="8" xfId="1" applyFont="1" applyFill="1" applyBorder="1" applyAlignment="1">
      <alignment horizontal="left" vertical="center" wrapText="1"/>
    </xf>
    <xf numFmtId="0" fontId="14" fillId="44" borderId="3" xfId="1" applyFont="1" applyFill="1" applyBorder="1" applyAlignment="1">
      <alignment horizontal="left" vertical="center" wrapText="1"/>
    </xf>
    <xf numFmtId="0" fontId="9" fillId="44" borderId="7" xfId="6" applyFont="1" applyFill="1" applyBorder="1" applyAlignment="1">
      <alignment horizontal="left" vertical="center" wrapText="1"/>
    </xf>
    <xf numFmtId="0" fontId="14" fillId="44" borderId="12" xfId="1" applyFont="1" applyFill="1" applyBorder="1" applyAlignment="1">
      <alignment horizontal="left" vertical="center" wrapText="1"/>
    </xf>
    <xf numFmtId="0" fontId="14" fillId="44" borderId="9" xfId="1" applyFont="1" applyFill="1" applyBorder="1" applyAlignment="1">
      <alignment horizontal="left" vertical="center" wrapText="1"/>
    </xf>
    <xf numFmtId="0" fontId="7" fillId="44" borderId="15" xfId="6" applyFont="1" applyFill="1" applyBorder="1" applyAlignment="1">
      <alignment horizontal="left" vertical="center" wrapText="1"/>
    </xf>
    <xf numFmtId="3" fontId="14" fillId="44" borderId="15" xfId="1" applyNumberFormat="1" applyFont="1" applyFill="1" applyBorder="1" applyAlignment="1">
      <alignment horizontal="left" vertical="center" wrapText="1"/>
    </xf>
    <xf numFmtId="0" fontId="7" fillId="39" borderId="12" xfId="1" applyFont="1" applyFill="1" applyBorder="1" applyAlignment="1">
      <alignment wrapText="1"/>
    </xf>
    <xf numFmtId="0" fontId="7" fillId="39" borderId="7" xfId="1" applyFont="1" applyFill="1" applyBorder="1" applyAlignment="1">
      <alignment wrapText="1"/>
    </xf>
    <xf numFmtId="0" fontId="7" fillId="39" borderId="9" xfId="1" applyFont="1" applyFill="1" applyBorder="1" applyAlignment="1">
      <alignment wrapText="1"/>
    </xf>
    <xf numFmtId="0" fontId="9" fillId="39" borderId="12" xfId="4" applyFont="1" applyFill="1" applyBorder="1" applyAlignment="1">
      <alignment horizontal="center"/>
    </xf>
    <xf numFmtId="0" fontId="9" fillId="39" borderId="7" xfId="4" applyFont="1" applyFill="1" applyBorder="1" applyAlignment="1">
      <alignment horizontal="center"/>
    </xf>
    <xf numFmtId="0" fontId="9" fillId="39" borderId="9" xfId="4" applyFont="1" applyFill="1" applyBorder="1" applyAlignment="1">
      <alignment horizontal="center"/>
    </xf>
    <xf numFmtId="0" fontId="9" fillId="39" borderId="12" xfId="2" applyFont="1" applyFill="1" applyBorder="1" applyAlignment="1">
      <alignment wrapText="1"/>
    </xf>
    <xf numFmtId="0" fontId="9" fillId="39" borderId="7" xfId="2" applyFont="1" applyFill="1" applyBorder="1" applyAlignment="1">
      <alignment wrapText="1"/>
    </xf>
    <xf numFmtId="0" fontId="9" fillId="39" borderId="9" xfId="2" applyFont="1" applyFill="1" applyBorder="1" applyAlignment="1">
      <alignment wrapText="1"/>
    </xf>
    <xf numFmtId="0" fontId="9" fillId="39" borderId="3" xfId="4" applyFont="1" applyFill="1" applyBorder="1" applyAlignment="1">
      <alignment horizontal="center"/>
    </xf>
    <xf numFmtId="0" fontId="9" fillId="39" borderId="15" xfId="4" applyFont="1" applyFill="1" applyBorder="1" applyAlignment="1">
      <alignment horizontal="center"/>
    </xf>
    <xf numFmtId="0" fontId="7" fillId="39" borderId="4" xfId="1" applyFont="1" applyFill="1" applyBorder="1" applyAlignment="1">
      <alignment wrapText="1"/>
    </xf>
    <xf numFmtId="0" fontId="9" fillId="39" borderId="12" xfId="2" applyFont="1" applyFill="1" applyBorder="1" applyAlignment="1">
      <alignment horizontal="left" wrapText="1"/>
    </xf>
    <xf numFmtId="0" fontId="9" fillId="39" borderId="7" xfId="2" applyFont="1" applyFill="1" applyBorder="1" applyAlignment="1">
      <alignment horizontal="left" wrapText="1"/>
    </xf>
    <xf numFmtId="0" fontId="9" fillId="39" borderId="9" xfId="2" applyFont="1" applyFill="1" applyBorder="1" applyAlignment="1">
      <alignment horizontal="left" wrapText="1"/>
    </xf>
    <xf numFmtId="0" fontId="9" fillId="39" borderId="12" xfId="4" applyFont="1" applyFill="1" applyBorder="1"/>
    <xf numFmtId="0" fontId="9" fillId="39" borderId="7" xfId="4" applyFont="1" applyFill="1" applyBorder="1"/>
    <xf numFmtId="0" fontId="9" fillId="39" borderId="9" xfId="4" applyFont="1" applyFill="1" applyBorder="1"/>
    <xf numFmtId="0" fontId="9" fillId="39" borderId="0" xfId="2" applyFont="1" applyFill="1" applyAlignment="1">
      <alignment horizontal="left" wrapText="1"/>
    </xf>
    <xf numFmtId="1" fontId="9" fillId="39" borderId="0" xfId="2" applyNumberFormat="1" applyFont="1" applyFill="1" applyAlignment="1">
      <alignment horizontal="left" wrapText="1"/>
    </xf>
    <xf numFmtId="0" fontId="9" fillId="39" borderId="15" xfId="4" applyFont="1" applyFill="1" applyBorder="1"/>
    <xf numFmtId="171" fontId="7" fillId="39" borderId="3" xfId="6" applyNumberFormat="1" applyFont="1" applyFill="1" applyBorder="1" applyAlignment="1">
      <alignment horizontal="right" vertical="center"/>
    </xf>
    <xf numFmtId="0" fontId="7" fillId="39" borderId="12" xfId="1" applyFont="1" applyFill="1" applyBorder="1" applyAlignment="1">
      <alignment horizontal="right" wrapText="1"/>
    </xf>
    <xf numFmtId="0" fontId="7" fillId="39" borderId="7" xfId="1" applyFont="1" applyFill="1" applyBorder="1" applyAlignment="1">
      <alignment horizontal="right" wrapText="1"/>
    </xf>
    <xf numFmtId="0" fontId="7" fillId="39" borderId="9" xfId="1" applyFont="1" applyFill="1" applyBorder="1" applyAlignment="1">
      <alignment horizontal="right" wrapText="1"/>
    </xf>
    <xf numFmtId="0" fontId="7" fillId="39" borderId="4" xfId="1" applyFont="1" applyFill="1" applyBorder="1" applyAlignment="1">
      <alignment horizontal="right" wrapText="1"/>
    </xf>
    <xf numFmtId="0" fontId="7" fillId="39" borderId="8" xfId="1" applyFont="1" applyFill="1" applyBorder="1" applyAlignment="1">
      <alignment wrapText="1"/>
    </xf>
    <xf numFmtId="0" fontId="7" fillId="39" borderId="3" xfId="1" applyFont="1" applyFill="1" applyBorder="1" applyAlignment="1">
      <alignment horizontal="right" wrapText="1"/>
    </xf>
    <xf numFmtId="0" fontId="7" fillId="39" borderId="4" xfId="6" applyFont="1" applyFill="1" applyBorder="1" applyAlignment="1">
      <alignment horizontal="left" vertical="center" wrapText="1"/>
    </xf>
    <xf numFmtId="0" fontId="7" fillId="44" borderId="22" xfId="6" applyFont="1" applyFill="1" applyBorder="1" applyAlignment="1">
      <alignment horizontal="center" wrapText="1"/>
    </xf>
    <xf numFmtId="0" fontId="7" fillId="44" borderId="23" xfId="6" applyFont="1" applyFill="1" applyBorder="1" applyAlignment="1">
      <alignment horizontal="left" vertical="center" wrapText="1"/>
    </xf>
    <xf numFmtId="0" fontId="7" fillId="39" borderId="26" xfId="6" applyFont="1" applyFill="1" applyBorder="1" applyAlignment="1">
      <alignment horizontal="left" vertical="center" wrapText="1"/>
    </xf>
    <xf numFmtId="0" fontId="7" fillId="44" borderId="25" xfId="6" applyFont="1" applyFill="1" applyBorder="1" applyAlignment="1">
      <alignment horizontal="left" vertical="center" wrapText="1"/>
    </xf>
    <xf numFmtId="0" fontId="7" fillId="44" borderId="22" xfId="6" applyFont="1" applyFill="1" applyBorder="1" applyAlignment="1">
      <alignment horizontal="left" vertical="center" wrapText="1"/>
    </xf>
    <xf numFmtId="3" fontId="14" fillId="44" borderId="12" xfId="1" applyNumberFormat="1" applyFont="1" applyFill="1" applyBorder="1" applyAlignment="1">
      <alignment horizontal="left" vertical="center" wrapText="1"/>
    </xf>
    <xf numFmtId="0" fontId="7" fillId="39" borderId="6" xfId="1" applyFont="1" applyFill="1" applyBorder="1" applyAlignment="1">
      <alignment wrapText="1"/>
    </xf>
    <xf numFmtId="3" fontId="7" fillId="39" borderId="3" xfId="1" applyNumberFormat="1" applyFont="1" applyFill="1" applyBorder="1" applyAlignment="1">
      <alignment horizontal="right" wrapText="1"/>
    </xf>
    <xf numFmtId="0" fontId="7" fillId="44" borderId="25" xfId="6" applyFont="1" applyFill="1" applyBorder="1" applyAlignment="1">
      <alignment horizontal="center" wrapText="1"/>
    </xf>
    <xf numFmtId="0" fontId="7" fillId="39" borderId="21" xfId="1" applyFont="1" applyFill="1" applyBorder="1" applyAlignment="1">
      <alignment wrapText="1"/>
    </xf>
    <xf numFmtId="0" fontId="7" fillId="39" borderId="22" xfId="1" applyFont="1" applyFill="1" applyBorder="1" applyAlignment="1">
      <alignment wrapText="1"/>
    </xf>
    <xf numFmtId="0" fontId="7" fillId="39" borderId="23" xfId="1" applyFont="1" applyFill="1" applyBorder="1" applyAlignment="1">
      <alignment wrapText="1"/>
    </xf>
    <xf numFmtId="0" fontId="7" fillId="39" borderId="40" xfId="6" applyFont="1" applyFill="1" applyBorder="1" applyAlignment="1">
      <alignment horizontal="left" vertical="center" wrapText="1"/>
    </xf>
    <xf numFmtId="0" fontId="14" fillId="44" borderId="22" xfId="1" applyFont="1" applyFill="1" applyBorder="1" applyAlignment="1">
      <alignment horizontal="left" vertical="center" wrapText="1"/>
    </xf>
    <xf numFmtId="0" fontId="14" fillId="44" borderId="23" xfId="1" applyFont="1" applyFill="1" applyBorder="1" applyAlignment="1">
      <alignment horizontal="left" vertical="center" wrapText="1"/>
    </xf>
    <xf numFmtId="0" fontId="14" fillId="44" borderId="21" xfId="1" applyFont="1" applyFill="1" applyBorder="1" applyAlignment="1">
      <alignment horizontal="left" vertical="center" wrapText="1"/>
    </xf>
    <xf numFmtId="0" fontId="14" fillId="44" borderId="40" xfId="1" applyFont="1" applyFill="1" applyBorder="1" applyAlignment="1">
      <alignment horizontal="left" vertical="center" wrapText="1"/>
    </xf>
    <xf numFmtId="3" fontId="14" fillId="44" borderId="19" xfId="1" applyNumberFormat="1" applyFont="1" applyFill="1" applyBorder="1" applyAlignment="1">
      <alignment horizontal="left" vertical="center" wrapText="1"/>
    </xf>
    <xf numFmtId="3" fontId="14" fillId="44" borderId="21" xfId="1" applyNumberFormat="1" applyFont="1" applyFill="1" applyBorder="1" applyAlignment="1">
      <alignment horizontal="left" vertical="center" wrapText="1"/>
    </xf>
    <xf numFmtId="0" fontId="7" fillId="44" borderId="21" xfId="6" applyFont="1" applyFill="1" applyBorder="1" applyAlignment="1">
      <alignment horizontal="center" wrapText="1"/>
    </xf>
    <xf numFmtId="0" fontId="7" fillId="44" borderId="21" xfId="6" applyFont="1" applyFill="1" applyBorder="1" applyAlignment="1">
      <alignment horizontal="left" vertical="center" wrapText="1"/>
    </xf>
    <xf numFmtId="0" fontId="7" fillId="39" borderId="29" xfId="1" applyFont="1" applyFill="1" applyBorder="1" applyAlignment="1">
      <alignment wrapText="1"/>
    </xf>
    <xf numFmtId="0" fontId="7" fillId="39" borderId="40" xfId="1" applyFont="1" applyFill="1" applyBorder="1" applyAlignment="1">
      <alignment horizontal="right" wrapText="1"/>
    </xf>
    <xf numFmtId="0" fontId="7" fillId="39" borderId="15" xfId="1" applyFont="1" applyFill="1" applyBorder="1" applyAlignment="1">
      <alignment horizontal="right" wrapText="1"/>
    </xf>
    <xf numFmtId="0" fontId="7" fillId="44" borderId="12" xfId="6" applyFont="1" applyFill="1" applyBorder="1" applyAlignment="1">
      <alignment horizontal="center" wrapText="1"/>
    </xf>
    <xf numFmtId="0" fontId="7" fillId="39" borderId="28" xfId="6" applyFont="1" applyFill="1" applyBorder="1" applyAlignment="1">
      <alignment horizontal="left" vertical="center" wrapText="1"/>
    </xf>
    <xf numFmtId="1" fontId="7" fillId="39" borderId="15" xfId="1" applyNumberFormat="1" applyFont="1" applyFill="1" applyBorder="1" applyAlignment="1">
      <alignment horizontal="right" wrapText="1"/>
    </xf>
    <xf numFmtId="1" fontId="9" fillId="39" borderId="12" xfId="2" applyNumberFormat="1" applyFont="1" applyFill="1" applyBorder="1" applyAlignment="1">
      <alignment horizontal="left" wrapText="1"/>
    </xf>
    <xf numFmtId="1" fontId="9" fillId="39" borderId="7" xfId="2" applyNumberFormat="1" applyFont="1" applyFill="1" applyBorder="1" applyAlignment="1">
      <alignment horizontal="left" wrapText="1"/>
    </xf>
    <xf numFmtId="1" fontId="9" fillId="39" borderId="9" xfId="2" applyNumberFormat="1" applyFont="1" applyFill="1" applyBorder="1" applyAlignment="1">
      <alignment horizontal="left" wrapText="1"/>
    </xf>
    <xf numFmtId="0" fontId="7" fillId="44" borderId="7" xfId="6" applyFont="1" applyFill="1" applyBorder="1" applyAlignment="1">
      <alignment horizontal="right" wrapText="1"/>
    </xf>
    <xf numFmtId="0" fontId="7" fillId="44" borderId="3" xfId="6" applyFont="1" applyFill="1" applyBorder="1" applyAlignment="1">
      <alignment horizontal="left" vertical="center" wrapText="1"/>
    </xf>
    <xf numFmtId="1" fontId="7" fillId="44" borderId="15" xfId="6" applyNumberFormat="1" applyFont="1" applyFill="1" applyBorder="1" applyAlignment="1">
      <alignment horizontal="left" vertical="center" wrapText="1"/>
    </xf>
    <xf numFmtId="0" fontId="14" fillId="45" borderId="1" xfId="6" applyFont="1" applyFill="1" applyBorder="1" applyAlignment="1">
      <alignment horizontal="center" wrapText="1"/>
    </xf>
    <xf numFmtId="0" fontId="8" fillId="0" borderId="2" xfId="5" applyFont="1" applyBorder="1" applyAlignment="1">
      <alignment horizontal="left" wrapText="1"/>
    </xf>
    <xf numFmtId="3" fontId="7" fillId="0" borderId="2" xfId="6" applyNumberFormat="1" applyFont="1" applyBorder="1" applyAlignment="1">
      <alignment horizontal="center" wrapText="1"/>
    </xf>
    <xf numFmtId="168" fontId="9" fillId="0" borderId="2" xfId="5" applyNumberFormat="1" applyFont="1" applyBorder="1" applyAlignment="1">
      <alignment horizontal="center" vertical="center" wrapText="1"/>
    </xf>
    <xf numFmtId="171" fontId="13" fillId="0" borderId="2" xfId="6" applyNumberFormat="1" applyFont="1" applyBorder="1" applyAlignment="1">
      <alignment horizontal="right" vertical="center"/>
    </xf>
    <xf numFmtId="0" fontId="7" fillId="39" borderId="2" xfId="6" applyFont="1" applyFill="1" applyBorder="1" applyAlignment="1">
      <alignment horizontal="left" vertical="center" wrapText="1"/>
    </xf>
    <xf numFmtId="171" fontId="7" fillId="0" borderId="2" xfId="6" applyNumberFormat="1" applyFont="1" applyBorder="1" applyAlignment="1">
      <alignment horizontal="right" vertical="center"/>
    </xf>
    <xf numFmtId="0" fontId="7" fillId="0" borderId="2" xfId="6" applyFont="1" applyBorder="1" applyAlignment="1">
      <alignment horizontal="left" vertical="center" wrapText="1"/>
    </xf>
    <xf numFmtId="3" fontId="7" fillId="0" borderId="2" xfId="6" applyNumberFormat="1" applyFont="1" applyBorder="1" applyAlignment="1">
      <alignment horizontal="right" vertical="center" wrapText="1"/>
    </xf>
    <xf numFmtId="3" fontId="13" fillId="0" borderId="2" xfId="6" applyNumberFormat="1" applyFont="1" applyBorder="1" applyAlignment="1">
      <alignment horizontal="right" vertical="center" wrapText="1"/>
    </xf>
    <xf numFmtId="0" fontId="9" fillId="0" borderId="2" xfId="4" applyFont="1" applyBorder="1" applyAlignment="1">
      <alignment horizontal="center"/>
    </xf>
    <xf numFmtId="0" fontId="9" fillId="0" borderId="2" xfId="4" applyFont="1" applyBorder="1"/>
    <xf numFmtId="0" fontId="9" fillId="39" borderId="2" xfId="4" applyFont="1" applyFill="1" applyBorder="1" applyAlignment="1">
      <alignment horizontal="center"/>
    </xf>
    <xf numFmtId="0" fontId="9" fillId="39" borderId="2" xfId="4" applyFont="1" applyFill="1" applyBorder="1"/>
    <xf numFmtId="0" fontId="9" fillId="4" borderId="0" xfId="52" applyFont="1" applyFill="1" applyAlignment="1">
      <alignment horizontal="center" wrapText="1"/>
    </xf>
    <xf numFmtId="168" fontId="9" fillId="4" borderId="0" xfId="52" applyNumberFormat="1" applyFont="1" applyFill="1" applyAlignment="1">
      <alignment horizontal="center" vertical="center" wrapText="1"/>
    </xf>
    <xf numFmtId="0" fontId="9" fillId="4" borderId="0" xfId="52" applyFont="1" applyFill="1"/>
    <xf numFmtId="0" fontId="9" fillId="4" borderId="0" xfId="52" applyFont="1" applyFill="1" applyAlignment="1">
      <alignment horizontal="center"/>
    </xf>
    <xf numFmtId="0" fontId="9" fillId="39" borderId="0" xfId="52" applyFont="1" applyFill="1" applyAlignment="1">
      <alignment horizontal="center"/>
    </xf>
    <xf numFmtId="0" fontId="9" fillId="0" borderId="0" xfId="52" applyFont="1"/>
    <xf numFmtId="0" fontId="9" fillId="0" borderId="0" xfId="52" applyFont="1" applyAlignment="1">
      <alignment horizontal="center"/>
    </xf>
    <xf numFmtId="0" fontId="34" fillId="39" borderId="0" xfId="0" applyFont="1" applyFill="1" applyAlignment="1">
      <alignment horizontal="left"/>
    </xf>
    <xf numFmtId="0" fontId="9" fillId="4" borderId="41" xfId="0" applyFont="1" applyFill="1" applyBorder="1" applyAlignment="1">
      <alignment horizontal="left" vertical="top"/>
    </xf>
    <xf numFmtId="168" fontId="9" fillId="4" borderId="41" xfId="0" applyNumberFormat="1" applyFont="1" applyFill="1" applyBorder="1" applyAlignment="1">
      <alignment horizontal="center" vertical="top" wrapText="1"/>
    </xf>
    <xf numFmtId="0" fontId="7" fillId="44" borderId="41" xfId="2" applyFont="1" applyFill="1" applyBorder="1" applyAlignment="1">
      <alignment horizontal="center" vertical="top" wrapText="1"/>
    </xf>
    <xf numFmtId="0" fontId="7" fillId="39" borderId="41" xfId="1" applyFont="1" applyFill="1" applyBorder="1" applyAlignment="1">
      <alignment horizontal="center" vertical="top" wrapText="1"/>
    </xf>
    <xf numFmtId="0" fontId="7" fillId="0" borderId="41" xfId="1" applyFont="1" applyBorder="1" applyAlignment="1">
      <alignment horizontal="center" vertical="top" wrapText="1"/>
    </xf>
    <xf numFmtId="0" fontId="0" fillId="0" borderId="41" xfId="0" applyBorder="1" applyAlignment="1">
      <alignment horizontal="center" vertical="top"/>
    </xf>
    <xf numFmtId="0" fontId="9" fillId="4" borderId="0" xfId="0" applyFont="1" applyFill="1" applyAlignment="1">
      <alignment vertical="top"/>
    </xf>
    <xf numFmtId="169" fontId="9" fillId="4" borderId="0" xfId="0" applyNumberFormat="1" applyFont="1" applyFill="1" applyAlignment="1">
      <alignment horizontal="left"/>
    </xf>
    <xf numFmtId="169" fontId="9" fillId="4" borderId="0" xfId="0" applyNumberFormat="1" applyFont="1" applyFill="1" applyAlignment="1">
      <alignment horizontal="center" vertical="center" wrapText="1"/>
    </xf>
    <xf numFmtId="169" fontId="7" fillId="44" borderId="0" xfId="2" applyNumberFormat="1" applyFont="1" applyFill="1" applyAlignment="1">
      <alignment horizontal="center" vertical="center" wrapText="1"/>
    </xf>
    <xf numFmtId="169" fontId="7" fillId="39" borderId="0" xfId="1" applyNumberFormat="1" applyFont="1" applyFill="1" applyAlignment="1">
      <alignment horizontal="center" wrapText="1"/>
    </xf>
    <xf numFmtId="169" fontId="7" fillId="0" borderId="0" xfId="1" applyNumberFormat="1" applyFont="1" applyAlignment="1">
      <alignment horizontal="center" wrapText="1"/>
    </xf>
    <xf numFmtId="0" fontId="0" fillId="0" borderId="0" xfId="0" applyAlignment="1">
      <alignment horizontal="center" wrapText="1"/>
    </xf>
    <xf numFmtId="169" fontId="9" fillId="4" borderId="0" xfId="0" applyNumberFormat="1" applyFont="1" applyFill="1"/>
    <xf numFmtId="0" fontId="9" fillId="4" borderId="0" xfId="0" applyFont="1" applyFill="1" applyAlignment="1">
      <alignment horizontal="left"/>
    </xf>
    <xf numFmtId="0" fontId="7" fillId="44" borderId="0" xfId="2" applyFont="1" applyFill="1" applyAlignment="1">
      <alignment horizontal="center" vertical="center" wrapText="1"/>
    </xf>
    <xf numFmtId="0" fontId="0" fillId="39" borderId="0" xfId="0" applyFill="1" applyAlignment="1">
      <alignment horizontal="center" wrapText="1"/>
    </xf>
    <xf numFmtId="0" fontId="8" fillId="2" borderId="1" xfId="1" applyFont="1" applyFill="1" applyBorder="1" applyAlignment="1">
      <alignment horizontal="left" wrapText="1"/>
    </xf>
    <xf numFmtId="0" fontId="8" fillId="2" borderId="1" xfId="1" applyFont="1" applyFill="1" applyBorder="1" applyAlignment="1">
      <alignment horizontal="center" wrapText="1"/>
    </xf>
    <xf numFmtId="168" fontId="11" fillId="40" borderId="1" xfId="1" applyNumberFormat="1" applyFont="1" applyFill="1" applyBorder="1" applyAlignment="1">
      <alignment horizontal="center" wrapText="1"/>
    </xf>
    <xf numFmtId="168" fontId="11" fillId="2" borderId="1" xfId="1" applyNumberFormat="1" applyFont="1" applyFill="1" applyBorder="1" applyAlignment="1">
      <alignment horizontal="center" wrapText="1"/>
    </xf>
    <xf numFmtId="0" fontId="14" fillId="45" borderId="1" xfId="1" applyFont="1" applyFill="1" applyBorder="1" applyAlignment="1">
      <alignment horizontal="center" wrapText="1"/>
    </xf>
    <xf numFmtId="0" fontId="14" fillId="45" borderId="1" xfId="2" applyFont="1" applyFill="1" applyBorder="1" applyAlignment="1">
      <alignment horizontal="center" wrapText="1"/>
    </xf>
    <xf numFmtId="0" fontId="9" fillId="0" borderId="0" xfId="0" applyFont="1"/>
    <xf numFmtId="0" fontId="9" fillId="2" borderId="0" xfId="0" applyFont="1" applyFill="1"/>
    <xf numFmtId="0" fontId="8" fillId="0" borderId="2" xfId="1" applyFont="1" applyBorder="1" applyAlignment="1">
      <alignment horizontal="center" wrapText="1"/>
    </xf>
    <xf numFmtId="168" fontId="11" fillId="0" borderId="2" xfId="1" applyNumberFormat="1" applyFont="1" applyBorder="1" applyAlignment="1">
      <alignment horizontal="center" vertical="center" wrapText="1"/>
    </xf>
    <xf numFmtId="168" fontId="11" fillId="0" borderId="2" xfId="1" applyNumberFormat="1" applyFont="1" applyBorder="1" applyAlignment="1">
      <alignment horizontal="center" wrapText="1"/>
    </xf>
    <xf numFmtId="0" fontId="7" fillId="0" borderId="2" xfId="1" applyFont="1" applyBorder="1" applyAlignment="1">
      <alignment horizontal="center" wrapText="1"/>
    </xf>
    <xf numFmtId="0" fontId="7" fillId="39" borderId="2" xfId="1" applyFont="1" applyFill="1" applyBorder="1" applyAlignment="1">
      <alignment horizontal="center" wrapText="1"/>
    </xf>
    <xf numFmtId="0" fontId="7" fillId="0" borderId="2" xfId="2" applyFont="1" applyBorder="1" applyAlignment="1">
      <alignment horizontal="center" wrapText="1"/>
    </xf>
    <xf numFmtId="0" fontId="7" fillId="39" borderId="2" xfId="2" applyFont="1" applyFill="1" applyBorder="1" applyAlignment="1">
      <alignment horizontal="center" wrapText="1"/>
    </xf>
    <xf numFmtId="0" fontId="7" fillId="0" borderId="44" xfId="1" applyFont="1" applyBorder="1" applyAlignment="1">
      <alignment wrapText="1"/>
    </xf>
    <xf numFmtId="0" fontId="7" fillId="0" borderId="8" xfId="1" applyFont="1" applyBorder="1" applyAlignment="1">
      <alignment horizontal="center" wrapText="1"/>
    </xf>
    <xf numFmtId="3" fontId="7" fillId="5" borderId="44" xfId="6" applyNumberFormat="1" applyFont="1" applyFill="1" applyBorder="1" applyAlignment="1">
      <alignment horizontal="center" wrapText="1"/>
    </xf>
    <xf numFmtId="168" fontId="9" fillId="4" borderId="39" xfId="2" applyNumberFormat="1" applyFont="1" applyFill="1" applyBorder="1" applyAlignment="1">
      <alignment horizontal="center" vertical="center" wrapText="1"/>
    </xf>
    <xf numFmtId="171" fontId="7" fillId="5" borderId="39" xfId="1" applyNumberFormat="1" applyFont="1" applyFill="1" applyBorder="1" applyAlignment="1">
      <alignment horizontal="right" vertical="center" wrapText="1"/>
    </xf>
    <xf numFmtId="0" fontId="7" fillId="5" borderId="39" xfId="1" applyFont="1" applyFill="1" applyBorder="1" applyAlignment="1">
      <alignment horizontal="left" vertical="center" wrapText="1"/>
    </xf>
    <xf numFmtId="0" fontId="7" fillId="44" borderId="39" xfId="1" applyFont="1" applyFill="1" applyBorder="1" applyAlignment="1">
      <alignment horizontal="left" vertical="center" wrapText="1"/>
    </xf>
    <xf numFmtId="171" fontId="7" fillId="4" borderId="39" xfId="1" applyNumberFormat="1" applyFont="1" applyFill="1" applyBorder="1" applyAlignment="1">
      <alignment horizontal="right" vertical="center"/>
    </xf>
    <xf numFmtId="171" fontId="7" fillId="4" borderId="39" xfId="2" applyNumberFormat="1" applyFont="1" applyFill="1" applyBorder="1" applyAlignment="1">
      <alignment horizontal="right" vertical="center"/>
    </xf>
    <xf numFmtId="0" fontId="7" fillId="5" borderId="39" xfId="2" applyFont="1" applyFill="1" applyBorder="1" applyAlignment="1">
      <alignment horizontal="left" vertical="center" wrapText="1"/>
    </xf>
    <xf numFmtId="0" fontId="7" fillId="4" borderId="39" xfId="2" applyFont="1" applyFill="1" applyBorder="1" applyAlignment="1">
      <alignment horizontal="right" vertical="center"/>
    </xf>
    <xf numFmtId="0" fontId="7" fillId="44" borderId="39" xfId="2" applyFont="1" applyFill="1" applyBorder="1" applyAlignment="1">
      <alignment horizontal="left" vertical="center" wrapText="1"/>
    </xf>
    <xf numFmtId="3" fontId="7" fillId="4" borderId="39" xfId="2" applyNumberFormat="1" applyFont="1" applyFill="1" applyBorder="1" applyAlignment="1">
      <alignment horizontal="right" vertical="center"/>
    </xf>
    <xf numFmtId="3" fontId="7" fillId="44" borderId="39" xfId="2" applyNumberFormat="1" applyFont="1" applyFill="1" applyBorder="1" applyAlignment="1">
      <alignment horizontal="left" vertical="center" wrapText="1"/>
    </xf>
    <xf numFmtId="3" fontId="7" fillId="5" borderId="39" xfId="2" applyNumberFormat="1" applyFont="1" applyFill="1" applyBorder="1" applyAlignment="1">
      <alignment horizontal="left" vertical="center" wrapText="1"/>
    </xf>
    <xf numFmtId="0" fontId="7" fillId="5" borderId="26" xfId="2" applyFont="1" applyFill="1" applyBorder="1" applyAlignment="1">
      <alignment horizontal="left" vertical="center" wrapText="1"/>
    </xf>
    <xf numFmtId="0" fontId="9" fillId="4" borderId="12" xfId="0" applyFont="1" applyFill="1" applyBorder="1"/>
    <xf numFmtId="0" fontId="8" fillId="0" borderId="40" xfId="1" applyFont="1" applyBorder="1" applyAlignment="1">
      <alignment horizontal="center" wrapText="1"/>
    </xf>
    <xf numFmtId="168" fontId="11" fillId="0" borderId="40" xfId="1" applyNumberFormat="1" applyFont="1" applyBorder="1" applyAlignment="1">
      <alignment horizontal="center" vertical="center" wrapText="1"/>
    </xf>
    <xf numFmtId="168" fontId="11" fillId="0" borderId="40" xfId="1" applyNumberFormat="1" applyFont="1" applyBorder="1" applyAlignment="1">
      <alignment horizontal="center" wrapText="1"/>
    </xf>
    <xf numFmtId="0" fontId="7" fillId="0" borderId="40" xfId="1" applyFont="1" applyBorder="1" applyAlignment="1">
      <alignment horizontal="center" wrapText="1"/>
    </xf>
    <xf numFmtId="0" fontId="7" fillId="39" borderId="40" xfId="1" applyFont="1" applyFill="1" applyBorder="1" applyAlignment="1">
      <alignment horizontal="center" wrapText="1"/>
    </xf>
    <xf numFmtId="0" fontId="7" fillId="0" borderId="40" xfId="2" applyFont="1" applyBorder="1" applyAlignment="1">
      <alignment horizontal="center" wrapText="1"/>
    </xf>
    <xf numFmtId="0" fontId="7" fillId="39" borderId="40" xfId="2" applyFont="1" applyFill="1" applyBorder="1" applyAlignment="1">
      <alignment horizontal="center" wrapText="1"/>
    </xf>
    <xf numFmtId="0" fontId="7" fillId="5" borderId="13" xfId="1" applyFont="1" applyFill="1" applyBorder="1" applyAlignment="1">
      <alignment horizontal="left" wrapText="1"/>
    </xf>
    <xf numFmtId="0" fontId="7" fillId="5" borderId="7" xfId="1" applyFont="1" applyFill="1" applyBorder="1" applyAlignment="1">
      <alignment horizontal="center" wrapText="1"/>
    </xf>
    <xf numFmtId="171" fontId="7" fillId="5" borderId="7" xfId="1" applyNumberFormat="1" applyFont="1" applyFill="1" applyBorder="1" applyAlignment="1">
      <alignment horizontal="right" vertical="center" wrapText="1"/>
    </xf>
    <xf numFmtId="0" fontId="7" fillId="5" borderId="7" xfId="1" applyFont="1" applyFill="1" applyBorder="1" applyAlignment="1">
      <alignment horizontal="left" vertical="center" wrapText="1"/>
    </xf>
    <xf numFmtId="0" fontId="7" fillId="44" borderId="7" xfId="1" applyFont="1" applyFill="1" applyBorder="1" applyAlignment="1">
      <alignment horizontal="left" vertical="center" wrapText="1"/>
    </xf>
    <xf numFmtId="171" fontId="7" fillId="44" borderId="7" xfId="1" applyNumberFormat="1" applyFont="1" applyFill="1" applyBorder="1" applyAlignment="1">
      <alignment horizontal="right" vertical="center" wrapText="1"/>
    </xf>
    <xf numFmtId="0" fontId="7" fillId="5" borderId="22" xfId="1" applyFont="1" applyFill="1" applyBorder="1" applyAlignment="1">
      <alignment horizontal="left" vertical="center" wrapText="1"/>
    </xf>
    <xf numFmtId="0" fontId="7" fillId="0" borderId="7" xfId="1" applyFont="1" applyBorder="1" applyAlignment="1">
      <alignment horizontal="left" vertical="center" wrapText="1"/>
    </xf>
    <xf numFmtId="0" fontId="7" fillId="39" borderId="7" xfId="1" applyFont="1" applyFill="1" applyBorder="1" applyAlignment="1">
      <alignment horizontal="left" vertical="center" wrapText="1"/>
    </xf>
    <xf numFmtId="1" fontId="7" fillId="5" borderId="7" xfId="1" applyNumberFormat="1" applyFont="1" applyFill="1" applyBorder="1" applyAlignment="1">
      <alignment horizontal="right" vertical="center" wrapText="1"/>
    </xf>
    <xf numFmtId="0" fontId="7" fillId="5" borderId="44" xfId="1" applyFont="1" applyFill="1" applyBorder="1" applyAlignment="1">
      <alignment horizontal="left" wrapText="1"/>
    </xf>
    <xf numFmtId="0" fontId="7" fillId="5" borderId="8" xfId="1" applyFont="1" applyFill="1" applyBorder="1" applyAlignment="1">
      <alignment horizontal="center" wrapText="1"/>
    </xf>
    <xf numFmtId="168" fontId="11" fillId="0" borderId="41" xfId="1" applyNumberFormat="1" applyFont="1" applyBorder="1" applyAlignment="1">
      <alignment horizontal="center" wrapText="1"/>
    </xf>
    <xf numFmtId="171" fontId="7" fillId="5" borderId="8" xfId="1" applyNumberFormat="1" applyFont="1" applyFill="1" applyBorder="1" applyAlignment="1">
      <alignment horizontal="right" vertical="center" wrapText="1"/>
    </xf>
    <xf numFmtId="0" fontId="7" fillId="5" borderId="8" xfId="1" applyFont="1" applyFill="1" applyBorder="1" applyAlignment="1">
      <alignment horizontal="left" vertical="center" wrapText="1"/>
    </xf>
    <xf numFmtId="0" fontId="7" fillId="44" borderId="8" xfId="1" applyFont="1" applyFill="1" applyBorder="1" applyAlignment="1">
      <alignment horizontal="left" vertical="center" wrapText="1"/>
    </xf>
    <xf numFmtId="171" fontId="7" fillId="44" borderId="8" xfId="1" applyNumberFormat="1" applyFont="1" applyFill="1" applyBorder="1" applyAlignment="1">
      <alignment horizontal="right" vertical="center" wrapText="1"/>
    </xf>
    <xf numFmtId="0" fontId="7" fillId="0" borderId="8" xfId="1" applyFont="1" applyBorder="1" applyAlignment="1">
      <alignment horizontal="left" vertical="center" wrapText="1"/>
    </xf>
    <xf numFmtId="0" fontId="7" fillId="39" borderId="8" xfId="1" applyFont="1" applyFill="1" applyBorder="1" applyAlignment="1">
      <alignment horizontal="left" vertical="center" wrapText="1"/>
    </xf>
    <xf numFmtId="0" fontId="7" fillId="5" borderId="29" xfId="1" applyFont="1" applyFill="1" applyBorder="1" applyAlignment="1">
      <alignment horizontal="left" vertical="center" wrapText="1"/>
    </xf>
    <xf numFmtId="0" fontId="7" fillId="5" borderId="9" xfId="1" applyFont="1" applyFill="1" applyBorder="1" applyAlignment="1">
      <alignment horizontal="center" wrapText="1"/>
    </xf>
    <xf numFmtId="168" fontId="9" fillId="4" borderId="9" xfId="2" applyNumberFormat="1" applyFont="1" applyFill="1" applyBorder="1" applyAlignment="1">
      <alignment horizontal="center" vertical="center" wrapText="1"/>
    </xf>
    <xf numFmtId="171" fontId="7" fillId="5" borderId="9" xfId="1" applyNumberFormat="1" applyFont="1" applyFill="1" applyBorder="1" applyAlignment="1">
      <alignment horizontal="right" vertical="center" wrapText="1"/>
    </xf>
    <xf numFmtId="0" fontId="7" fillId="44" borderId="9" xfId="1" applyFont="1" applyFill="1" applyBorder="1" applyAlignment="1">
      <alignment horizontal="left" vertical="center" wrapText="1"/>
    </xf>
    <xf numFmtId="171" fontId="7" fillId="4" borderId="9" xfId="2" applyNumberFormat="1" applyFont="1" applyFill="1" applyBorder="1" applyAlignment="1">
      <alignment horizontal="right" vertical="center"/>
    </xf>
    <xf numFmtId="0" fontId="7" fillId="5" borderId="9" xfId="2" applyFont="1" applyFill="1" applyBorder="1" applyAlignment="1">
      <alignment horizontal="left" vertical="center" wrapText="1"/>
    </xf>
    <xf numFmtId="0" fontId="7" fillId="4" borderId="9" xfId="2" applyFont="1" applyFill="1" applyBorder="1" applyAlignment="1">
      <alignment horizontal="right" vertical="center"/>
    </xf>
    <xf numFmtId="0" fontId="7" fillId="44" borderId="9" xfId="2" applyFont="1" applyFill="1" applyBorder="1" applyAlignment="1">
      <alignment horizontal="left" vertical="center" wrapText="1"/>
    </xf>
    <xf numFmtId="0" fontId="7" fillId="0" borderId="9" xfId="2" applyFont="1" applyBorder="1" applyAlignment="1">
      <alignment horizontal="right" vertical="center" wrapText="1"/>
    </xf>
    <xf numFmtId="0" fontId="7" fillId="39" borderId="9" xfId="2" applyFont="1" applyFill="1" applyBorder="1" applyAlignment="1">
      <alignment horizontal="right" vertical="center" wrapText="1"/>
    </xf>
    <xf numFmtId="166" fontId="42" fillId="0" borderId="9" xfId="1" applyNumberFormat="1" applyFont="1" applyBorder="1"/>
    <xf numFmtId="1" fontId="42" fillId="39" borderId="9" xfId="1" applyNumberFormat="1" applyFont="1" applyFill="1" applyBorder="1"/>
    <xf numFmtId="0" fontId="7" fillId="5" borderId="23" xfId="2" applyFont="1" applyFill="1" applyBorder="1" applyAlignment="1">
      <alignment horizontal="left" vertical="center" wrapText="1"/>
    </xf>
    <xf numFmtId="0" fontId="8" fillId="0" borderId="41" xfId="5" applyFont="1" applyBorder="1" applyAlignment="1">
      <alignment horizontal="left"/>
    </xf>
    <xf numFmtId="3" fontId="7" fillId="5" borderId="7" xfId="1" applyNumberFormat="1" applyFont="1" applyFill="1" applyBorder="1" applyAlignment="1">
      <alignment horizontal="right" vertical="center" wrapText="1"/>
    </xf>
    <xf numFmtId="0" fontId="7" fillId="5" borderId="7" xfId="1" applyFont="1" applyFill="1" applyBorder="1" applyAlignment="1">
      <alignment horizontal="right" vertical="center" wrapText="1"/>
    </xf>
    <xf numFmtId="3" fontId="7" fillId="41" borderId="7" xfId="1" applyNumberFormat="1" applyFont="1" applyFill="1" applyBorder="1" applyAlignment="1">
      <alignment horizontal="right" vertical="center" wrapText="1"/>
    </xf>
    <xf numFmtId="168" fontId="9" fillId="4" borderId="12" xfId="2" applyNumberFormat="1" applyFont="1" applyFill="1" applyBorder="1" applyAlignment="1">
      <alignment horizontal="center" vertical="center" wrapText="1"/>
    </xf>
    <xf numFmtId="171" fontId="7" fillId="5" borderId="6" xfId="1" applyNumberFormat="1" applyFont="1" applyFill="1" applyBorder="1" applyAlignment="1">
      <alignment horizontal="right" vertical="center" wrapText="1"/>
    </xf>
    <xf numFmtId="0" fontId="7" fillId="5" borderId="6" xfId="1" applyFont="1" applyFill="1" applyBorder="1" applyAlignment="1">
      <alignment horizontal="left" vertical="center" wrapText="1"/>
    </xf>
    <xf numFmtId="0" fontId="7" fillId="44" borderId="6" xfId="1" applyFont="1" applyFill="1" applyBorder="1" applyAlignment="1">
      <alignment horizontal="left" vertical="center" wrapText="1"/>
    </xf>
    <xf numFmtId="171" fontId="7" fillId="4" borderId="6" xfId="1" applyNumberFormat="1" applyFont="1" applyFill="1" applyBorder="1" applyAlignment="1">
      <alignment horizontal="right" vertical="center"/>
    </xf>
    <xf numFmtId="171" fontId="7" fillId="4" borderId="6" xfId="2" applyNumberFormat="1" applyFont="1" applyFill="1" applyBorder="1" applyAlignment="1">
      <alignment horizontal="right" vertical="center"/>
    </xf>
    <xf numFmtId="0" fontId="7" fillId="5" borderId="6" xfId="2" applyFont="1" applyFill="1" applyBorder="1" applyAlignment="1">
      <alignment horizontal="left" vertical="center" wrapText="1"/>
    </xf>
    <xf numFmtId="0" fontId="7" fillId="4" borderId="6" xfId="2" applyFont="1" applyFill="1" applyBorder="1" applyAlignment="1">
      <alignment horizontal="right" vertical="center"/>
    </xf>
    <xf numFmtId="0" fontId="7" fillId="44" borderId="6" xfId="2" applyFont="1" applyFill="1" applyBorder="1" applyAlignment="1">
      <alignment horizontal="left" vertical="center" wrapText="1"/>
    </xf>
    <xf numFmtId="0" fontId="7" fillId="0" borderId="6" xfId="2" applyFont="1" applyBorder="1" applyAlignment="1">
      <alignment horizontal="right" vertical="center" wrapText="1"/>
    </xf>
    <xf numFmtId="0" fontId="7" fillId="39" borderId="6" xfId="2" applyFont="1" applyFill="1" applyBorder="1" applyAlignment="1">
      <alignment horizontal="left" vertical="center" wrapText="1"/>
    </xf>
    <xf numFmtId="0" fontId="7" fillId="0" borderId="6" xfId="2" applyFont="1" applyBorder="1" applyAlignment="1">
      <alignment horizontal="left" vertical="center" wrapText="1"/>
    </xf>
    <xf numFmtId="3" fontId="7" fillId="5" borderId="6" xfId="2" applyNumberFormat="1" applyFont="1" applyFill="1" applyBorder="1" applyAlignment="1">
      <alignment horizontal="right" vertical="center" wrapText="1"/>
    </xf>
    <xf numFmtId="3" fontId="7" fillId="41" borderId="6" xfId="2" applyNumberFormat="1" applyFont="1" applyFill="1" applyBorder="1" applyAlignment="1">
      <alignment horizontal="right" vertical="center" wrapText="1"/>
    </xf>
    <xf numFmtId="0" fontId="7" fillId="5" borderId="6" xfId="2" applyFont="1" applyFill="1" applyBorder="1" applyAlignment="1">
      <alignment horizontal="right" vertical="center" wrapText="1"/>
    </xf>
    <xf numFmtId="3" fontId="7" fillId="40" borderId="6" xfId="2" applyNumberFormat="1" applyFont="1" applyFill="1" applyBorder="1" applyAlignment="1">
      <alignment horizontal="right" vertical="center"/>
    </xf>
    <xf numFmtId="0" fontId="7" fillId="5" borderId="25" xfId="2" applyFont="1" applyFill="1" applyBorder="1" applyAlignment="1">
      <alignment horizontal="left" vertical="center" wrapText="1"/>
    </xf>
    <xf numFmtId="168" fontId="9" fillId="4" borderId="7" xfId="2" quotePrefix="1" applyNumberFormat="1" applyFont="1" applyFill="1" applyBorder="1" applyAlignment="1">
      <alignment horizontal="center" vertical="center" wrapText="1"/>
    </xf>
    <xf numFmtId="171" fontId="7" fillId="4" borderId="7" xfId="1" applyNumberFormat="1" applyFont="1" applyFill="1" applyBorder="1" applyAlignment="1">
      <alignment horizontal="right" vertical="center"/>
    </xf>
    <xf numFmtId="171" fontId="7" fillId="4" borderId="7" xfId="2" applyNumberFormat="1" applyFont="1" applyFill="1" applyBorder="1" applyAlignment="1">
      <alignment horizontal="right" vertical="center"/>
    </xf>
    <xf numFmtId="0" fontId="7" fillId="5" borderId="7" xfId="2" applyFont="1" applyFill="1" applyBorder="1" applyAlignment="1">
      <alignment horizontal="left" vertical="center" wrapText="1"/>
    </xf>
    <xf numFmtId="0" fontId="7" fillId="4" borderId="7" xfId="2" applyFont="1" applyFill="1" applyBorder="1" applyAlignment="1">
      <alignment horizontal="right" vertical="center"/>
    </xf>
    <xf numFmtId="0" fontId="7" fillId="44" borderId="7" xfId="2" applyFont="1" applyFill="1" applyBorder="1" applyAlignment="1">
      <alignment horizontal="left" vertical="center" wrapText="1"/>
    </xf>
    <xf numFmtId="0" fontId="7" fillId="0" borderId="7" xfId="2" applyFont="1" applyBorder="1" applyAlignment="1">
      <alignment horizontal="right" vertical="center" wrapText="1"/>
    </xf>
    <xf numFmtId="0" fontId="7" fillId="39" borderId="7" xfId="2" applyFont="1" applyFill="1" applyBorder="1" applyAlignment="1">
      <alignment horizontal="left" vertical="center" wrapText="1"/>
    </xf>
    <xf numFmtId="0" fontId="7" fillId="0" borderId="7" xfId="2" applyFont="1" applyBorder="1" applyAlignment="1">
      <alignment horizontal="left" vertical="center" wrapText="1"/>
    </xf>
    <xf numFmtId="3" fontId="7" fillId="41" borderId="7" xfId="2" applyNumberFormat="1" applyFont="1" applyFill="1" applyBorder="1" applyAlignment="1">
      <alignment horizontal="right" vertical="center" wrapText="1"/>
    </xf>
    <xf numFmtId="3" fontId="7" fillId="5" borderId="7" xfId="2" applyNumberFormat="1" applyFont="1" applyFill="1" applyBorder="1" applyAlignment="1">
      <alignment horizontal="right" vertical="center" wrapText="1"/>
    </xf>
    <xf numFmtId="0" fontId="7" fillId="5" borderId="7" xfId="2" applyFont="1" applyFill="1" applyBorder="1" applyAlignment="1">
      <alignment horizontal="right" vertical="center" wrapText="1"/>
    </xf>
    <xf numFmtId="3" fontId="7" fillId="40" borderId="7" xfId="2" applyNumberFormat="1" applyFont="1" applyFill="1" applyBorder="1" applyAlignment="1">
      <alignment horizontal="right" vertical="center"/>
    </xf>
    <xf numFmtId="0" fontId="7" fillId="5" borderId="22" xfId="2" applyFont="1" applyFill="1" applyBorder="1" applyAlignment="1">
      <alignment horizontal="left" vertical="center" wrapText="1"/>
    </xf>
    <xf numFmtId="0" fontId="9" fillId="4" borderId="7" xfId="0" applyFont="1" applyFill="1" applyBorder="1"/>
    <xf numFmtId="168" fontId="9" fillId="4" borderId="7" xfId="2" applyNumberFormat="1" applyFont="1" applyFill="1" applyBorder="1" applyAlignment="1">
      <alignment horizontal="center" vertical="center" wrapText="1"/>
    </xf>
    <xf numFmtId="3" fontId="7" fillId="4" borderId="7" xfId="2" applyNumberFormat="1" applyFont="1" applyFill="1" applyBorder="1" applyAlignment="1">
      <alignment horizontal="right" vertical="center"/>
    </xf>
    <xf numFmtId="0" fontId="7" fillId="40" borderId="7" xfId="2" applyFont="1" applyFill="1" applyBorder="1" applyAlignment="1">
      <alignment horizontal="right" vertical="center" wrapText="1"/>
    </xf>
    <xf numFmtId="166" fontId="7" fillId="0" borderId="7" xfId="2" applyNumberFormat="1" applyFont="1" applyBorder="1" applyAlignment="1">
      <alignment horizontal="right" vertical="center" wrapText="1"/>
    </xf>
    <xf numFmtId="0" fontId="7" fillId="39" borderId="9" xfId="2" applyFont="1" applyFill="1" applyBorder="1" applyAlignment="1">
      <alignment horizontal="left" vertical="center" wrapText="1"/>
    </xf>
    <xf numFmtId="0" fontId="7" fillId="0" borderId="9" xfId="2" applyFont="1" applyBorder="1" applyAlignment="1">
      <alignment horizontal="left" vertical="center" wrapText="1"/>
    </xf>
    <xf numFmtId="3" fontId="7" fillId="5" borderId="9" xfId="2" applyNumberFormat="1" applyFont="1" applyFill="1" applyBorder="1" applyAlignment="1">
      <alignment horizontal="right" vertical="center" wrapText="1"/>
    </xf>
    <xf numFmtId="3" fontId="7" fillId="41" borderId="9" xfId="2" applyNumberFormat="1" applyFont="1" applyFill="1" applyBorder="1" applyAlignment="1">
      <alignment horizontal="right" vertical="center" wrapText="1"/>
    </xf>
    <xf numFmtId="0" fontId="7" fillId="5" borderId="9" xfId="2" applyFont="1" applyFill="1" applyBorder="1" applyAlignment="1">
      <alignment horizontal="right" vertical="center" wrapText="1"/>
    </xf>
    <xf numFmtId="3" fontId="7" fillId="4" borderId="9" xfId="2" applyNumberFormat="1" applyFont="1" applyFill="1" applyBorder="1" applyAlignment="1">
      <alignment horizontal="right" vertical="center"/>
    </xf>
    <xf numFmtId="3" fontId="7" fillId="40" borderId="9" xfId="2" applyNumberFormat="1" applyFont="1" applyFill="1" applyBorder="1" applyAlignment="1">
      <alignment horizontal="right" vertical="center"/>
    </xf>
    <xf numFmtId="0" fontId="9" fillId="4" borderId="9" xfId="0" applyFont="1" applyFill="1" applyBorder="1"/>
    <xf numFmtId="168" fontId="9" fillId="4" borderId="0" xfId="2" applyNumberFormat="1" applyFont="1" applyFill="1" applyAlignment="1">
      <alignment horizontal="center" vertical="center" wrapText="1"/>
    </xf>
    <xf numFmtId="171" fontId="7" fillId="5" borderId="40" xfId="1" applyNumberFormat="1" applyFont="1" applyFill="1" applyBorder="1" applyAlignment="1">
      <alignment horizontal="right" vertical="center" wrapText="1"/>
    </xf>
    <xf numFmtId="0" fontId="7" fillId="5" borderId="40" xfId="1" applyFont="1" applyFill="1" applyBorder="1" applyAlignment="1">
      <alignment horizontal="left" vertical="center" wrapText="1"/>
    </xf>
    <xf numFmtId="0" fontId="7" fillId="44" borderId="40" xfId="1" applyFont="1" applyFill="1" applyBorder="1" applyAlignment="1">
      <alignment horizontal="left" vertical="center" wrapText="1"/>
    </xf>
    <xf numFmtId="171" fontId="7" fillId="4" borderId="40" xfId="1" applyNumberFormat="1" applyFont="1" applyFill="1" applyBorder="1" applyAlignment="1">
      <alignment horizontal="right" vertical="center"/>
    </xf>
    <xf numFmtId="171" fontId="7" fillId="4" borderId="40" xfId="2" applyNumberFormat="1" applyFont="1" applyFill="1" applyBorder="1" applyAlignment="1">
      <alignment horizontal="right" vertical="center"/>
    </xf>
    <xf numFmtId="0" fontId="7" fillId="5" borderId="4" xfId="2" applyFont="1" applyFill="1" applyBorder="1" applyAlignment="1">
      <alignment horizontal="left" vertical="center" wrapText="1"/>
    </xf>
    <xf numFmtId="171" fontId="7" fillId="4" borderId="4" xfId="2" applyNumberFormat="1" applyFont="1" applyFill="1" applyBorder="1" applyAlignment="1">
      <alignment horizontal="right" vertical="center"/>
    </xf>
    <xf numFmtId="166" fontId="7" fillId="4" borderId="4" xfId="2" applyNumberFormat="1" applyFont="1" applyFill="1" applyBorder="1" applyAlignment="1">
      <alignment horizontal="right" vertical="center"/>
    </xf>
    <xf numFmtId="3" fontId="7" fillId="4" borderId="4" xfId="2" applyNumberFormat="1" applyFont="1" applyFill="1" applyBorder="1" applyAlignment="1">
      <alignment horizontal="right" vertical="center"/>
    </xf>
    <xf numFmtId="0" fontId="7" fillId="44" borderId="4" xfId="2" applyFont="1" applyFill="1" applyBorder="1" applyAlignment="1">
      <alignment horizontal="left" vertical="center" wrapText="1"/>
    </xf>
    <xf numFmtId="2" fontId="7" fillId="4" borderId="4" xfId="2" applyNumberFormat="1" applyFont="1" applyFill="1" applyBorder="1" applyAlignment="1">
      <alignment horizontal="right" vertical="center"/>
    </xf>
    <xf numFmtId="3" fontId="7" fillId="0" borderId="4" xfId="2" applyNumberFormat="1" applyFont="1" applyBorder="1" applyAlignment="1">
      <alignment horizontal="right" vertical="center"/>
    </xf>
    <xf numFmtId="0" fontId="7" fillId="39" borderId="4" xfId="2" applyFont="1" applyFill="1" applyBorder="1" applyAlignment="1">
      <alignment horizontal="left" vertical="center" wrapText="1"/>
    </xf>
    <xf numFmtId="1" fontId="7" fillId="0" borderId="4" xfId="2" applyNumberFormat="1" applyFont="1" applyBorder="1" applyAlignment="1">
      <alignment horizontal="right" vertical="center" wrapText="1"/>
    </xf>
    <xf numFmtId="0" fontId="7" fillId="0" borderId="4" xfId="2" applyFont="1" applyBorder="1" applyAlignment="1">
      <alignment horizontal="left" vertical="center" wrapText="1"/>
    </xf>
    <xf numFmtId="166" fontId="7" fillId="0" borderId="4" xfId="2" applyNumberFormat="1" applyFont="1" applyBorder="1" applyAlignment="1">
      <alignment horizontal="right" vertical="center" wrapText="1"/>
    </xf>
    <xf numFmtId="3" fontId="7" fillId="42" borderId="4" xfId="2" applyNumberFormat="1" applyFont="1" applyFill="1" applyBorder="1" applyAlignment="1">
      <alignment horizontal="right" vertical="center"/>
    </xf>
    <xf numFmtId="172" fontId="7" fillId="4" borderId="4" xfId="2" applyNumberFormat="1" applyFont="1" applyFill="1" applyBorder="1" applyAlignment="1">
      <alignment horizontal="right" vertical="center"/>
    </xf>
    <xf numFmtId="172" fontId="7" fillId="5" borderId="4" xfId="2" applyNumberFormat="1" applyFont="1" applyFill="1" applyBorder="1" applyAlignment="1">
      <alignment horizontal="left" vertical="center" wrapText="1"/>
    </xf>
    <xf numFmtId="166" fontId="7" fillId="5" borderId="4" xfId="2" applyNumberFormat="1" applyFont="1" applyFill="1" applyBorder="1" applyAlignment="1">
      <alignment horizontal="left" vertical="center" wrapText="1"/>
    </xf>
    <xf numFmtId="0" fontId="7" fillId="4" borderId="4" xfId="2" applyFont="1" applyFill="1" applyBorder="1" applyAlignment="1">
      <alignment horizontal="right" vertical="center"/>
    </xf>
    <xf numFmtId="0" fontId="7" fillId="0" borderId="0" xfId="1" applyFont="1" applyAlignment="1">
      <alignment horizontal="center" wrapText="1"/>
    </xf>
    <xf numFmtId="168" fontId="9" fillId="0" borderId="0" xfId="1" applyNumberFormat="1" applyFont="1" applyAlignment="1">
      <alignment horizontal="center" vertical="center" wrapText="1"/>
    </xf>
    <xf numFmtId="171" fontId="7" fillId="0" borderId="0" xfId="1" applyNumberFormat="1" applyFont="1" applyAlignment="1">
      <alignment horizontal="right" vertical="center"/>
    </xf>
    <xf numFmtId="0" fontId="7" fillId="0" borderId="0" xfId="1" applyFont="1" applyAlignment="1">
      <alignment horizontal="left" vertical="center" wrapText="1"/>
    </xf>
    <xf numFmtId="0" fontId="7" fillId="39" borderId="0" xfId="1" applyFont="1" applyFill="1" applyAlignment="1">
      <alignment horizontal="left" vertical="center" wrapText="1"/>
    </xf>
    <xf numFmtId="171" fontId="7" fillId="4" borderId="0" xfId="2" applyNumberFormat="1" applyFont="1" applyFill="1" applyAlignment="1">
      <alignment horizontal="right" vertical="center"/>
    </xf>
    <xf numFmtId="0" fontId="7" fillId="5" borderId="40" xfId="2" applyFont="1" applyFill="1" applyBorder="1" applyAlignment="1">
      <alignment horizontal="left" vertical="center" wrapText="1"/>
    </xf>
    <xf numFmtId="0" fontId="7" fillId="44" borderId="40" xfId="2" applyFont="1" applyFill="1" applyBorder="1" applyAlignment="1">
      <alignment horizontal="left" vertical="center" wrapText="1"/>
    </xf>
    <xf numFmtId="0" fontId="7" fillId="0" borderId="40" xfId="2" applyFont="1" applyBorder="1" applyAlignment="1">
      <alignment horizontal="left" vertical="center" wrapText="1"/>
    </xf>
    <xf numFmtId="0" fontId="7" fillId="39" borderId="40" xfId="2" applyFont="1" applyFill="1" applyBorder="1" applyAlignment="1">
      <alignment horizontal="left" vertical="center" wrapText="1"/>
    </xf>
    <xf numFmtId="0" fontId="7" fillId="5" borderId="12" xfId="1" applyFont="1" applyFill="1" applyBorder="1" applyAlignment="1">
      <alignment horizontal="center" wrapText="1"/>
    </xf>
    <xf numFmtId="171" fontId="7" fillId="5" borderId="12" xfId="1" applyNumberFormat="1" applyFont="1" applyFill="1" applyBorder="1" applyAlignment="1">
      <alignment horizontal="right" vertical="center" wrapText="1"/>
    </xf>
    <xf numFmtId="0" fontId="7" fillId="5" borderId="12" xfId="1" applyFont="1" applyFill="1" applyBorder="1" applyAlignment="1">
      <alignment horizontal="left" vertical="center" wrapText="1"/>
    </xf>
    <xf numFmtId="0" fontId="7" fillId="44" borderId="12" xfId="1" applyFont="1" applyFill="1" applyBorder="1" applyAlignment="1">
      <alignment horizontal="left" vertical="center" wrapText="1"/>
    </xf>
    <xf numFmtId="0" fontId="7" fillId="0" borderId="7" xfId="1" applyFont="1" applyBorder="1" applyAlignment="1">
      <alignment horizontal="right" vertical="center" wrapText="1"/>
    </xf>
    <xf numFmtId="0" fontId="7" fillId="0" borderId="8" xfId="1" applyFont="1" applyBorder="1" applyAlignment="1">
      <alignment horizontal="right" vertical="center" wrapText="1"/>
    </xf>
    <xf numFmtId="3" fontId="7" fillId="40" borderId="22" xfId="1" applyNumberFormat="1" applyFont="1" applyFill="1" applyBorder="1" applyAlignment="1">
      <alignment horizontal="right" vertical="center" wrapText="1"/>
    </xf>
    <xf numFmtId="0" fontId="7" fillId="39" borderId="22" xfId="1" applyFont="1" applyFill="1" applyBorder="1" applyAlignment="1">
      <alignment horizontal="left" vertical="center" wrapText="1"/>
    </xf>
    <xf numFmtId="0" fontId="7" fillId="0" borderId="22" xfId="1" applyFont="1" applyBorder="1" applyAlignment="1">
      <alignment horizontal="right" vertical="center" wrapText="1"/>
    </xf>
    <xf numFmtId="0" fontId="7" fillId="0" borderId="22" xfId="1" applyFont="1" applyBorder="1" applyAlignment="1">
      <alignment horizontal="left" vertical="center" wrapText="1"/>
    </xf>
    <xf numFmtId="0" fontId="7" fillId="41" borderId="7" xfId="1" applyFont="1" applyFill="1" applyBorder="1" applyAlignment="1">
      <alignment horizontal="right" vertical="center" wrapText="1"/>
    </xf>
    <xf numFmtId="0" fontId="7" fillId="0" borderId="18" xfId="1" applyFont="1" applyBorder="1" applyAlignment="1">
      <alignment horizontal="right" vertical="center" wrapText="1"/>
    </xf>
    <xf numFmtId="0" fontId="7" fillId="39" borderId="18" xfId="1" applyFont="1" applyFill="1" applyBorder="1" applyAlignment="1">
      <alignment horizontal="left" vertical="center" wrapText="1"/>
    </xf>
    <xf numFmtId="0" fontId="7" fillId="0" borderId="18" xfId="1" applyFont="1" applyBorder="1" applyAlignment="1">
      <alignment horizontal="left" vertical="center" wrapText="1"/>
    </xf>
    <xf numFmtId="0" fontId="7" fillId="5" borderId="8" xfId="1" applyFont="1" applyFill="1" applyBorder="1" applyAlignment="1">
      <alignment horizontal="right" vertical="center" wrapText="1"/>
    </xf>
    <xf numFmtId="0" fontId="7" fillId="5" borderId="24" xfId="6" applyFont="1" applyFill="1" applyBorder="1" applyAlignment="1">
      <alignment horizontal="center" wrapText="1"/>
    </xf>
    <xf numFmtId="4" fontId="7" fillId="5" borderId="4" xfId="6" quotePrefix="1" applyNumberFormat="1" applyFont="1" applyFill="1" applyBorder="1" applyAlignment="1">
      <alignment horizontal="center" wrapText="1"/>
    </xf>
    <xf numFmtId="0" fontId="7" fillId="5" borderId="0" xfId="1" applyFont="1" applyFill="1" applyAlignment="1">
      <alignment horizontal="center" wrapText="1"/>
    </xf>
    <xf numFmtId="0" fontId="7" fillId="43" borderId="40" xfId="1" applyFont="1" applyFill="1" applyBorder="1" applyAlignment="1">
      <alignment horizontal="right" vertical="center" wrapText="1"/>
    </xf>
    <xf numFmtId="3" fontId="14" fillId="44" borderId="40" xfId="1" applyNumberFormat="1" applyFont="1" applyFill="1" applyBorder="1" applyAlignment="1">
      <alignment horizontal="left" vertical="center" wrapText="1"/>
    </xf>
    <xf numFmtId="3" fontId="7" fillId="42" borderId="40" xfId="1" applyNumberFormat="1" applyFont="1" applyFill="1" applyBorder="1" applyAlignment="1">
      <alignment horizontal="right" vertical="center" wrapText="1"/>
    </xf>
    <xf numFmtId="0" fontId="7" fillId="39" borderId="40" xfId="1" applyFont="1" applyFill="1" applyBorder="1" applyAlignment="1">
      <alignment horizontal="left" vertical="center" wrapText="1"/>
    </xf>
    <xf numFmtId="0" fontId="14" fillId="39" borderId="40" xfId="1" applyFont="1" applyFill="1" applyBorder="1" applyAlignment="1">
      <alignment horizontal="left" vertical="center" wrapText="1"/>
    </xf>
    <xf numFmtId="0" fontId="7" fillId="0" borderId="40" xfId="1" applyFont="1" applyBorder="1" applyAlignment="1">
      <alignment horizontal="left" vertical="center" wrapText="1"/>
    </xf>
    <xf numFmtId="0" fontId="7" fillId="42" borderId="40" xfId="1" applyFont="1" applyFill="1" applyBorder="1" applyAlignment="1">
      <alignment horizontal="right" vertical="center" wrapText="1"/>
    </xf>
    <xf numFmtId="3" fontId="7" fillId="43" borderId="40" xfId="1" applyNumberFormat="1" applyFont="1" applyFill="1" applyBorder="1" applyAlignment="1">
      <alignment horizontal="right" vertical="center" wrapText="1"/>
    </xf>
    <xf numFmtId="166" fontId="7" fillId="43" borderId="40" xfId="1" applyNumberFormat="1" applyFont="1" applyFill="1" applyBorder="1" applyAlignment="1">
      <alignment horizontal="right" vertical="center" wrapText="1"/>
    </xf>
    <xf numFmtId="166" fontId="7" fillId="44" borderId="40" xfId="1" applyNumberFormat="1" applyFont="1" applyFill="1" applyBorder="1" applyAlignment="1">
      <alignment horizontal="left" vertical="center" wrapText="1"/>
    </xf>
    <xf numFmtId="1" fontId="7" fillId="43" borderId="40" xfId="1" applyNumberFormat="1" applyFont="1" applyFill="1" applyBorder="1" applyAlignment="1">
      <alignment horizontal="right" vertical="center" wrapText="1"/>
    </xf>
    <xf numFmtId="166" fontId="7" fillId="5" borderId="40" xfId="1" applyNumberFormat="1" applyFont="1" applyFill="1" applyBorder="1" applyAlignment="1">
      <alignment horizontal="right" vertical="center" wrapText="1"/>
    </xf>
    <xf numFmtId="168" fontId="9" fillId="4" borderId="12" xfId="1" quotePrefix="1" applyNumberFormat="1" applyFont="1" applyFill="1" applyBorder="1" applyAlignment="1">
      <alignment horizontal="center" vertical="center" wrapText="1"/>
    </xf>
    <xf numFmtId="171" fontId="7" fillId="4" borderId="12" xfId="1" applyNumberFormat="1" applyFont="1" applyFill="1" applyBorder="1" applyAlignment="1">
      <alignment horizontal="right" vertical="center"/>
    </xf>
    <xf numFmtId="0" fontId="7" fillId="0" borderId="12" xfId="1" applyFont="1" applyBorder="1" applyAlignment="1">
      <alignment horizontal="left" vertical="center" wrapText="1"/>
    </xf>
    <xf numFmtId="0" fontId="7" fillId="39" borderId="12" xfId="1" applyFont="1" applyFill="1" applyBorder="1" applyAlignment="1">
      <alignment horizontal="left" vertical="center" wrapText="1"/>
    </xf>
    <xf numFmtId="0" fontId="7" fillId="5" borderId="21" xfId="1" applyFont="1" applyFill="1" applyBorder="1" applyAlignment="1">
      <alignment horizontal="left" vertical="center" wrapText="1"/>
    </xf>
    <xf numFmtId="168" fontId="9" fillId="4" borderId="18" xfId="1" quotePrefix="1" applyNumberFormat="1" applyFont="1" applyFill="1" applyBorder="1" applyAlignment="1">
      <alignment horizontal="center" vertical="center" wrapText="1"/>
    </xf>
    <xf numFmtId="0" fontId="7" fillId="44" borderId="18" xfId="1" applyFont="1" applyFill="1" applyBorder="1" applyAlignment="1">
      <alignment horizontal="left" vertical="center" wrapText="1"/>
    </xf>
    <xf numFmtId="3" fontId="7" fillId="42" borderId="18" xfId="1" applyNumberFormat="1" applyFont="1" applyFill="1" applyBorder="1" applyAlignment="1">
      <alignment horizontal="right" vertical="center"/>
    </xf>
    <xf numFmtId="0" fontId="7" fillId="5" borderId="45" xfId="1" applyFont="1" applyFill="1" applyBorder="1" applyAlignment="1">
      <alignment horizontal="left" vertical="center" wrapText="1"/>
    </xf>
    <xf numFmtId="0" fontId="9" fillId="4" borderId="18" xfId="0" applyFont="1" applyFill="1" applyBorder="1"/>
    <xf numFmtId="0" fontId="9" fillId="4" borderId="9" xfId="52" quotePrefix="1" applyFont="1" applyFill="1" applyBorder="1" applyAlignment="1">
      <alignment horizontal="center" wrapText="1"/>
    </xf>
    <xf numFmtId="168" fontId="9" fillId="4" borderId="9" xfId="1" applyNumberFormat="1" applyFont="1" applyFill="1" applyBorder="1" applyAlignment="1">
      <alignment horizontal="center" vertical="center" wrapText="1"/>
    </xf>
    <xf numFmtId="0" fontId="7" fillId="0" borderId="9" xfId="1" applyFont="1" applyBorder="1" applyAlignment="1">
      <alignment horizontal="left" vertical="center" wrapText="1"/>
    </xf>
    <xf numFmtId="0" fontId="7" fillId="39" borderId="9" xfId="1" applyFont="1" applyFill="1" applyBorder="1" applyAlignment="1">
      <alignment horizontal="left" vertical="center" wrapText="1"/>
    </xf>
    <xf numFmtId="3" fontId="7" fillId="4" borderId="9" xfId="1" applyNumberFormat="1" applyFont="1" applyFill="1" applyBorder="1" applyAlignment="1">
      <alignment horizontal="right" vertical="center"/>
    </xf>
    <xf numFmtId="0" fontId="7" fillId="5" borderId="23" xfId="1" applyFont="1" applyFill="1" applyBorder="1" applyAlignment="1">
      <alignment horizontal="left" vertical="center" wrapText="1"/>
    </xf>
    <xf numFmtId="0" fontId="8" fillId="0" borderId="0" xfId="1" applyFont="1" applyAlignment="1">
      <alignment horizontal="left"/>
    </xf>
    <xf numFmtId="0" fontId="7" fillId="0" borderId="0" xfId="1" applyFont="1" applyAlignment="1">
      <alignment horizontal="center"/>
    </xf>
    <xf numFmtId="168" fontId="9" fillId="0" borderId="0" xfId="1" applyNumberFormat="1" applyFont="1" applyAlignment="1">
      <alignment horizontal="center" vertical="center"/>
    </xf>
    <xf numFmtId="0" fontId="7" fillId="0" borderId="0" xfId="1" applyFont="1" applyAlignment="1">
      <alignment horizontal="left" vertical="center"/>
    </xf>
    <xf numFmtId="0" fontId="7" fillId="39" borderId="0" xfId="1" applyFont="1" applyFill="1" applyAlignment="1">
      <alignment horizontal="left" vertical="center"/>
    </xf>
    <xf numFmtId="0" fontId="7" fillId="5" borderId="0" xfId="2" applyFont="1" applyFill="1" applyAlignment="1">
      <alignment horizontal="left" vertical="center"/>
    </xf>
    <xf numFmtId="0" fontId="7" fillId="44" borderId="0" xfId="2" applyFont="1" applyFill="1" applyAlignment="1">
      <alignment horizontal="left" vertical="center"/>
    </xf>
    <xf numFmtId="0" fontId="7" fillId="0" borderId="0" xfId="2" applyFont="1" applyAlignment="1">
      <alignment horizontal="left" vertical="center"/>
    </xf>
    <xf numFmtId="0" fontId="7" fillId="39" borderId="0" xfId="2" applyFont="1" applyFill="1" applyAlignment="1">
      <alignment horizontal="left" vertical="center"/>
    </xf>
    <xf numFmtId="168" fontId="9" fillId="4" borderId="0" xfId="1" applyNumberFormat="1" applyFont="1" applyFill="1" applyAlignment="1">
      <alignment horizontal="center" vertical="center" wrapText="1"/>
    </xf>
    <xf numFmtId="171" fontId="7" fillId="44" borderId="12" xfId="1" applyNumberFormat="1" applyFont="1" applyFill="1" applyBorder="1" applyAlignment="1">
      <alignment horizontal="right" vertical="center" wrapText="1"/>
    </xf>
    <xf numFmtId="171" fontId="7" fillId="44" borderId="9" xfId="1" applyNumberFormat="1" applyFont="1" applyFill="1" applyBorder="1" applyAlignment="1">
      <alignment horizontal="right" vertical="center" wrapText="1"/>
    </xf>
    <xf numFmtId="0" fontId="7" fillId="5" borderId="4" xfId="2" applyFont="1" applyFill="1" applyBorder="1" applyAlignment="1">
      <alignment horizontal="left" vertical="center"/>
    </xf>
    <xf numFmtId="0" fontId="7" fillId="44" borderId="4" xfId="2" applyFont="1" applyFill="1" applyBorder="1" applyAlignment="1">
      <alignment horizontal="left" vertical="center"/>
    </xf>
    <xf numFmtId="3" fontId="7" fillId="5" borderId="9" xfId="1" applyNumberFormat="1" applyFont="1" applyFill="1" applyBorder="1" applyAlignment="1">
      <alignment horizontal="right" vertical="center" wrapText="1"/>
    </xf>
    <xf numFmtId="0" fontId="9" fillId="0" borderId="0" xfId="0" applyFont="1" applyAlignment="1">
      <alignment horizontal="center"/>
    </xf>
    <xf numFmtId="0" fontId="9" fillId="0" borderId="41" xfId="0" applyFont="1" applyBorder="1"/>
    <xf numFmtId="0" fontId="9" fillId="0" borderId="41" xfId="0" applyFont="1" applyBorder="1" applyAlignment="1">
      <alignment horizontal="center"/>
    </xf>
    <xf numFmtId="0" fontId="8" fillId="0" borderId="4" xfId="5" applyFont="1" applyBorder="1" applyAlignment="1">
      <alignment horizontal="left"/>
    </xf>
    <xf numFmtId="0" fontId="7" fillId="0" borderId="4" xfId="1" applyFont="1" applyBorder="1" applyAlignment="1">
      <alignment horizontal="center"/>
    </xf>
    <xf numFmtId="168" fontId="9" fillId="0" borderId="4" xfId="1" applyNumberFormat="1" applyFont="1" applyBorder="1" applyAlignment="1">
      <alignment horizontal="center" vertical="center"/>
    </xf>
    <xf numFmtId="0" fontId="7" fillId="0" borderId="4" xfId="2" applyFont="1" applyBorder="1" applyAlignment="1">
      <alignment horizontal="left" vertical="center"/>
    </xf>
    <xf numFmtId="0" fontId="7" fillId="39" borderId="4" xfId="2" applyFont="1" applyFill="1" applyBorder="1" applyAlignment="1">
      <alignment horizontal="left" vertical="center"/>
    </xf>
    <xf numFmtId="0" fontId="7" fillId="5" borderId="42" xfId="1" applyFont="1" applyFill="1" applyBorder="1" applyAlignment="1">
      <alignment horizontal="left" wrapText="1"/>
    </xf>
    <xf numFmtId="0" fontId="7" fillId="5" borderId="6" xfId="1" applyFont="1" applyFill="1" applyBorder="1" applyAlignment="1">
      <alignment horizontal="center" wrapText="1"/>
    </xf>
    <xf numFmtId="0" fontId="7" fillId="5" borderId="6" xfId="1" quotePrefix="1" applyFont="1" applyFill="1" applyBorder="1" applyAlignment="1">
      <alignment horizontal="center" wrapText="1"/>
    </xf>
    <xf numFmtId="168" fontId="9" fillId="4" borderId="6" xfId="1" quotePrefix="1" applyNumberFormat="1" applyFont="1" applyFill="1" applyBorder="1" applyAlignment="1">
      <alignment horizontal="center" vertical="center" wrapText="1"/>
    </xf>
    <xf numFmtId="171" fontId="7" fillId="5" borderId="12" xfId="2" applyNumberFormat="1" applyFont="1" applyFill="1" applyBorder="1" applyAlignment="1">
      <alignment horizontal="right" vertical="center" wrapText="1"/>
    </xf>
    <xf numFmtId="0" fontId="7" fillId="5" borderId="12" xfId="2" applyFont="1" applyFill="1" applyBorder="1" applyAlignment="1">
      <alignment horizontal="left" vertical="center" wrapText="1"/>
    </xf>
    <xf numFmtId="0" fontId="7" fillId="0" borderId="12" xfId="2" applyFont="1" applyBorder="1" applyAlignment="1">
      <alignment horizontal="right" wrapText="1"/>
    </xf>
    <xf numFmtId="0" fontId="7" fillId="0" borderId="12" xfId="2" applyFont="1" applyBorder="1" applyAlignment="1">
      <alignment wrapText="1"/>
    </xf>
    <xf numFmtId="0" fontId="7" fillId="0" borderId="12" xfId="2" applyFont="1" applyBorder="1" applyAlignment="1">
      <alignment horizontal="center"/>
    </xf>
    <xf numFmtId="166" fontId="7" fillId="0" borderId="12" xfId="2" applyNumberFormat="1" applyFont="1" applyBorder="1" applyAlignment="1">
      <alignment horizontal="right" wrapText="1"/>
    </xf>
    <xf numFmtId="0" fontId="7" fillId="39" borderId="12" xfId="2" applyFont="1" applyFill="1" applyBorder="1" applyAlignment="1">
      <alignment wrapText="1"/>
    </xf>
    <xf numFmtId="0" fontId="7" fillId="44" borderId="12" xfId="2" applyFont="1" applyFill="1" applyBorder="1" applyAlignment="1">
      <alignment horizontal="left" vertical="center" wrapText="1"/>
    </xf>
    <xf numFmtId="0" fontId="7" fillId="0" borderId="12" xfId="2" applyFont="1" applyBorder="1" applyAlignment="1">
      <alignment horizontal="left" vertical="center" wrapText="1"/>
    </xf>
    <xf numFmtId="0" fontId="7" fillId="39" borderId="12" xfId="2" applyFont="1" applyFill="1" applyBorder="1" applyAlignment="1">
      <alignment horizontal="left" vertical="center" wrapText="1"/>
    </xf>
    <xf numFmtId="0" fontId="7" fillId="5" borderId="21" xfId="2" applyFont="1" applyFill="1" applyBorder="1" applyAlignment="1">
      <alignment horizontal="left" vertical="center" wrapText="1"/>
    </xf>
    <xf numFmtId="0" fontId="7" fillId="5" borderId="7" xfId="1" quotePrefix="1" applyFont="1" applyFill="1" applyBorder="1" applyAlignment="1">
      <alignment horizontal="center" wrapText="1"/>
    </xf>
    <xf numFmtId="168" fontId="9" fillId="4" borderId="7" xfId="1" quotePrefix="1" applyNumberFormat="1" applyFont="1" applyFill="1" applyBorder="1" applyAlignment="1">
      <alignment horizontal="center" vertical="center" wrapText="1"/>
    </xf>
    <xf numFmtId="171" fontId="7" fillId="5" borderId="7" xfId="2" applyNumberFormat="1" applyFont="1" applyFill="1" applyBorder="1" applyAlignment="1">
      <alignment horizontal="right" vertical="center" wrapText="1"/>
    </xf>
    <xf numFmtId="0" fontId="7" fillId="0" borderId="7" xfId="2" applyFont="1" applyBorder="1" applyAlignment="1">
      <alignment horizontal="right" wrapText="1"/>
    </xf>
    <xf numFmtId="0" fontId="7" fillId="0" borderId="7" xfId="2" applyFont="1" applyBorder="1" applyAlignment="1">
      <alignment wrapText="1"/>
    </xf>
    <xf numFmtId="0" fontId="7" fillId="0" borderId="7" xfId="2" applyFont="1" applyBorder="1" applyAlignment="1">
      <alignment horizontal="center"/>
    </xf>
    <xf numFmtId="166" fontId="7" fillId="0" borderId="7" xfId="2" applyNumberFormat="1" applyFont="1" applyBorder="1" applyAlignment="1">
      <alignment horizontal="right" wrapText="1"/>
    </xf>
    <xf numFmtId="0" fontId="7" fillId="39" borderId="7" xfId="2" applyFont="1" applyFill="1" applyBorder="1" applyAlignment="1">
      <alignment wrapText="1"/>
    </xf>
    <xf numFmtId="171" fontId="7" fillId="0" borderId="7" xfId="2" applyNumberFormat="1" applyFont="1" applyBorder="1" applyAlignment="1">
      <alignment horizontal="right" vertical="center" wrapText="1"/>
    </xf>
    <xf numFmtId="0" fontId="7" fillId="0" borderId="22" xfId="2" applyFont="1" applyBorder="1" applyAlignment="1">
      <alignment horizontal="left" vertical="center" wrapText="1"/>
    </xf>
    <xf numFmtId="168" fontId="9" fillId="4" borderId="7" xfId="1" applyNumberFormat="1" applyFont="1" applyFill="1" applyBorder="1" applyAlignment="1">
      <alignment horizontal="center" vertical="center" wrapText="1"/>
    </xf>
    <xf numFmtId="0" fontId="7" fillId="0" borderId="46" xfId="2" applyFont="1" applyBorder="1" applyAlignment="1">
      <alignment wrapText="1"/>
    </xf>
    <xf numFmtId="0" fontId="7" fillId="0" borderId="13" xfId="1" applyFont="1" applyBorder="1" applyAlignment="1">
      <alignment horizontal="left" wrapText="1"/>
    </xf>
    <xf numFmtId="0" fontId="7" fillId="3" borderId="7" xfId="2" applyFont="1" applyFill="1" applyBorder="1" applyAlignment="1">
      <alignment horizontal="right" wrapText="1"/>
    </xf>
    <xf numFmtId="0" fontId="7" fillId="3" borderId="7" xfId="2" applyFont="1" applyFill="1" applyBorder="1" applyAlignment="1">
      <alignment wrapText="1"/>
    </xf>
    <xf numFmtId="166" fontId="7" fillId="3" borderId="7" xfId="2" applyNumberFormat="1" applyFont="1" applyFill="1" applyBorder="1" applyAlignment="1">
      <alignment horizontal="right" wrapText="1"/>
    </xf>
    <xf numFmtId="0" fontId="7" fillId="5" borderId="9" xfId="1" quotePrefix="1" applyFont="1" applyFill="1" applyBorder="1" applyAlignment="1">
      <alignment horizontal="center" wrapText="1"/>
    </xf>
    <xf numFmtId="168" fontId="9" fillId="4" borderId="9" xfId="1" quotePrefix="1" applyNumberFormat="1" applyFont="1" applyFill="1" applyBorder="1" applyAlignment="1">
      <alignment horizontal="center" vertical="center" wrapText="1"/>
    </xf>
    <xf numFmtId="171" fontId="7" fillId="0" borderId="9" xfId="2" applyNumberFormat="1" applyFont="1" applyBorder="1" applyAlignment="1">
      <alignment horizontal="right" vertical="center" wrapText="1"/>
    </xf>
    <xf numFmtId="0" fontId="7" fillId="0" borderId="9" xfId="2" applyFont="1" applyBorder="1" applyAlignment="1">
      <alignment horizontal="right" wrapText="1"/>
    </xf>
    <xf numFmtId="0" fontId="7" fillId="0" borderId="9" xfId="2" applyFont="1" applyBorder="1" applyAlignment="1">
      <alignment wrapText="1"/>
    </xf>
    <xf numFmtId="0" fontId="7" fillId="0" borderId="9" xfId="2" applyFont="1" applyBorder="1" applyAlignment="1">
      <alignment horizontal="center"/>
    </xf>
    <xf numFmtId="166" fontId="7" fillId="0" borderId="9" xfId="2" applyNumberFormat="1" applyFont="1" applyBorder="1" applyAlignment="1">
      <alignment horizontal="right" wrapText="1"/>
    </xf>
    <xf numFmtId="0" fontId="7" fillId="39" borderId="9" xfId="2" applyFont="1" applyFill="1" applyBorder="1" applyAlignment="1">
      <alignment wrapText="1"/>
    </xf>
    <xf numFmtId="0" fontId="0" fillId="39" borderId="0" xfId="0" applyFill="1"/>
    <xf numFmtId="0" fontId="7" fillId="0" borderId="0" xfId="1" applyFont="1"/>
    <xf numFmtId="0" fontId="9" fillId="4" borderId="10" xfId="0" applyFont="1" applyFill="1" applyBorder="1"/>
    <xf numFmtId="0" fontId="7" fillId="0" borderId="5" xfId="1" applyFont="1" applyBorder="1"/>
    <xf numFmtId="0" fontId="9" fillId="4" borderId="5" xfId="0" applyFont="1" applyFill="1" applyBorder="1" applyAlignment="1">
      <alignment horizontal="left" wrapText="1"/>
    </xf>
    <xf numFmtId="168" fontId="9" fillId="4" borderId="5" xfId="0" applyNumberFormat="1" applyFont="1" applyFill="1" applyBorder="1" applyAlignment="1">
      <alignment horizontal="center" vertical="center" wrapText="1"/>
    </xf>
    <xf numFmtId="0" fontId="9" fillId="4" borderId="5" xfId="0" applyFont="1" applyFill="1" applyBorder="1"/>
    <xf numFmtId="0" fontId="9" fillId="4" borderId="5" xfId="0" applyFont="1" applyFill="1" applyBorder="1" applyAlignment="1">
      <alignment horizontal="center"/>
    </xf>
    <xf numFmtId="0" fontId="9" fillId="39" borderId="5" xfId="0" applyFont="1" applyFill="1" applyBorder="1" applyAlignment="1">
      <alignment horizontal="center"/>
    </xf>
    <xf numFmtId="0" fontId="9" fillId="0" borderId="5" xfId="0" applyFont="1" applyBorder="1"/>
    <xf numFmtId="0" fontId="9" fillId="0" borderId="5" xfId="0" applyFont="1" applyBorder="1" applyAlignment="1">
      <alignment horizontal="center"/>
    </xf>
    <xf numFmtId="0" fontId="9" fillId="0" borderId="17" xfId="0" applyFont="1" applyBorder="1" applyAlignment="1">
      <alignment horizontal="center"/>
    </xf>
    <xf numFmtId="0" fontId="35" fillId="39" borderId="0" xfId="52" applyFont="1" applyFill="1" applyAlignment="1">
      <alignment horizontal="left" vertical="center" wrapText="1"/>
    </xf>
    <xf numFmtId="0" fontId="2" fillId="0" borderId="0" xfId="52" applyAlignment="1">
      <alignment horizontal="right"/>
    </xf>
    <xf numFmtId="0" fontId="2" fillId="39" borderId="0" xfId="52" applyFill="1"/>
    <xf numFmtId="0" fontId="2" fillId="0" borderId="0" xfId="52"/>
    <xf numFmtId="0" fontId="5" fillId="39" borderId="0" xfId="52" applyFont="1" applyFill="1" applyAlignment="1">
      <alignment horizontal="left" vertical="center"/>
    </xf>
    <xf numFmtId="0" fontId="34" fillId="39" borderId="0" xfId="52" applyFont="1" applyFill="1" applyAlignment="1">
      <alignment horizontal="left" vertical="center" wrapText="1"/>
    </xf>
    <xf numFmtId="0" fontId="2" fillId="39" borderId="5" xfId="52" applyFill="1" applyBorder="1"/>
    <xf numFmtId="0" fontId="9" fillId="39" borderId="47" xfId="52" applyFont="1" applyFill="1" applyBorder="1" applyAlignment="1">
      <alignment horizontal="left" vertical="top" wrapText="1"/>
    </xf>
    <xf numFmtId="0" fontId="9" fillId="4" borderId="47" xfId="52" applyFont="1" applyFill="1" applyBorder="1" applyAlignment="1">
      <alignment horizontal="center" vertical="top" wrapText="1"/>
    </xf>
    <xf numFmtId="0" fontId="7" fillId="39" borderId="47" xfId="7" applyFont="1" applyFill="1" applyBorder="1" applyAlignment="1">
      <alignment horizontal="center" vertical="top" wrapText="1"/>
    </xf>
    <xf numFmtId="0" fontId="2" fillId="39" borderId="47" xfId="52" applyFill="1" applyBorder="1" applyAlignment="1">
      <alignment horizontal="center" vertical="top"/>
    </xf>
    <xf numFmtId="0" fontId="2" fillId="39" borderId="47" xfId="52" applyFill="1" applyBorder="1" applyAlignment="1">
      <alignment horizontal="center" vertical="top" wrapText="1"/>
    </xf>
    <xf numFmtId="0" fontId="2" fillId="39" borderId="0" xfId="52" applyFill="1" applyAlignment="1">
      <alignment horizontal="center" vertical="top" wrapText="1"/>
    </xf>
    <xf numFmtId="169" fontId="9" fillId="39" borderId="0" xfId="52" applyNumberFormat="1" applyFont="1" applyFill="1" applyAlignment="1">
      <alignment horizontal="left" vertical="top" wrapText="1"/>
    </xf>
    <xf numFmtId="0" fontId="9" fillId="4" borderId="0" xfId="52" applyFont="1" applyFill="1" applyAlignment="1">
      <alignment horizontal="center" vertical="top" wrapText="1"/>
    </xf>
    <xf numFmtId="0" fontId="7" fillId="39" borderId="0" xfId="7" applyFont="1" applyFill="1" applyAlignment="1">
      <alignment horizontal="center" vertical="top" wrapText="1"/>
    </xf>
    <xf numFmtId="0" fontId="2" fillId="39" borderId="0" xfId="52" applyFill="1" applyAlignment="1">
      <alignment horizontal="center" vertical="top"/>
    </xf>
    <xf numFmtId="0" fontId="9" fillId="39" borderId="0" xfId="52" applyFont="1" applyFill="1" applyAlignment="1">
      <alignment horizontal="left" wrapText="1"/>
    </xf>
    <xf numFmtId="169" fontId="7" fillId="39" borderId="0" xfId="7" applyNumberFormat="1" applyFont="1" applyFill="1" applyAlignment="1">
      <alignment horizontal="center" wrapText="1"/>
    </xf>
    <xf numFmtId="0" fontId="2" fillId="39" borderId="0" xfId="52" applyFill="1" applyAlignment="1">
      <alignment horizontal="center" wrapText="1"/>
    </xf>
    <xf numFmtId="0" fontId="7" fillId="39" borderId="0" xfId="7" applyFont="1" applyFill="1" applyAlignment="1">
      <alignment horizontal="center" wrapText="1"/>
    </xf>
    <xf numFmtId="0" fontId="9" fillId="4" borderId="0" xfId="52" applyFont="1" applyFill="1" applyAlignment="1">
      <alignment horizontal="left"/>
    </xf>
    <xf numFmtId="0" fontId="7" fillId="39" borderId="5" xfId="7" applyFont="1" applyFill="1" applyBorder="1" applyAlignment="1">
      <alignment horizontal="center" wrapText="1"/>
    </xf>
    <xf numFmtId="0" fontId="2" fillId="39" borderId="5" xfId="52" applyFill="1" applyBorder="1" applyAlignment="1">
      <alignment horizontal="center" wrapText="1"/>
    </xf>
    <xf numFmtId="0" fontId="8" fillId="45" borderId="1" xfId="5" applyFont="1" applyFill="1" applyBorder="1" applyAlignment="1">
      <alignment horizontal="left" wrapText="1"/>
    </xf>
    <xf numFmtId="0" fontId="8" fillId="2" borderId="1" xfId="5" applyFont="1" applyFill="1" applyBorder="1" applyAlignment="1">
      <alignment horizontal="center" wrapText="1"/>
    </xf>
    <xf numFmtId="0" fontId="7" fillId="45" borderId="1" xfId="5" applyFont="1" applyFill="1" applyBorder="1" applyAlignment="1">
      <alignment horizontal="center" wrapText="1"/>
    </xf>
    <xf numFmtId="0" fontId="14" fillId="45" borderId="1" xfId="5" applyFont="1" applyFill="1" applyBorder="1" applyAlignment="1">
      <alignment horizontal="center" wrapText="1"/>
    </xf>
    <xf numFmtId="0" fontId="7" fillId="46" borderId="1" xfId="53" applyFont="1" applyFill="1" applyBorder="1" applyAlignment="1">
      <alignment horizontal="right" wrapText="1"/>
    </xf>
    <xf numFmtId="0" fontId="7" fillId="46" borderId="1" xfId="53" applyFont="1" applyFill="1" applyBorder="1" applyAlignment="1">
      <alignment horizontal="left" wrapText="1"/>
    </xf>
    <xf numFmtId="0" fontId="14" fillId="46" borderId="1" xfId="53" applyFont="1" applyFill="1" applyBorder="1" applyAlignment="1">
      <alignment horizontal="left" wrapText="1"/>
    </xf>
    <xf numFmtId="0" fontId="14" fillId="46" borderId="1" xfId="53" applyFont="1" applyFill="1" applyBorder="1" applyAlignment="1">
      <alignment horizontal="right" wrapText="1"/>
    </xf>
    <xf numFmtId="0" fontId="14" fillId="46" borderId="1" xfId="53" applyFont="1" applyFill="1" applyBorder="1" applyAlignment="1">
      <alignment horizontal="center" wrapText="1"/>
    </xf>
    <xf numFmtId="0" fontId="7" fillId="46" borderId="1" xfId="53" applyFont="1" applyFill="1" applyBorder="1" applyAlignment="1">
      <alignment horizontal="center" wrapText="1"/>
    </xf>
    <xf numFmtId="0" fontId="8" fillId="0" borderId="47" xfId="5" applyFont="1" applyBorder="1" applyAlignment="1">
      <alignment horizontal="left" wrapText="1"/>
    </xf>
    <xf numFmtId="0" fontId="7" fillId="39" borderId="41" xfId="5" applyFont="1" applyFill="1" applyBorder="1" applyAlignment="1">
      <alignment horizontal="center" wrapText="1"/>
    </xf>
    <xf numFmtId="171" fontId="7" fillId="39" borderId="41" xfId="5" applyNumberFormat="1" applyFont="1" applyFill="1" applyBorder="1" applyAlignment="1">
      <alignment horizontal="right" vertical="center"/>
    </xf>
    <xf numFmtId="0" fontId="7" fillId="39" borderId="41" xfId="5" applyFont="1" applyFill="1" applyBorder="1" applyAlignment="1">
      <alignment horizontal="left" vertical="center" wrapText="1"/>
    </xf>
    <xf numFmtId="0" fontId="7" fillId="39" borderId="2" xfId="5" applyFont="1" applyFill="1" applyBorder="1" applyAlignment="1">
      <alignment horizontal="left" vertical="center" wrapText="1"/>
    </xf>
    <xf numFmtId="171" fontId="7" fillId="39" borderId="2" xfId="5" applyNumberFormat="1" applyFont="1" applyFill="1" applyBorder="1" applyAlignment="1">
      <alignment horizontal="right" vertical="center"/>
    </xf>
    <xf numFmtId="0" fontId="7" fillId="39" borderId="41" xfId="53" applyFont="1" applyFill="1" applyBorder="1" applyAlignment="1">
      <alignment horizontal="right" wrapText="1"/>
    </xf>
    <xf numFmtId="0" fontId="7" fillId="39" borderId="41" xfId="53" applyFont="1" applyFill="1" applyBorder="1" applyAlignment="1">
      <alignment horizontal="left" wrapText="1"/>
    </xf>
    <xf numFmtId="0" fontId="42" fillId="39" borderId="41" xfId="54" applyFont="1" applyFill="1" applyBorder="1" applyAlignment="1">
      <alignment horizontal="right" wrapText="1"/>
    </xf>
    <xf numFmtId="0" fontId="42" fillId="39" borderId="41" xfId="54" applyFont="1" applyFill="1" applyBorder="1" applyAlignment="1">
      <alignment horizontal="center" wrapText="1"/>
    </xf>
    <xf numFmtId="0" fontId="43" fillId="39" borderId="41" xfId="3" applyFont="1" applyFill="1" applyBorder="1" applyAlignment="1">
      <alignment horizontal="right" wrapText="1"/>
    </xf>
    <xf numFmtId="0" fontId="43" fillId="39" borderId="41" xfId="3" applyFont="1" applyFill="1" applyBorder="1" applyAlignment="1">
      <alignment wrapText="1"/>
    </xf>
    <xf numFmtId="166" fontId="44" fillId="39" borderId="41" xfId="52" applyNumberFormat="1" applyFont="1" applyFill="1" applyBorder="1" applyAlignment="1">
      <alignment horizontal="center" vertical="center"/>
    </xf>
    <xf numFmtId="166" fontId="44" fillId="39" borderId="41" xfId="52" quotePrefix="1" applyNumberFormat="1" applyFont="1" applyFill="1" applyBorder="1" applyAlignment="1">
      <alignment horizontal="center" vertical="center"/>
    </xf>
    <xf numFmtId="0" fontId="2" fillId="39" borderId="41" xfId="52" applyFill="1" applyBorder="1"/>
    <xf numFmtId="0" fontId="7" fillId="0" borderId="11" xfId="5" applyFont="1" applyBorder="1" applyAlignment="1">
      <alignment horizontal="left" wrapText="1"/>
    </xf>
    <xf numFmtId="0" fontId="7" fillId="39" borderId="12" xfId="5" applyFont="1" applyFill="1" applyBorder="1" applyAlignment="1">
      <alignment horizontal="center" wrapText="1"/>
    </xf>
    <xf numFmtId="0" fontId="7" fillId="39" borderId="12" xfId="5" quotePrefix="1" applyFont="1" applyFill="1" applyBorder="1" applyAlignment="1">
      <alignment horizontal="center" wrapText="1"/>
    </xf>
    <xf numFmtId="0" fontId="9" fillId="0" borderId="12" xfId="5" applyFont="1" applyBorder="1" applyAlignment="1">
      <alignment horizontal="right" wrapText="1"/>
    </xf>
    <xf numFmtId="0" fontId="9" fillId="39" borderId="12" xfId="5" applyFont="1" applyFill="1" applyBorder="1" applyAlignment="1">
      <alignment horizontal="right" wrapText="1"/>
    </xf>
    <xf numFmtId="0" fontId="9" fillId="0" borderId="12" xfId="5" applyFont="1" applyBorder="1" applyAlignment="1">
      <alignment wrapText="1"/>
    </xf>
    <xf numFmtId="0" fontId="9" fillId="39" borderId="12" xfId="5" applyFont="1" applyFill="1" applyBorder="1" applyAlignment="1">
      <alignment wrapText="1"/>
    </xf>
    <xf numFmtId="0" fontId="9" fillId="0" borderId="12" xfId="52" applyFont="1" applyBorder="1" applyAlignment="1">
      <alignment vertical="center"/>
    </xf>
    <xf numFmtId="0" fontId="9" fillId="39" borderId="11" xfId="5" applyFont="1" applyFill="1" applyBorder="1" applyAlignment="1">
      <alignment horizontal="right" wrapText="1"/>
    </xf>
    <xf numFmtId="0" fontId="9" fillId="39" borderId="6" xfId="5" applyFont="1" applyFill="1" applyBorder="1" applyAlignment="1">
      <alignment horizontal="right" wrapText="1"/>
    </xf>
    <xf numFmtId="172" fontId="9" fillId="0" borderId="6" xfId="5" applyNumberFormat="1" applyFont="1" applyBorder="1" applyAlignment="1">
      <alignment horizontal="right" vertical="center" wrapText="1"/>
    </xf>
    <xf numFmtId="0" fontId="9" fillId="0" borderId="12" xfId="53" applyFont="1" applyBorder="1" applyAlignment="1">
      <alignment horizontal="right" wrapText="1"/>
    </xf>
    <xf numFmtId="0" fontId="9" fillId="39" borderId="12" xfId="53" applyFont="1" applyFill="1" applyBorder="1" applyAlignment="1">
      <alignment horizontal="right" wrapText="1"/>
    </xf>
    <xf numFmtId="0" fontId="9" fillId="39" borderId="12" xfId="54" applyFont="1" applyFill="1" applyBorder="1" applyAlignment="1">
      <alignment horizontal="right" wrapText="1"/>
    </xf>
    <xf numFmtId="0" fontId="9" fillId="0" borderId="12" xfId="54" applyFont="1" applyBorder="1" applyAlignment="1">
      <alignment horizontal="right" wrapText="1"/>
    </xf>
    <xf numFmtId="0" fontId="9" fillId="39" borderId="12" xfId="3" applyFont="1" applyFill="1" applyBorder="1" applyAlignment="1">
      <alignment horizontal="right" wrapText="1"/>
    </xf>
    <xf numFmtId="0" fontId="9" fillId="0" borderId="12" xfId="3" applyFont="1" applyBorder="1" applyAlignment="1">
      <alignment horizontal="right" wrapText="1"/>
    </xf>
    <xf numFmtId="166" fontId="9" fillId="0" borderId="12" xfId="52" applyNumberFormat="1" applyFont="1" applyBorder="1" applyAlignment="1">
      <alignment horizontal="right" vertical="center"/>
    </xf>
    <xf numFmtId="166" fontId="9" fillId="39" borderId="12" xfId="52" applyNumberFormat="1" applyFont="1" applyFill="1" applyBorder="1" applyAlignment="1">
      <alignment horizontal="right" vertical="center"/>
    </xf>
    <xf numFmtId="166" fontId="9" fillId="0" borderId="12" xfId="52" quotePrefix="1" applyNumberFormat="1" applyFont="1" applyBorder="1" applyAlignment="1">
      <alignment horizontal="right" vertical="center"/>
    </xf>
    <xf numFmtId="0" fontId="9" fillId="0" borderId="12" xfId="52" applyFont="1" applyBorder="1" applyAlignment="1">
      <alignment horizontal="right"/>
    </xf>
    <xf numFmtId="0" fontId="7" fillId="0" borderId="13" xfId="5" applyFont="1" applyBorder="1" applyAlignment="1">
      <alignment horizontal="left" wrapText="1"/>
    </xf>
    <xf numFmtId="0" fontId="7" fillId="39" borderId="7" xfId="5" applyFont="1" applyFill="1" applyBorder="1" applyAlignment="1">
      <alignment horizontal="center" wrapText="1"/>
    </xf>
    <xf numFmtId="0" fontId="7" fillId="39" borderId="7" xfId="5" quotePrefix="1" applyFont="1" applyFill="1" applyBorder="1" applyAlignment="1">
      <alignment horizontal="center" wrapText="1"/>
    </xf>
    <xf numFmtId="0" fontId="9" fillId="0" borderId="7" xfId="5" applyFont="1" applyBorder="1" applyAlignment="1">
      <alignment horizontal="right" wrapText="1"/>
    </xf>
    <xf numFmtId="0" fontId="9" fillId="39" borderId="7" xfId="5" applyFont="1" applyFill="1" applyBorder="1" applyAlignment="1">
      <alignment horizontal="right" wrapText="1"/>
    </xf>
    <xf numFmtId="0" fontId="9" fillId="0" borderId="7" xfId="52" applyFont="1" applyBorder="1" applyAlignment="1">
      <alignment vertical="center"/>
    </xf>
    <xf numFmtId="0" fontId="9" fillId="39" borderId="7" xfId="5" applyFont="1" applyFill="1" applyBorder="1" applyAlignment="1">
      <alignment wrapText="1"/>
    </xf>
    <xf numFmtId="166" fontId="9" fillId="0" borderId="7" xfId="52" applyNumberFormat="1" applyFont="1" applyBorder="1" applyAlignment="1">
      <alignment vertical="center"/>
    </xf>
    <xf numFmtId="0" fontId="9" fillId="0" borderId="7" xfId="5" applyFont="1" applyBorder="1" applyAlignment="1">
      <alignment wrapText="1"/>
    </xf>
    <xf numFmtId="0" fontId="9" fillId="39" borderId="13" xfId="5" applyFont="1" applyFill="1" applyBorder="1" applyAlignment="1">
      <alignment horizontal="right" wrapText="1"/>
    </xf>
    <xf numFmtId="172" fontId="9" fillId="0" borderId="7" xfId="5" applyNumberFormat="1" applyFont="1" applyBorder="1" applyAlignment="1">
      <alignment horizontal="right" vertical="center" wrapText="1"/>
    </xf>
    <xf numFmtId="0" fontId="9" fillId="0" borderId="7" xfId="53" applyFont="1" applyBorder="1" applyAlignment="1">
      <alignment horizontal="right" wrapText="1"/>
    </xf>
    <xf numFmtId="0" fontId="9" fillId="39" borderId="7" xfId="53" applyFont="1" applyFill="1" applyBorder="1" applyAlignment="1">
      <alignment horizontal="right" wrapText="1"/>
    </xf>
    <xf numFmtId="0" fontId="9" fillId="39" borderId="7" xfId="54" applyFont="1" applyFill="1" applyBorder="1" applyAlignment="1">
      <alignment horizontal="right" wrapText="1"/>
    </xf>
    <xf numFmtId="2" fontId="9" fillId="0" borderId="7" xfId="54" applyNumberFormat="1" applyFont="1" applyBorder="1" applyAlignment="1">
      <alignment horizontal="right" wrapText="1"/>
    </xf>
    <xf numFmtId="0" fontId="9" fillId="39" borderId="7" xfId="3" applyFont="1" applyFill="1" applyBorder="1" applyAlignment="1">
      <alignment horizontal="right" wrapText="1"/>
    </xf>
    <xf numFmtId="2" fontId="9" fillId="0" borderId="7" xfId="3" applyNumberFormat="1" applyFont="1" applyBorder="1" applyAlignment="1">
      <alignment horizontal="right" wrapText="1"/>
    </xf>
    <xf numFmtId="2" fontId="9" fillId="0" borderId="7" xfId="52" applyNumberFormat="1" applyFont="1" applyBorder="1" applyAlignment="1">
      <alignment horizontal="right" vertical="center"/>
    </xf>
    <xf numFmtId="2" fontId="9" fillId="39" borderId="7" xfId="52" applyNumberFormat="1" applyFont="1" applyFill="1" applyBorder="1" applyAlignment="1">
      <alignment horizontal="right" vertical="center"/>
    </xf>
    <xf numFmtId="2" fontId="9" fillId="0" borderId="7" xfId="52" quotePrefix="1" applyNumberFormat="1" applyFont="1" applyBorder="1" applyAlignment="1">
      <alignment horizontal="right" vertical="center"/>
    </xf>
    <xf numFmtId="0" fontId="9" fillId="0" borderId="7" xfId="52" applyFont="1" applyBorder="1" applyAlignment="1">
      <alignment horizontal="right"/>
    </xf>
    <xf numFmtId="0" fontId="9" fillId="0" borderId="7" xfId="54" applyFont="1" applyBorder="1" applyAlignment="1">
      <alignment horizontal="right" wrapText="1"/>
    </xf>
    <xf numFmtId="0" fontId="9" fillId="0" borderId="7" xfId="3" applyFont="1" applyBorder="1" applyAlignment="1">
      <alignment horizontal="right" wrapText="1"/>
    </xf>
    <xf numFmtId="1" fontId="9" fillId="0" borderId="7" xfId="52" applyNumberFormat="1" applyFont="1" applyBorder="1" applyAlignment="1">
      <alignment horizontal="right" vertical="center"/>
    </xf>
    <xf numFmtId="1" fontId="9" fillId="39" borderId="7" xfId="52" applyNumberFormat="1" applyFont="1" applyFill="1" applyBorder="1" applyAlignment="1">
      <alignment horizontal="right" vertical="center"/>
    </xf>
    <xf numFmtId="1" fontId="9" fillId="0" borderId="7" xfId="52" quotePrefix="1" applyNumberFormat="1" applyFont="1" applyBorder="1" applyAlignment="1">
      <alignment horizontal="right" vertical="center"/>
    </xf>
    <xf numFmtId="0" fontId="7" fillId="0" borderId="14" xfId="5" applyFont="1" applyBorder="1" applyAlignment="1">
      <alignment horizontal="left" wrapText="1"/>
    </xf>
    <xf numFmtId="0" fontId="7" fillId="39" borderId="9" xfId="5" applyFont="1" applyFill="1" applyBorder="1" applyAlignment="1">
      <alignment horizontal="center" wrapText="1"/>
    </xf>
    <xf numFmtId="0" fontId="7" fillId="39" borderId="9" xfId="5" quotePrefix="1" applyFont="1" applyFill="1" applyBorder="1" applyAlignment="1">
      <alignment horizontal="center" wrapText="1"/>
    </xf>
    <xf numFmtId="0" fontId="9" fillId="0" borderId="9" xfId="5" applyFont="1" applyBorder="1" applyAlignment="1">
      <alignment horizontal="right" wrapText="1"/>
    </xf>
    <xf numFmtId="0" fontId="9" fillId="39" borderId="9" xfId="5" applyFont="1" applyFill="1" applyBorder="1" applyAlignment="1">
      <alignment horizontal="right" wrapText="1"/>
    </xf>
    <xf numFmtId="0" fontId="9" fillId="0" borderId="9" xfId="52" applyFont="1" applyBorder="1" applyAlignment="1">
      <alignment vertical="center"/>
    </xf>
    <xf numFmtId="0" fontId="9" fillId="39" borderId="9" xfId="5" applyFont="1" applyFill="1" applyBorder="1" applyAlignment="1">
      <alignment wrapText="1"/>
    </xf>
    <xf numFmtId="0" fontId="9" fillId="0" borderId="9" xfId="5" applyFont="1" applyBorder="1" applyAlignment="1">
      <alignment wrapText="1"/>
    </xf>
    <xf numFmtId="166" fontId="9" fillId="0" borderId="9" xfId="52" applyNumberFormat="1" applyFont="1" applyBorder="1" applyAlignment="1">
      <alignment vertical="center"/>
    </xf>
    <xf numFmtId="0" fontId="9" fillId="39" borderId="14" xfId="5" applyFont="1" applyFill="1" applyBorder="1" applyAlignment="1">
      <alignment horizontal="right" wrapText="1"/>
    </xf>
    <xf numFmtId="0" fontId="9" fillId="39" borderId="8" xfId="5" applyFont="1" applyFill="1" applyBorder="1" applyAlignment="1">
      <alignment horizontal="right" wrapText="1"/>
    </xf>
    <xf numFmtId="0" fontId="9" fillId="0" borderId="9" xfId="53" applyFont="1" applyBorder="1" applyAlignment="1">
      <alignment horizontal="right" wrapText="1"/>
    </xf>
    <xf numFmtId="0" fontId="9" fillId="39" borderId="9" xfId="53" applyFont="1" applyFill="1" applyBorder="1" applyAlignment="1">
      <alignment horizontal="right" wrapText="1"/>
    </xf>
    <xf numFmtId="0" fontId="9" fillId="39" borderId="9" xfId="54" applyFont="1" applyFill="1" applyBorder="1" applyAlignment="1">
      <alignment horizontal="right" wrapText="1"/>
    </xf>
    <xf numFmtId="0" fontId="9" fillId="0" borderId="9" xfId="54" applyFont="1" applyBorder="1" applyAlignment="1">
      <alignment horizontal="right" wrapText="1"/>
    </xf>
    <xf numFmtId="0" fontId="9" fillId="39" borderId="9" xfId="3" applyFont="1" applyFill="1" applyBorder="1" applyAlignment="1">
      <alignment horizontal="right" wrapText="1"/>
    </xf>
    <xf numFmtId="0" fontId="9" fillId="0" borderId="9" xfId="3" applyFont="1" applyBorder="1" applyAlignment="1">
      <alignment horizontal="right" wrapText="1"/>
    </xf>
    <xf numFmtId="166" fontId="9" fillId="0" borderId="9" xfId="3" applyNumberFormat="1" applyFont="1" applyBorder="1" applyAlignment="1">
      <alignment horizontal="right" wrapText="1"/>
    </xf>
    <xf numFmtId="166" fontId="9" fillId="0" borderId="9" xfId="52" applyNumberFormat="1" applyFont="1" applyBorder="1" applyAlignment="1">
      <alignment horizontal="right" vertical="center"/>
    </xf>
    <xf numFmtId="166" fontId="9" fillId="39" borderId="9" xfId="52" applyNumberFormat="1" applyFont="1" applyFill="1" applyBorder="1" applyAlignment="1">
      <alignment horizontal="right" vertical="center"/>
    </xf>
    <xf numFmtId="166" fontId="9" fillId="0" borderId="9" xfId="52" quotePrefix="1" applyNumberFormat="1" applyFont="1" applyBorder="1" applyAlignment="1">
      <alignment horizontal="right" vertical="center"/>
    </xf>
    <xf numFmtId="0" fontId="9" fillId="0" borderId="9" xfId="52" applyFont="1" applyBorder="1" applyAlignment="1">
      <alignment horizontal="right"/>
    </xf>
    <xf numFmtId="0" fontId="7" fillId="39" borderId="40" xfId="5" applyFont="1" applyFill="1" applyBorder="1" applyAlignment="1">
      <alignment horizontal="center" wrapText="1"/>
    </xf>
    <xf numFmtId="171" fontId="9" fillId="0" borderId="40" xfId="5" applyNumberFormat="1" applyFont="1" applyBorder="1" applyAlignment="1">
      <alignment horizontal="right" vertical="center"/>
    </xf>
    <xf numFmtId="171" fontId="9" fillId="39" borderId="40" xfId="5" applyNumberFormat="1" applyFont="1" applyFill="1" applyBorder="1" applyAlignment="1">
      <alignment horizontal="right" vertical="center"/>
    </xf>
    <xf numFmtId="0" fontId="9" fillId="39" borderId="40" xfId="5" applyFont="1" applyFill="1" applyBorder="1" applyAlignment="1">
      <alignment horizontal="left" vertical="center" wrapText="1"/>
    </xf>
    <xf numFmtId="0" fontId="9" fillId="0" borderId="40" xfId="53" applyFont="1" applyBorder="1" applyAlignment="1">
      <alignment horizontal="right" wrapText="1"/>
    </xf>
    <xf numFmtId="0" fontId="9" fillId="39" borderId="40" xfId="53" applyFont="1" applyFill="1" applyBorder="1" applyAlignment="1">
      <alignment horizontal="left" wrapText="1"/>
    </xf>
    <xf numFmtId="0" fontId="9" fillId="0" borderId="40" xfId="53" applyFont="1" applyBorder="1" applyAlignment="1">
      <alignment horizontal="left" wrapText="1"/>
    </xf>
    <xf numFmtId="0" fontId="9" fillId="0" borderId="40" xfId="54" applyFont="1" applyBorder="1" applyAlignment="1">
      <alignment horizontal="right" wrapText="1"/>
    </xf>
    <xf numFmtId="0" fontId="9" fillId="39" borderId="40" xfId="54" applyFont="1" applyFill="1" applyBorder="1" applyAlignment="1">
      <alignment horizontal="center" wrapText="1"/>
    </xf>
    <xf numFmtId="0" fontId="9" fillId="0" borderId="40" xfId="54" applyFont="1" applyBorder="1" applyAlignment="1">
      <alignment horizontal="center" wrapText="1"/>
    </xf>
    <xf numFmtId="0" fontId="9" fillId="0" borderId="40" xfId="3" applyFont="1" applyBorder="1" applyAlignment="1">
      <alignment horizontal="right" wrapText="1"/>
    </xf>
    <xf numFmtId="0" fontId="9" fillId="39" borderId="40" xfId="3" applyFont="1" applyFill="1" applyBorder="1" applyAlignment="1">
      <alignment wrapText="1"/>
    </xf>
    <xf numFmtId="0" fontId="9" fillId="0" borderId="40" xfId="3" applyFont="1" applyBorder="1" applyAlignment="1">
      <alignment wrapText="1"/>
    </xf>
    <xf numFmtId="166" fontId="9" fillId="0" borderId="40" xfId="52" applyNumberFormat="1" applyFont="1" applyBorder="1" applyAlignment="1">
      <alignment horizontal="center" vertical="center"/>
    </xf>
    <xf numFmtId="166" fontId="9" fillId="39" borderId="40" xfId="52" applyNumberFormat="1" applyFont="1" applyFill="1" applyBorder="1" applyAlignment="1">
      <alignment horizontal="center" vertical="center"/>
    </xf>
    <xf numFmtId="166" fontId="9" fillId="0" borderId="40" xfId="52" quotePrefix="1" applyNumberFormat="1" applyFont="1" applyBorder="1" applyAlignment="1">
      <alignment horizontal="center" vertical="center"/>
    </xf>
    <xf numFmtId="0" fontId="9" fillId="0" borderId="40" xfId="52" applyFont="1" applyBorder="1"/>
    <xf numFmtId="0" fontId="7" fillId="0" borderId="42" xfId="5" applyFont="1" applyBorder="1" applyAlignment="1">
      <alignment horizontal="left" wrapText="1"/>
    </xf>
    <xf numFmtId="0" fontId="7" fillId="39" borderId="6" xfId="5" applyFont="1" applyFill="1" applyBorder="1" applyAlignment="1">
      <alignment horizontal="center" wrapText="1"/>
    </xf>
    <xf numFmtId="171" fontId="9" fillId="0" borderId="6" xfId="5" applyNumberFormat="1" applyFont="1" applyBorder="1" applyAlignment="1">
      <alignment horizontal="right" vertical="center"/>
    </xf>
    <xf numFmtId="171" fontId="9" fillId="39" borderId="6" xfId="5" applyNumberFormat="1" applyFont="1" applyFill="1" applyBorder="1" applyAlignment="1">
      <alignment horizontal="right" vertical="center"/>
    </xf>
    <xf numFmtId="3" fontId="9" fillId="0" borderId="6" xfId="5" applyNumberFormat="1" applyFont="1" applyBorder="1" applyAlignment="1">
      <alignment horizontal="right" vertical="center" wrapText="1"/>
    </xf>
    <xf numFmtId="0" fontId="9" fillId="39" borderId="6" xfId="5" applyFont="1" applyFill="1" applyBorder="1" applyAlignment="1">
      <alignment horizontal="left" vertical="center" wrapText="1"/>
    </xf>
    <xf numFmtId="0" fontId="9" fillId="0" borderId="6" xfId="53" applyFont="1" applyBorder="1" applyAlignment="1">
      <alignment horizontal="right" wrapText="1"/>
    </xf>
    <xf numFmtId="0" fontId="9" fillId="39" borderId="6" xfId="53" applyFont="1" applyFill="1" applyBorder="1" applyAlignment="1">
      <alignment horizontal="left" wrapText="1"/>
    </xf>
    <xf numFmtId="0" fontId="9" fillId="0" borderId="6" xfId="53" applyFont="1" applyBorder="1" applyAlignment="1">
      <alignment horizontal="left" wrapText="1"/>
    </xf>
    <xf numFmtId="0" fontId="9" fillId="0" borderId="6" xfId="54" applyFont="1" applyBorder="1" applyAlignment="1">
      <alignment horizontal="right" wrapText="1"/>
    </xf>
    <xf numFmtId="0" fontId="9" fillId="39" borderId="6" xfId="54" applyFont="1" applyFill="1" applyBorder="1" applyAlignment="1">
      <alignment horizontal="center" wrapText="1"/>
    </xf>
    <xf numFmtId="0" fontId="9" fillId="0" borderId="6" xfId="54" applyFont="1" applyBorder="1" applyAlignment="1">
      <alignment horizontal="center" wrapText="1"/>
    </xf>
    <xf numFmtId="0" fontId="9" fillId="0" borderId="6" xfId="3" applyFont="1" applyBorder="1" applyAlignment="1">
      <alignment horizontal="right" wrapText="1"/>
    </xf>
    <xf numFmtId="0" fontId="9" fillId="39" borderId="6" xfId="3" applyFont="1" applyFill="1" applyBorder="1" applyAlignment="1">
      <alignment wrapText="1"/>
    </xf>
    <xf numFmtId="0" fontId="9" fillId="0" borderId="6" xfId="3" applyFont="1" applyBorder="1" applyAlignment="1">
      <alignment wrapText="1"/>
    </xf>
    <xf numFmtId="166" fontId="9" fillId="0" borderId="6" xfId="52" applyNumberFormat="1" applyFont="1" applyBorder="1" applyAlignment="1">
      <alignment horizontal="center" vertical="center"/>
    </xf>
    <xf numFmtId="166" fontId="9" fillId="39" borderId="6" xfId="52" applyNumberFormat="1" applyFont="1" applyFill="1" applyBorder="1" applyAlignment="1">
      <alignment horizontal="center" vertical="center"/>
    </xf>
    <xf numFmtId="166" fontId="9" fillId="0" borderId="6" xfId="52" quotePrefix="1" applyNumberFormat="1" applyFont="1" applyBorder="1" applyAlignment="1">
      <alignment horizontal="center" vertical="center"/>
    </xf>
    <xf numFmtId="0" fontId="9" fillId="0" borderId="6" xfId="52" applyFont="1" applyBorder="1"/>
    <xf numFmtId="171" fontId="9" fillId="0" borderId="7" xfId="5" applyNumberFormat="1" applyFont="1" applyBorder="1" applyAlignment="1">
      <alignment horizontal="right" vertical="center"/>
    </xf>
    <xf numFmtId="171" fontId="9" fillId="39" borderId="7" xfId="5" applyNumberFormat="1" applyFont="1" applyFill="1" applyBorder="1" applyAlignment="1">
      <alignment horizontal="right" vertical="center"/>
    </xf>
    <xf numFmtId="0" fontId="9" fillId="39" borderId="7" xfId="5" applyFont="1" applyFill="1" applyBorder="1" applyAlignment="1">
      <alignment horizontal="left" vertical="center" wrapText="1"/>
    </xf>
    <xf numFmtId="0" fontId="9" fillId="39" borderId="7" xfId="53" applyFont="1" applyFill="1" applyBorder="1" applyAlignment="1">
      <alignment horizontal="left" wrapText="1"/>
    </xf>
    <xf numFmtId="0" fontId="9" fillId="0" borderId="7" xfId="53" applyFont="1" applyBorder="1" applyAlignment="1">
      <alignment horizontal="left" wrapText="1"/>
    </xf>
    <xf numFmtId="0" fontId="9" fillId="39" borderId="7" xfId="54" applyFont="1" applyFill="1" applyBorder="1" applyAlignment="1">
      <alignment horizontal="center" wrapText="1"/>
    </xf>
    <xf numFmtId="0" fontId="9" fillId="0" borderId="7" xfId="54" applyFont="1" applyBorder="1" applyAlignment="1">
      <alignment horizontal="center" wrapText="1"/>
    </xf>
    <xf numFmtId="0" fontId="9" fillId="39" borderId="7" xfId="3" applyFont="1" applyFill="1" applyBorder="1" applyAlignment="1">
      <alignment wrapText="1"/>
    </xf>
    <xf numFmtId="0" fontId="9" fillId="0" borderId="7" xfId="3" applyFont="1" applyBorder="1" applyAlignment="1">
      <alignment wrapText="1"/>
    </xf>
    <xf numFmtId="0" fontId="9" fillId="39" borderId="7" xfId="52" applyFont="1" applyFill="1" applyBorder="1" applyAlignment="1">
      <alignment horizontal="right"/>
    </xf>
    <xf numFmtId="2" fontId="9" fillId="0" borderId="7" xfId="55" applyNumberFormat="1" applyFont="1" applyBorder="1" applyAlignment="1">
      <alignment horizontal="right"/>
    </xf>
    <xf numFmtId="2" fontId="9" fillId="0" borderId="7" xfId="52" applyNumberFormat="1" applyFont="1" applyBorder="1" applyAlignment="1">
      <alignment horizontal="right"/>
    </xf>
    <xf numFmtId="0" fontId="9" fillId="0" borderId="7" xfId="55" applyFont="1" applyBorder="1" applyAlignment="1">
      <alignment horizontal="right"/>
    </xf>
    <xf numFmtId="166" fontId="9" fillId="0" borderId="7" xfId="52" applyNumberFormat="1" applyFont="1" applyBorder="1" applyAlignment="1">
      <alignment horizontal="right"/>
    </xf>
    <xf numFmtId="4" fontId="9" fillId="0" borderId="7" xfId="5" applyNumberFormat="1" applyFont="1" applyBorder="1" applyAlignment="1">
      <alignment horizontal="right" vertical="center" wrapText="1"/>
    </xf>
    <xf numFmtId="3" fontId="9" fillId="0" borderId="7" xfId="5" applyNumberFormat="1" applyFont="1" applyBorder="1" applyAlignment="1">
      <alignment horizontal="right" vertical="center" wrapText="1"/>
    </xf>
    <xf numFmtId="0" fontId="9" fillId="0" borderId="7" xfId="5" applyFont="1" applyBorder="1" applyAlignment="1">
      <alignment horizontal="center" wrapText="1"/>
    </xf>
    <xf numFmtId="0" fontId="9" fillId="39" borderId="7" xfId="5" applyFont="1" applyFill="1" applyBorder="1" applyAlignment="1">
      <alignment horizontal="center" wrapText="1"/>
    </xf>
    <xf numFmtId="0" fontId="9" fillId="0" borderId="7" xfId="54" applyFont="1" applyBorder="1" applyAlignment="1">
      <alignment horizontal="right"/>
    </xf>
    <xf numFmtId="0" fontId="9" fillId="39" borderId="7" xfId="54" applyFont="1" applyFill="1" applyBorder="1" applyAlignment="1">
      <alignment horizontal="center"/>
    </xf>
    <xf numFmtId="0" fontId="9" fillId="0" borderId="7" xfId="54" applyFont="1" applyBorder="1" applyAlignment="1">
      <alignment horizontal="center"/>
    </xf>
    <xf numFmtId="0" fontId="9" fillId="0" borderId="7" xfId="3" applyFont="1" applyBorder="1" applyAlignment="1">
      <alignment horizontal="right"/>
    </xf>
    <xf numFmtId="0" fontId="9" fillId="39" borderId="7" xfId="3" applyFont="1" applyFill="1" applyBorder="1"/>
    <xf numFmtId="0" fontId="9" fillId="0" borderId="7" xfId="3" applyFont="1" applyBorder="1"/>
    <xf numFmtId="0" fontId="9" fillId="0" borderId="9" xfId="5" applyFont="1" applyBorder="1" applyAlignment="1">
      <alignment horizontal="center" wrapText="1"/>
    </xf>
    <xf numFmtId="0" fontId="9" fillId="39" borderId="9" xfId="5" applyFont="1" applyFill="1" applyBorder="1" applyAlignment="1">
      <alignment horizontal="center" wrapText="1"/>
    </xf>
    <xf numFmtId="171" fontId="9" fillId="0" borderId="9" xfId="5" applyNumberFormat="1" applyFont="1" applyBorder="1" applyAlignment="1">
      <alignment horizontal="right" vertical="center"/>
    </xf>
    <xf numFmtId="171" fontId="9" fillId="39" borderId="9" xfId="5" applyNumberFormat="1" applyFont="1" applyFill="1" applyBorder="1" applyAlignment="1">
      <alignment horizontal="right" vertical="center"/>
    </xf>
    <xf numFmtId="3" fontId="9" fillId="0" borderId="9" xfId="5" applyNumberFormat="1" applyFont="1" applyBorder="1" applyAlignment="1">
      <alignment horizontal="right" vertical="center" wrapText="1"/>
    </xf>
    <xf numFmtId="0" fontId="9" fillId="39" borderId="9" xfId="5" applyFont="1" applyFill="1" applyBorder="1" applyAlignment="1">
      <alignment horizontal="left" vertical="center" wrapText="1"/>
    </xf>
    <xf numFmtId="0" fontId="9" fillId="39" borderId="9" xfId="53" applyFont="1" applyFill="1" applyBorder="1" applyAlignment="1">
      <alignment horizontal="left" wrapText="1"/>
    </xf>
    <xf numFmtId="0" fontId="9" fillId="0" borderId="9" xfId="53" applyFont="1" applyBorder="1" applyAlignment="1">
      <alignment horizontal="left" wrapText="1"/>
    </xf>
    <xf numFmtId="0" fontId="9" fillId="0" borderId="9" xfId="54" applyFont="1" applyBorder="1" applyAlignment="1">
      <alignment horizontal="right"/>
    </xf>
    <xf numFmtId="1" fontId="9" fillId="39" borderId="9" xfId="54" applyNumberFormat="1" applyFont="1" applyFill="1" applyBorder="1"/>
    <xf numFmtId="1" fontId="9" fillId="0" borderId="9" xfId="54" applyNumberFormat="1" applyFont="1" applyBorder="1"/>
    <xf numFmtId="0" fontId="9" fillId="0" borderId="9" xfId="3" applyFont="1" applyBorder="1"/>
    <xf numFmtId="0" fontId="9" fillId="39" borderId="9" xfId="3" applyFont="1" applyFill="1" applyBorder="1"/>
    <xf numFmtId="0" fontId="9" fillId="39" borderId="9" xfId="52" applyFont="1" applyFill="1" applyBorder="1" applyAlignment="1">
      <alignment horizontal="right"/>
    </xf>
    <xf numFmtId="0" fontId="9" fillId="0" borderId="9" xfId="55" applyFont="1" applyBorder="1" applyAlignment="1">
      <alignment horizontal="right"/>
    </xf>
    <xf numFmtId="2" fontId="9" fillId="0" borderId="9" xfId="52" applyNumberFormat="1" applyFont="1" applyBorder="1" applyAlignment="1">
      <alignment horizontal="right"/>
    </xf>
    <xf numFmtId="0" fontId="7" fillId="5" borderId="12" xfId="5" applyFont="1" applyFill="1" applyBorder="1" applyAlignment="1">
      <alignment horizontal="center" wrapText="1"/>
    </xf>
    <xf numFmtId="0" fontId="9" fillId="0" borderId="12" xfId="5" applyFont="1" applyBorder="1" applyAlignment="1">
      <alignment horizontal="center" wrapText="1"/>
    </xf>
    <xf numFmtId="0" fontId="9" fillId="39" borderId="12" xfId="5" applyFont="1" applyFill="1" applyBorder="1" applyAlignment="1">
      <alignment horizontal="center" wrapText="1"/>
    </xf>
    <xf numFmtId="171" fontId="9" fillId="0" borderId="12" xfId="5" applyNumberFormat="1" applyFont="1" applyBorder="1" applyAlignment="1">
      <alignment horizontal="right" vertical="center"/>
    </xf>
    <xf numFmtId="0" fontId="9" fillId="39" borderId="12" xfId="5" applyFont="1" applyFill="1" applyBorder="1" applyAlignment="1">
      <alignment horizontal="left" vertical="center" wrapText="1"/>
    </xf>
    <xf numFmtId="0" fontId="9" fillId="0" borderId="12" xfId="5" applyFont="1" applyBorder="1" applyAlignment="1">
      <alignment horizontal="left" vertical="center" wrapText="1"/>
    </xf>
    <xf numFmtId="3" fontId="9" fillId="0" borderId="12" xfId="5" applyNumberFormat="1" applyFont="1" applyBorder="1" applyAlignment="1">
      <alignment horizontal="right" vertical="center" wrapText="1"/>
    </xf>
    <xf numFmtId="0" fontId="9" fillId="39" borderId="12" xfId="53" applyFont="1" applyFill="1" applyBorder="1" applyAlignment="1">
      <alignment horizontal="left" wrapText="1"/>
    </xf>
    <xf numFmtId="0" fontId="9" fillId="0" borderId="12" xfId="53" applyFont="1" applyBorder="1" applyAlignment="1">
      <alignment horizontal="left" wrapText="1"/>
    </xf>
    <xf numFmtId="0" fontId="9" fillId="42" borderId="12" xfId="54" applyFont="1" applyFill="1" applyBorder="1" applyAlignment="1">
      <alignment horizontal="right"/>
    </xf>
    <xf numFmtId="1" fontId="9" fillId="39" borderId="12" xfId="54" applyNumberFormat="1" applyFont="1" applyFill="1" applyBorder="1"/>
    <xf numFmtId="0" fontId="14" fillId="39" borderId="7" xfId="56" applyFont="1" applyFill="1" applyBorder="1" applyAlignment="1">
      <alignment horizontal="left" vertical="center" wrapText="1"/>
    </xf>
    <xf numFmtId="167" fontId="9" fillId="42" borderId="12" xfId="54" applyNumberFormat="1" applyFont="1" applyFill="1" applyBorder="1"/>
    <xf numFmtId="173" fontId="9" fillId="42" borderId="12" xfId="54" applyNumberFormat="1" applyFont="1" applyFill="1" applyBorder="1"/>
    <xf numFmtId="0" fontId="9" fillId="42" borderId="12" xfId="3" applyFont="1" applyFill="1" applyBorder="1"/>
    <xf numFmtId="0" fontId="9" fillId="39" borderId="12" xfId="3" applyFont="1" applyFill="1" applyBorder="1"/>
    <xf numFmtId="0" fontId="9" fillId="39" borderId="12" xfId="52" applyFont="1" applyFill="1" applyBorder="1" applyAlignment="1">
      <alignment horizontal="right"/>
    </xf>
    <xf numFmtId="0" fontId="9" fillId="0" borderId="12" xfId="55" applyFont="1" applyBorder="1" applyAlignment="1">
      <alignment horizontal="right"/>
    </xf>
    <xf numFmtId="2" fontId="9" fillId="0" borderId="12" xfId="52" applyNumberFormat="1" applyFont="1" applyBorder="1" applyAlignment="1">
      <alignment horizontal="right"/>
    </xf>
    <xf numFmtId="0" fontId="7" fillId="5" borderId="7" xfId="5" applyFont="1" applyFill="1" applyBorder="1" applyAlignment="1">
      <alignment horizontal="center" wrapText="1"/>
    </xf>
    <xf numFmtId="0" fontId="9" fillId="0" borderId="7" xfId="5" applyFont="1" applyBorder="1" applyAlignment="1">
      <alignment horizontal="left" vertical="center" wrapText="1"/>
    </xf>
    <xf numFmtId="0" fontId="9" fillId="39" borderId="7" xfId="54" applyFont="1" applyFill="1" applyBorder="1"/>
    <xf numFmtId="0" fontId="9" fillId="0" borderId="7" xfId="54" applyFont="1" applyBorder="1"/>
    <xf numFmtId="0" fontId="9" fillId="42" borderId="7" xfId="54" applyFont="1" applyFill="1" applyBorder="1" applyAlignment="1">
      <alignment horizontal="right"/>
    </xf>
    <xf numFmtId="0" fontId="44" fillId="0" borderId="6" xfId="52" applyFont="1" applyBorder="1"/>
    <xf numFmtId="0" fontId="44" fillId="39" borderId="6" xfId="52" applyFont="1" applyFill="1" applyBorder="1"/>
    <xf numFmtId="0" fontId="9" fillId="0" borderId="6" xfId="54" applyFont="1" applyBorder="1" applyAlignment="1">
      <alignment horizontal="right"/>
    </xf>
    <xf numFmtId="0" fontId="9" fillId="39" borderId="6" xfId="54" applyFont="1" applyFill="1" applyBorder="1" applyAlignment="1">
      <alignment horizontal="center"/>
    </xf>
    <xf numFmtId="0" fontId="9" fillId="0" borderId="6" xfId="54" applyFont="1" applyBorder="1" applyAlignment="1">
      <alignment horizontal="center"/>
    </xf>
    <xf numFmtId="0" fontId="9" fillId="0" borderId="6" xfId="3" applyFont="1" applyBorder="1" applyAlignment="1">
      <alignment horizontal="right"/>
    </xf>
    <xf numFmtId="0" fontId="9" fillId="39" borderId="6" xfId="3" applyFont="1" applyFill="1" applyBorder="1"/>
    <xf numFmtId="0" fontId="9" fillId="0" borderId="6" xfId="3" applyFont="1" applyBorder="1"/>
    <xf numFmtId="0" fontId="9" fillId="0" borderId="6" xfId="52" applyFont="1" applyBorder="1" applyAlignment="1">
      <alignment horizontal="right"/>
    </xf>
    <xf numFmtId="0" fontId="9" fillId="39" borderId="6" xfId="52" applyFont="1" applyFill="1" applyBorder="1" applyAlignment="1">
      <alignment horizontal="right"/>
    </xf>
    <xf numFmtId="0" fontId="9" fillId="0" borderId="6" xfId="55" applyFont="1" applyBorder="1" applyAlignment="1">
      <alignment horizontal="right"/>
    </xf>
    <xf numFmtId="2" fontId="9" fillId="0" borderId="6" xfId="52" applyNumberFormat="1" applyFont="1" applyBorder="1" applyAlignment="1">
      <alignment horizontal="right"/>
    </xf>
    <xf numFmtId="172" fontId="9" fillId="42" borderId="7" xfId="5" applyNumberFormat="1" applyFont="1" applyFill="1" applyBorder="1" applyAlignment="1">
      <alignment horizontal="right" vertical="center" wrapText="1"/>
    </xf>
    <xf numFmtId="4" fontId="9" fillId="42" borderId="7" xfId="5" applyNumberFormat="1" applyFont="1" applyFill="1" applyBorder="1" applyAlignment="1">
      <alignment horizontal="right" vertical="center" wrapText="1"/>
    </xf>
    <xf numFmtId="1" fontId="9" fillId="39" borderId="7" xfId="54" applyNumberFormat="1" applyFont="1" applyFill="1" applyBorder="1"/>
    <xf numFmtId="165" fontId="9" fillId="42" borderId="7" xfId="54" applyNumberFormat="1" applyFont="1" applyFill="1" applyBorder="1"/>
    <xf numFmtId="0" fontId="9" fillId="42" borderId="7" xfId="3" applyFont="1" applyFill="1" applyBorder="1"/>
    <xf numFmtId="0" fontId="7" fillId="5" borderId="9" xfId="5" applyFont="1" applyFill="1" applyBorder="1" applyAlignment="1">
      <alignment horizontal="center" wrapText="1"/>
    </xf>
    <xf numFmtId="0" fontId="9" fillId="0" borderId="9" xfId="5" applyFont="1" applyBorder="1" applyAlignment="1">
      <alignment horizontal="left" vertical="center" wrapText="1"/>
    </xf>
    <xf numFmtId="0" fontId="9" fillId="39" borderId="9" xfId="54" applyFont="1" applyFill="1" applyBorder="1"/>
    <xf numFmtId="0" fontId="9" fillId="0" borderId="9" xfId="54" applyFont="1" applyBorder="1"/>
    <xf numFmtId="0" fontId="7" fillId="5" borderId="6" xfId="5" applyFont="1" applyFill="1" applyBorder="1" applyAlignment="1">
      <alignment horizontal="center" wrapText="1"/>
    </xf>
    <xf numFmtId="0" fontId="9" fillId="0" borderId="6" xfId="5" applyFont="1" applyBorder="1" applyAlignment="1">
      <alignment horizontal="left" vertical="center" wrapText="1"/>
    </xf>
    <xf numFmtId="0" fontId="9" fillId="39" borderId="6" xfId="54" applyFont="1" applyFill="1" applyBorder="1"/>
    <xf numFmtId="0" fontId="9" fillId="42" borderId="6" xfId="54" applyFont="1" applyFill="1" applyBorder="1" applyAlignment="1">
      <alignment horizontal="right"/>
    </xf>
    <xf numFmtId="0" fontId="9" fillId="0" borderId="6" xfId="55" quotePrefix="1" applyFont="1" applyBorder="1" applyAlignment="1">
      <alignment horizontal="right"/>
    </xf>
    <xf numFmtId="166" fontId="9" fillId="0" borderId="6" xfId="52" applyNumberFormat="1" applyFont="1" applyBorder="1" applyAlignment="1">
      <alignment horizontal="right"/>
    </xf>
    <xf numFmtId="0" fontId="9" fillId="0" borderId="7" xfId="55" quotePrefix="1" applyFont="1" applyBorder="1" applyAlignment="1">
      <alignment horizontal="right"/>
    </xf>
    <xf numFmtId="173" fontId="9" fillId="0" borderId="7" xfId="54" applyNumberFormat="1" applyFont="1" applyBorder="1"/>
    <xf numFmtId="0" fontId="9" fillId="39" borderId="6" xfId="52" applyFont="1" applyFill="1" applyBorder="1"/>
    <xf numFmtId="0" fontId="9" fillId="39" borderId="7" xfId="52" applyFont="1" applyFill="1" applyBorder="1"/>
    <xf numFmtId="0" fontId="9" fillId="0" borderId="7" xfId="52" applyFont="1" applyBorder="1"/>
    <xf numFmtId="0" fontId="9" fillId="42" borderId="7" xfId="54" applyFont="1" applyFill="1" applyBorder="1" applyAlignment="1">
      <alignment horizontal="center"/>
    </xf>
    <xf numFmtId="0" fontId="9" fillId="42" borderId="7" xfId="3" applyFont="1" applyFill="1" applyBorder="1" applyAlignment="1">
      <alignment horizontal="right"/>
    </xf>
    <xf numFmtId="165" fontId="9" fillId="0" borderId="7" xfId="54" applyNumberFormat="1" applyFont="1" applyBorder="1"/>
    <xf numFmtId="167" fontId="9" fillId="0" borderId="9" xfId="53" applyNumberFormat="1" applyFont="1" applyBorder="1" applyAlignment="1">
      <alignment horizontal="right" wrapText="1"/>
    </xf>
    <xf numFmtId="1" fontId="9" fillId="39" borderId="9" xfId="53" applyNumberFormat="1" applyFont="1" applyFill="1" applyBorder="1" applyAlignment="1">
      <alignment horizontal="left" wrapText="1"/>
    </xf>
    <xf numFmtId="165" fontId="9" fillId="0" borderId="9" xfId="53" applyNumberFormat="1" applyFont="1" applyBorder="1" applyAlignment="1">
      <alignment horizontal="right" wrapText="1"/>
    </xf>
    <xf numFmtId="1" fontId="9" fillId="0" borderId="9" xfId="53" applyNumberFormat="1" applyFont="1" applyBorder="1" applyAlignment="1">
      <alignment horizontal="left" wrapText="1"/>
    </xf>
    <xf numFmtId="0" fontId="9" fillId="0" borderId="9" xfId="55" quotePrefix="1" applyFont="1" applyBorder="1" applyAlignment="1">
      <alignment horizontal="right"/>
    </xf>
    <xf numFmtId="166" fontId="9" fillId="0" borderId="9" xfId="52" applyNumberFormat="1" applyFont="1" applyBorder="1" applyAlignment="1">
      <alignment horizontal="right"/>
    </xf>
    <xf numFmtId="171" fontId="9" fillId="0" borderId="41" xfId="5" applyNumberFormat="1" applyFont="1" applyBorder="1" applyAlignment="1">
      <alignment horizontal="right" vertical="center"/>
    </xf>
    <xf numFmtId="171" fontId="9" fillId="39" borderId="41" xfId="5" applyNumberFormat="1" applyFont="1" applyFill="1" applyBorder="1" applyAlignment="1">
      <alignment horizontal="right" vertical="center"/>
    </xf>
    <xf numFmtId="0" fontId="9" fillId="39" borderId="41" xfId="5" applyFont="1" applyFill="1" applyBorder="1" applyAlignment="1">
      <alignment horizontal="left" vertical="center" wrapText="1"/>
    </xf>
    <xf numFmtId="0" fontId="9" fillId="0" borderId="41" xfId="53" applyFont="1" applyBorder="1" applyAlignment="1">
      <alignment horizontal="right" wrapText="1"/>
    </xf>
    <xf numFmtId="0" fontId="9" fillId="39" borderId="41" xfId="53" applyFont="1" applyFill="1" applyBorder="1" applyAlignment="1">
      <alignment horizontal="left" wrapText="1"/>
    </xf>
    <xf numFmtId="0" fontId="9" fillId="0" borderId="41" xfId="53" applyFont="1" applyBorder="1" applyAlignment="1">
      <alignment horizontal="left" wrapText="1"/>
    </xf>
    <xf numFmtId="0" fontId="46" fillId="0" borderId="41" xfId="54" applyFont="1" applyBorder="1" applyAlignment="1">
      <alignment horizontal="right" wrapText="1"/>
    </xf>
    <xf numFmtId="0" fontId="46" fillId="39" borderId="41" xfId="54" applyFont="1" applyFill="1" applyBorder="1" applyAlignment="1">
      <alignment horizontal="center" wrapText="1"/>
    </xf>
    <xf numFmtId="0" fontId="46" fillId="0" borderId="41" xfId="54" applyFont="1" applyBorder="1" applyAlignment="1">
      <alignment horizontal="center" wrapText="1"/>
    </xf>
    <xf numFmtId="0" fontId="46" fillId="0" borderId="41" xfId="3" applyFont="1" applyBorder="1" applyAlignment="1">
      <alignment horizontal="right" wrapText="1"/>
    </xf>
    <xf numFmtId="0" fontId="46" fillId="39" borderId="41" xfId="3" applyFont="1" applyFill="1" applyBorder="1" applyAlignment="1">
      <alignment wrapText="1"/>
    </xf>
    <xf numFmtId="0" fontId="46" fillId="0" borderId="41" xfId="3" applyFont="1" applyBorder="1" applyAlignment="1">
      <alignment wrapText="1"/>
    </xf>
    <xf numFmtId="166" fontId="44" fillId="0" borderId="41" xfId="52" applyNumberFormat="1" applyFont="1" applyBorder="1" applyAlignment="1">
      <alignment horizontal="center" vertical="center"/>
    </xf>
    <xf numFmtId="166" fontId="44" fillId="0" borderId="41" xfId="52" quotePrefix="1" applyNumberFormat="1" applyFont="1" applyBorder="1" applyAlignment="1">
      <alignment horizontal="center" vertical="center"/>
    </xf>
    <xf numFmtId="0" fontId="44" fillId="0" borderId="41" xfId="52" applyFont="1" applyBorder="1"/>
    <xf numFmtId="0" fontId="7" fillId="0" borderId="11" xfId="56" applyFont="1" applyBorder="1" applyAlignment="1">
      <alignment horizontal="left"/>
    </xf>
    <xf numFmtId="0" fontId="7" fillId="0" borderId="12" xfId="56" applyFont="1" applyBorder="1" applyAlignment="1">
      <alignment horizontal="center"/>
    </xf>
    <xf numFmtId="167" fontId="9" fillId="0" borderId="12" xfId="53" applyNumberFormat="1" applyFont="1" applyBorder="1" applyAlignment="1">
      <alignment horizontal="right" wrapText="1"/>
    </xf>
    <xf numFmtId="1" fontId="9" fillId="39" borderId="12" xfId="53" applyNumberFormat="1" applyFont="1" applyFill="1" applyBorder="1" applyAlignment="1">
      <alignment horizontal="left" wrapText="1"/>
    </xf>
    <xf numFmtId="165" fontId="9" fillId="0" borderId="12" xfId="53" applyNumberFormat="1" applyFont="1" applyBorder="1" applyAlignment="1">
      <alignment horizontal="right" wrapText="1"/>
    </xf>
    <xf numFmtId="1" fontId="9" fillId="0" borderId="12" xfId="53" applyNumberFormat="1" applyFont="1" applyBorder="1" applyAlignment="1">
      <alignment horizontal="left" wrapText="1"/>
    </xf>
    <xf numFmtId="0" fontId="9" fillId="0" borderId="12" xfId="54" applyFont="1" applyBorder="1" applyAlignment="1">
      <alignment horizontal="right"/>
    </xf>
    <xf numFmtId="0" fontId="9" fillId="0" borderId="12" xfId="54" applyFont="1" applyBorder="1"/>
    <xf numFmtId="0" fontId="9" fillId="39" borderId="12" xfId="54" applyFont="1" applyFill="1" applyBorder="1"/>
    <xf numFmtId="0" fontId="9" fillId="0" borderId="12" xfId="3" applyFont="1" applyBorder="1"/>
    <xf numFmtId="0" fontId="47" fillId="0" borderId="12" xfId="52" applyFont="1" applyBorder="1" applyAlignment="1">
      <alignment horizontal="right"/>
    </xf>
    <xf numFmtId="0" fontId="47" fillId="39" borderId="12" xfId="52" applyFont="1" applyFill="1" applyBorder="1" applyAlignment="1">
      <alignment horizontal="right"/>
    </xf>
    <xf numFmtId="0" fontId="48" fillId="0" borderId="12" xfId="55" quotePrefix="1" applyFont="1" applyBorder="1" applyAlignment="1">
      <alignment horizontal="right"/>
    </xf>
    <xf numFmtId="166" fontId="47" fillId="0" borderId="12" xfId="52" applyNumberFormat="1" applyFont="1" applyBorder="1" applyAlignment="1">
      <alignment horizontal="right"/>
    </xf>
    <xf numFmtId="2" fontId="47" fillId="0" borderId="12" xfId="52" applyNumberFormat="1" applyFont="1" applyBorder="1" applyAlignment="1">
      <alignment horizontal="right"/>
    </xf>
    <xf numFmtId="0" fontId="49" fillId="0" borderId="0" xfId="52" applyFont="1"/>
    <xf numFmtId="0" fontId="7" fillId="0" borderId="13" xfId="56" applyFont="1" applyBorder="1" applyAlignment="1">
      <alignment horizontal="left"/>
    </xf>
    <xf numFmtId="0" fontId="7" fillId="0" borderId="7" xfId="56" applyFont="1" applyBorder="1" applyAlignment="1">
      <alignment horizontal="center"/>
    </xf>
    <xf numFmtId="167" fontId="9" fillId="0" borderId="7" xfId="53" applyNumberFormat="1" applyFont="1" applyBorder="1" applyAlignment="1">
      <alignment horizontal="right" wrapText="1"/>
    </xf>
    <xf numFmtId="1" fontId="9" fillId="39" borderId="7" xfId="53" applyNumberFormat="1" applyFont="1" applyFill="1" applyBorder="1" applyAlignment="1">
      <alignment horizontal="left" wrapText="1"/>
    </xf>
    <xf numFmtId="165" fontId="9" fillId="0" borderId="7" xfId="53" applyNumberFormat="1" applyFont="1" applyBorder="1" applyAlignment="1">
      <alignment horizontal="right" wrapText="1"/>
    </xf>
    <xf numFmtId="1" fontId="9" fillId="0" borderId="7" xfId="53" applyNumberFormat="1" applyFont="1" applyBorder="1" applyAlignment="1">
      <alignment horizontal="left" wrapText="1"/>
    </xf>
    <xf numFmtId="0" fontId="9" fillId="40" borderId="7" xfId="54" applyFont="1" applyFill="1" applyBorder="1" applyAlignment="1">
      <alignment horizontal="right"/>
    </xf>
    <xf numFmtId="0" fontId="9" fillId="40" borderId="7" xfId="54" applyFont="1" applyFill="1" applyBorder="1"/>
    <xf numFmtId="0" fontId="47" fillId="0" borderId="7" xfId="52" applyFont="1" applyBorder="1" applyAlignment="1">
      <alignment horizontal="right"/>
    </xf>
    <xf numFmtId="0" fontId="47" fillId="39" borderId="7" xfId="52" applyFont="1" applyFill="1" applyBorder="1" applyAlignment="1">
      <alignment horizontal="right"/>
    </xf>
    <xf numFmtId="0" fontId="48" fillId="0" borderId="7" xfId="55" quotePrefix="1" applyFont="1" applyBorder="1" applyAlignment="1">
      <alignment horizontal="right"/>
    </xf>
    <xf numFmtId="166" fontId="47" fillId="0" borderId="7" xfId="52" applyNumberFormat="1" applyFont="1" applyBorder="1" applyAlignment="1">
      <alignment horizontal="right"/>
    </xf>
    <xf numFmtId="2" fontId="47" fillId="0" borderId="7" xfId="52" applyNumberFormat="1" applyFont="1" applyBorder="1" applyAlignment="1">
      <alignment horizontal="right"/>
    </xf>
    <xf numFmtId="1" fontId="9" fillId="0" borderId="7" xfId="53" applyNumberFormat="1" applyFont="1" applyBorder="1" applyAlignment="1">
      <alignment horizontal="right"/>
    </xf>
    <xf numFmtId="3" fontId="9" fillId="42" borderId="7" xfId="54" applyNumberFormat="1" applyFont="1" applyFill="1" applyBorder="1"/>
    <xf numFmtId="0" fontId="9" fillId="42" borderId="7" xfId="54" applyFont="1" applyFill="1" applyBorder="1"/>
    <xf numFmtId="0" fontId="9" fillId="42" borderId="7" xfId="53" applyFont="1" applyFill="1" applyBorder="1" applyAlignment="1">
      <alignment horizontal="right" wrapText="1"/>
    </xf>
    <xf numFmtId="0" fontId="9" fillId="42" borderId="7" xfId="56" quotePrefix="1" applyFont="1" applyFill="1" applyBorder="1" applyAlignment="1">
      <alignment horizontal="right"/>
    </xf>
    <xf numFmtId="11" fontId="14" fillId="39" borderId="7" xfId="56" applyNumberFormat="1" applyFont="1" applyFill="1" applyBorder="1" applyAlignment="1">
      <alignment horizontal="left" vertical="center" wrapText="1"/>
    </xf>
    <xf numFmtId="166" fontId="51" fillId="0" borderId="41" xfId="52" applyNumberFormat="1" applyFont="1" applyBorder="1" applyAlignment="1">
      <alignment horizontal="center" vertical="center"/>
    </xf>
    <xf numFmtId="166" fontId="51" fillId="39" borderId="41" xfId="52" applyNumberFormat="1" applyFont="1" applyFill="1" applyBorder="1" applyAlignment="1">
      <alignment horizontal="center" vertical="center"/>
    </xf>
    <xf numFmtId="0" fontId="51" fillId="0" borderId="41" xfId="52" applyFont="1" applyBorder="1"/>
    <xf numFmtId="0" fontId="7" fillId="0" borderId="12" xfId="5" applyFont="1" applyBorder="1" applyAlignment="1">
      <alignment horizontal="center" wrapText="1"/>
    </xf>
    <xf numFmtId="0" fontId="44" fillId="0" borderId="12" xfId="52" applyFont="1" applyBorder="1"/>
    <xf numFmtId="0" fontId="44" fillId="39" borderId="12" xfId="52" applyFont="1" applyFill="1" applyBorder="1"/>
    <xf numFmtId="0" fontId="44" fillId="0" borderId="12" xfId="52" applyFont="1" applyBorder="1" applyAlignment="1">
      <alignment horizontal="right"/>
    </xf>
    <xf numFmtId="0" fontId="5" fillId="0" borderId="12" xfId="3" applyBorder="1"/>
    <xf numFmtId="0" fontId="5" fillId="39" borderId="12" xfId="3" applyFill="1" applyBorder="1"/>
    <xf numFmtId="0" fontId="51" fillId="0" borderId="12" xfId="52" applyFont="1" applyBorder="1"/>
    <xf numFmtId="0" fontId="51" fillId="39" borderId="12" xfId="52" applyFont="1" applyFill="1" applyBorder="1"/>
    <xf numFmtId="0" fontId="7" fillId="0" borderId="7" xfId="5" applyFont="1" applyBorder="1" applyAlignment="1">
      <alignment horizontal="center" wrapText="1"/>
    </xf>
    <xf numFmtId="0" fontId="44" fillId="0" borderId="7" xfId="52" applyFont="1" applyBorder="1"/>
    <xf numFmtId="0" fontId="44" fillId="39" borderId="7" xfId="52" applyFont="1" applyFill="1" applyBorder="1"/>
    <xf numFmtId="0" fontId="44" fillId="0" borderId="7" xfId="52" applyFont="1" applyBorder="1" applyAlignment="1">
      <alignment horizontal="right"/>
    </xf>
    <xf numFmtId="0" fontId="5" fillId="0" borderId="7" xfId="3" applyBorder="1"/>
    <xf numFmtId="0" fontId="5" fillId="39" borderId="7" xfId="3" applyFill="1" applyBorder="1"/>
    <xf numFmtId="0" fontId="51" fillId="0" borderId="7" xfId="52" applyFont="1" applyBorder="1"/>
    <xf numFmtId="0" fontId="51" fillId="39" borderId="7" xfId="52" applyFont="1" applyFill="1" applyBorder="1"/>
    <xf numFmtId="0" fontId="46" fillId="0" borderId="7" xfId="3" applyFont="1" applyBorder="1"/>
    <xf numFmtId="0" fontId="46" fillId="39" borderId="7" xfId="3" applyFont="1" applyFill="1" applyBorder="1"/>
    <xf numFmtId="0" fontId="7" fillId="0" borderId="14" xfId="56" applyFont="1" applyBorder="1" applyAlignment="1">
      <alignment horizontal="left" wrapText="1"/>
    </xf>
    <xf numFmtId="0" fontId="7" fillId="0" borderId="9" xfId="56" applyFont="1" applyBorder="1" applyAlignment="1">
      <alignment horizontal="center"/>
    </xf>
    <xf numFmtId="0" fontId="44" fillId="0" borderId="9" xfId="52" applyFont="1" applyBorder="1"/>
    <xf numFmtId="0" fontId="44" fillId="39" borderId="9" xfId="52" applyFont="1" applyFill="1" applyBorder="1"/>
    <xf numFmtId="0" fontId="44" fillId="0" borderId="9" xfId="52" applyFont="1" applyBorder="1" applyAlignment="1">
      <alignment horizontal="right"/>
    </xf>
    <xf numFmtId="0" fontId="9" fillId="0" borderId="9" xfId="54" quotePrefix="1" applyFont="1" applyBorder="1" applyAlignment="1">
      <alignment horizontal="right"/>
    </xf>
    <xf numFmtId="1" fontId="46" fillId="39" borderId="9" xfId="54" applyNumberFormat="1" applyFont="1" applyFill="1" applyBorder="1"/>
    <xf numFmtId="1" fontId="46" fillId="0" borderId="9" xfId="54" applyNumberFormat="1" applyFont="1" applyBorder="1"/>
    <xf numFmtId="0" fontId="46" fillId="0" borderId="9" xfId="54" quotePrefix="1" applyFont="1" applyBorder="1" applyAlignment="1">
      <alignment horizontal="right"/>
    </xf>
    <xf numFmtId="0" fontId="51" fillId="0" borderId="9" xfId="52" applyFont="1" applyBorder="1"/>
    <xf numFmtId="0" fontId="51" fillId="39" borderId="9" xfId="52" applyFont="1" applyFill="1" applyBorder="1"/>
    <xf numFmtId="0" fontId="7" fillId="0" borderId="41" xfId="5" applyFont="1" applyBorder="1" applyAlignment="1">
      <alignment horizontal="center" wrapText="1"/>
    </xf>
    <xf numFmtId="0" fontId="44" fillId="0" borderId="0" xfId="52" applyFont="1"/>
    <xf numFmtId="0" fontId="44" fillId="39" borderId="0" xfId="52" applyFont="1" applyFill="1"/>
    <xf numFmtId="0" fontId="44" fillId="0" borderId="0" xfId="52" applyFont="1" applyAlignment="1">
      <alignment horizontal="right"/>
    </xf>
    <xf numFmtId="0" fontId="44" fillId="39" borderId="40" xfId="52" applyFont="1" applyFill="1" applyBorder="1"/>
    <xf numFmtId="0" fontId="44" fillId="0" borderId="40" xfId="52" applyFont="1" applyBorder="1" applyAlignment="1">
      <alignment horizontal="right"/>
    </xf>
    <xf numFmtId="0" fontId="7" fillId="0" borderId="11" xfId="56" applyFont="1" applyBorder="1" applyAlignment="1">
      <alignment horizontal="left" wrapText="1"/>
    </xf>
    <xf numFmtId="0" fontId="7" fillId="0" borderId="12" xfId="56" applyFont="1" applyBorder="1" applyAlignment="1">
      <alignment horizontal="center" wrapText="1"/>
    </xf>
    <xf numFmtId="2" fontId="9" fillId="0" borderId="12" xfId="53" applyNumberFormat="1" applyFont="1" applyBorder="1" applyAlignment="1">
      <alignment horizontal="right" wrapText="1"/>
    </xf>
    <xf numFmtId="165" fontId="9" fillId="0" borderId="12" xfId="53" applyNumberFormat="1" applyFont="1" applyBorder="1" applyAlignment="1">
      <alignment horizontal="right"/>
    </xf>
    <xf numFmtId="2" fontId="9" fillId="0" borderId="12" xfId="53" applyNumberFormat="1" applyFont="1" applyBorder="1" applyAlignment="1">
      <alignment horizontal="right"/>
    </xf>
    <xf numFmtId="1" fontId="9" fillId="39" borderId="6" xfId="53" applyNumberFormat="1" applyFont="1" applyFill="1" applyBorder="1" applyAlignment="1">
      <alignment horizontal="left" wrapText="1"/>
    </xf>
    <xf numFmtId="0" fontId="14" fillId="39" borderId="6" xfId="56" applyFont="1" applyFill="1" applyBorder="1" applyAlignment="1">
      <alignment horizontal="left" vertical="center" wrapText="1"/>
    </xf>
    <xf numFmtId="2" fontId="9" fillId="0" borderId="6" xfId="53" applyNumberFormat="1" applyFont="1" applyBorder="1" applyAlignment="1">
      <alignment horizontal="right"/>
    </xf>
    <xf numFmtId="0" fontId="9" fillId="39" borderId="12" xfId="52" applyFont="1" applyFill="1" applyBorder="1"/>
    <xf numFmtId="0" fontId="9" fillId="0" borderId="12" xfId="52" applyFont="1" applyBorder="1"/>
    <xf numFmtId="0" fontId="7" fillId="0" borderId="42" xfId="56" applyFont="1" applyBorder="1" applyAlignment="1">
      <alignment horizontal="left" wrapText="1"/>
    </xf>
    <xf numFmtId="0" fontId="7" fillId="0" borderId="6" xfId="56" applyFont="1" applyBorder="1" applyAlignment="1">
      <alignment horizontal="center" wrapText="1"/>
    </xf>
    <xf numFmtId="1" fontId="9" fillId="39" borderId="6" xfId="54" applyNumberFormat="1" applyFont="1" applyFill="1" applyBorder="1"/>
    <xf numFmtId="2" fontId="9" fillId="0" borderId="6" xfId="54" applyNumberFormat="1" applyFont="1" applyBorder="1"/>
    <xf numFmtId="166" fontId="9" fillId="0" borderId="6" xfId="54" applyNumberFormat="1" applyFont="1" applyBorder="1"/>
    <xf numFmtId="0" fontId="7" fillId="0" borderId="13" xfId="56" applyFont="1" applyBorder="1" applyAlignment="1">
      <alignment horizontal="left" wrapText="1"/>
    </xf>
    <xf numFmtId="0" fontId="7" fillId="0" borderId="7" xfId="56" applyFont="1" applyBorder="1" applyAlignment="1">
      <alignment horizontal="center" wrapText="1"/>
    </xf>
    <xf numFmtId="166" fontId="9" fillId="0" borderId="7" xfId="54" applyNumberFormat="1" applyFont="1" applyBorder="1"/>
    <xf numFmtId="171" fontId="9" fillId="0" borderId="12" xfId="5" applyNumberFormat="1" applyFont="1" applyBorder="1" applyAlignment="1">
      <alignment horizontal="right" vertical="center" wrapText="1"/>
    </xf>
    <xf numFmtId="166" fontId="9" fillId="0" borderId="12" xfId="53" applyNumberFormat="1" applyFont="1" applyBorder="1" applyAlignment="1">
      <alignment horizontal="right" wrapText="1"/>
    </xf>
    <xf numFmtId="166" fontId="9" fillId="0" borderId="12" xfId="53" applyNumberFormat="1" applyFont="1" applyBorder="1" applyAlignment="1">
      <alignment horizontal="right"/>
    </xf>
    <xf numFmtId="0" fontId="9" fillId="39" borderId="12" xfId="54" applyFont="1" applyFill="1" applyBorder="1" applyAlignment="1">
      <alignment horizontal="right"/>
    </xf>
    <xf numFmtId="0" fontId="44" fillId="39" borderId="12" xfId="52" applyFont="1" applyFill="1" applyBorder="1" applyAlignment="1">
      <alignment horizontal="right"/>
    </xf>
    <xf numFmtId="171" fontId="9" fillId="0" borderId="7" xfId="5" applyNumberFormat="1" applyFont="1" applyBorder="1" applyAlignment="1">
      <alignment horizontal="right" vertical="center" wrapText="1"/>
    </xf>
    <xf numFmtId="0" fontId="9" fillId="0" borderId="7" xfId="53" applyFont="1" applyBorder="1" applyAlignment="1">
      <alignment horizontal="right"/>
    </xf>
    <xf numFmtId="0" fontId="9" fillId="39" borderId="7" xfId="54" applyFont="1" applyFill="1" applyBorder="1" applyAlignment="1">
      <alignment horizontal="right"/>
    </xf>
    <xf numFmtId="0" fontId="44" fillId="39" borderId="7" xfId="52" applyFont="1" applyFill="1" applyBorder="1" applyAlignment="1">
      <alignment horizontal="right"/>
    </xf>
    <xf numFmtId="0" fontId="46" fillId="0" borderId="40" xfId="54" applyFont="1" applyBorder="1" applyAlignment="1">
      <alignment horizontal="right" wrapText="1"/>
    </xf>
    <xf numFmtId="0" fontId="46" fillId="39" borderId="40" xfId="54" applyFont="1" applyFill="1" applyBorder="1" applyAlignment="1">
      <alignment horizontal="center" wrapText="1"/>
    </xf>
    <xf numFmtId="0" fontId="46" fillId="0" borderId="40" xfId="54" applyFont="1" applyBorder="1" applyAlignment="1">
      <alignment horizontal="center" wrapText="1"/>
    </xf>
    <xf numFmtId="0" fontId="46" fillId="0" borderId="40" xfId="3" applyFont="1" applyBorder="1" applyAlignment="1">
      <alignment horizontal="right" wrapText="1"/>
    </xf>
    <xf numFmtId="0" fontId="46" fillId="39" borderId="40" xfId="3" applyFont="1" applyFill="1" applyBorder="1" applyAlignment="1">
      <alignment wrapText="1"/>
    </xf>
    <xf numFmtId="0" fontId="46" fillId="0" borderId="40" xfId="3" applyFont="1" applyBorder="1" applyAlignment="1">
      <alignment wrapText="1"/>
    </xf>
    <xf numFmtId="166" fontId="44" fillId="0" borderId="40" xfId="52" applyNumberFormat="1" applyFont="1" applyBorder="1" applyAlignment="1">
      <alignment horizontal="center" vertical="center"/>
    </xf>
    <xf numFmtId="166" fontId="44" fillId="39" borderId="40" xfId="52" applyNumberFormat="1" applyFont="1" applyFill="1" applyBorder="1" applyAlignment="1">
      <alignment horizontal="center" vertical="center"/>
    </xf>
    <xf numFmtId="166" fontId="44" fillId="0" borderId="40" xfId="52" quotePrefix="1" applyNumberFormat="1" applyFont="1" applyBorder="1" applyAlignment="1">
      <alignment horizontal="center" vertical="center"/>
    </xf>
    <xf numFmtId="0" fontId="44" fillId="0" borderId="40" xfId="52" applyFont="1" applyBorder="1"/>
    <xf numFmtId="171" fontId="9" fillId="0" borderId="6" xfId="5" applyNumberFormat="1" applyFont="1" applyBorder="1" applyAlignment="1">
      <alignment horizontal="right" vertical="center" wrapText="1"/>
    </xf>
    <xf numFmtId="0" fontId="9" fillId="0" borderId="6" xfId="53" applyFont="1" applyBorder="1" applyAlignment="1">
      <alignment horizontal="right"/>
    </xf>
    <xf numFmtId="0" fontId="9" fillId="39" borderId="6" xfId="54" applyFont="1" applyFill="1" applyBorder="1" applyAlignment="1">
      <alignment horizontal="right"/>
    </xf>
    <xf numFmtId="0" fontId="47" fillId="0" borderId="6" xfId="52" applyFont="1" applyBorder="1" applyAlignment="1">
      <alignment horizontal="right"/>
    </xf>
    <xf numFmtId="0" fontId="47" fillId="39" borderId="6" xfId="52" applyFont="1" applyFill="1" applyBorder="1" applyAlignment="1">
      <alignment horizontal="right"/>
    </xf>
    <xf numFmtId="0" fontId="48" fillId="0" borderId="6" xfId="55" quotePrefix="1" applyFont="1" applyBorder="1" applyAlignment="1">
      <alignment horizontal="right"/>
    </xf>
    <xf numFmtId="166" fontId="47" fillId="0" borderId="6" xfId="52" applyNumberFormat="1" applyFont="1" applyBorder="1" applyAlignment="1">
      <alignment horizontal="right"/>
    </xf>
    <xf numFmtId="2" fontId="47" fillId="0" borderId="6" xfId="52" applyNumberFormat="1" applyFont="1" applyBorder="1" applyAlignment="1">
      <alignment horizontal="right"/>
    </xf>
    <xf numFmtId="0" fontId="44" fillId="39" borderId="6" xfId="52" applyFont="1" applyFill="1" applyBorder="1" applyAlignment="1">
      <alignment horizontal="right"/>
    </xf>
    <xf numFmtId="0" fontId="7" fillId="39" borderId="13" xfId="5" applyFont="1" applyFill="1" applyBorder="1" applyAlignment="1">
      <alignment horizontal="left" wrapText="1"/>
    </xf>
    <xf numFmtId="171" fontId="9" fillId="42" borderId="7" xfId="5" applyNumberFormat="1" applyFont="1" applyFill="1" applyBorder="1" applyAlignment="1">
      <alignment horizontal="right" vertical="center" wrapText="1"/>
    </xf>
    <xf numFmtId="0" fontId="9" fillId="40" borderId="7" xfId="53" applyFont="1" applyFill="1" applyBorder="1" applyAlignment="1">
      <alignment horizontal="right" wrapText="1"/>
    </xf>
    <xf numFmtId="3" fontId="9" fillId="0" borderId="7" xfId="55" quotePrefix="1" applyNumberFormat="1" applyFont="1" applyBorder="1" applyAlignment="1">
      <alignment horizontal="right"/>
    </xf>
    <xf numFmtId="3" fontId="9" fillId="0" borderId="7" xfId="52" applyNumberFormat="1" applyFont="1" applyBorder="1" applyAlignment="1">
      <alignment horizontal="right"/>
    </xf>
    <xf numFmtId="3" fontId="9" fillId="39" borderId="7" xfId="52" applyNumberFormat="1" applyFont="1" applyFill="1" applyBorder="1" applyAlignment="1">
      <alignment horizontal="right"/>
    </xf>
    <xf numFmtId="171" fontId="9" fillId="40" borderId="7" xfId="5" applyNumberFormat="1" applyFont="1" applyFill="1" applyBorder="1" applyAlignment="1">
      <alignment horizontal="right" vertical="center" wrapText="1"/>
    </xf>
    <xf numFmtId="0" fontId="7" fillId="39" borderId="46" xfId="53" applyFont="1" applyFill="1" applyBorder="1" applyAlignment="1">
      <alignment wrapText="1"/>
    </xf>
    <xf numFmtId="3" fontId="9" fillId="42" borderId="7" xfId="5" applyNumberFormat="1" applyFont="1" applyFill="1" applyBorder="1" applyAlignment="1">
      <alignment horizontal="right" vertical="center" wrapText="1"/>
    </xf>
    <xf numFmtId="0" fontId="9" fillId="42" borderId="7" xfId="52" applyFont="1" applyFill="1" applyBorder="1" applyAlignment="1">
      <alignment horizontal="right"/>
    </xf>
    <xf numFmtId="0" fontId="9" fillId="42" borderId="7" xfId="55" applyFont="1" applyFill="1" applyBorder="1" applyAlignment="1">
      <alignment horizontal="right"/>
    </xf>
    <xf numFmtId="3" fontId="14" fillId="39" borderId="7" xfId="56" applyNumberFormat="1" applyFont="1" applyFill="1" applyBorder="1" applyAlignment="1">
      <alignment horizontal="left" vertical="center" wrapText="1"/>
    </xf>
    <xf numFmtId="164" fontId="9" fillId="42" borderId="7" xfId="52" applyNumberFormat="1" applyFont="1" applyFill="1" applyBorder="1" applyAlignment="1">
      <alignment horizontal="right"/>
    </xf>
    <xf numFmtId="3" fontId="9" fillId="42" borderId="7" xfId="52" applyNumberFormat="1" applyFont="1" applyFill="1" applyBorder="1" applyAlignment="1">
      <alignment horizontal="right"/>
    </xf>
    <xf numFmtId="164" fontId="9" fillId="42" borderId="7" xfId="55" applyNumberFormat="1" applyFont="1" applyFill="1" applyBorder="1" applyAlignment="1">
      <alignment horizontal="right"/>
    </xf>
    <xf numFmtId="3" fontId="9" fillId="0" borderId="7" xfId="52" applyNumberFormat="1" applyFont="1" applyBorder="1"/>
    <xf numFmtId="1" fontId="9" fillId="42" borderId="7" xfId="55" applyNumberFormat="1" applyFont="1" applyFill="1" applyBorder="1" applyAlignment="1">
      <alignment horizontal="right"/>
    </xf>
    <xf numFmtId="172" fontId="9" fillId="42" borderId="7" xfId="52" applyNumberFormat="1" applyFont="1" applyFill="1" applyBorder="1"/>
    <xf numFmtId="1" fontId="9" fillId="42" borderId="7" xfId="52" applyNumberFormat="1" applyFont="1" applyFill="1" applyBorder="1" applyAlignment="1">
      <alignment horizontal="right"/>
    </xf>
    <xf numFmtId="3" fontId="9" fillId="42" borderId="7" xfId="55" applyNumberFormat="1" applyFont="1" applyFill="1" applyBorder="1" applyAlignment="1">
      <alignment horizontal="right"/>
    </xf>
    <xf numFmtId="171" fontId="9" fillId="39" borderId="7" xfId="5" applyNumberFormat="1" applyFont="1" applyFill="1" applyBorder="1" applyAlignment="1">
      <alignment horizontal="right" vertical="center" wrapText="1"/>
    </xf>
    <xf numFmtId="1" fontId="9" fillId="39" borderId="7" xfId="55" applyNumberFormat="1" applyFont="1" applyFill="1" applyBorder="1" applyAlignment="1">
      <alignment horizontal="right"/>
    </xf>
    <xf numFmtId="0" fontId="48" fillId="39" borderId="7" xfId="55" applyFont="1" applyFill="1" applyBorder="1" applyAlignment="1">
      <alignment horizontal="right"/>
    </xf>
    <xf numFmtId="0" fontId="9" fillId="39" borderId="7" xfId="55" applyFont="1" applyFill="1" applyBorder="1" applyAlignment="1">
      <alignment horizontal="right"/>
    </xf>
    <xf numFmtId="164" fontId="9" fillId="39" borderId="7" xfId="52" applyNumberFormat="1" applyFont="1" applyFill="1" applyBorder="1" applyAlignment="1">
      <alignment horizontal="right"/>
    </xf>
    <xf numFmtId="164" fontId="9" fillId="39" borderId="7" xfId="55" applyNumberFormat="1" applyFont="1" applyFill="1" applyBorder="1" applyAlignment="1">
      <alignment horizontal="right"/>
    </xf>
    <xf numFmtId="1" fontId="9" fillId="39" borderId="7" xfId="52" applyNumberFormat="1" applyFont="1" applyFill="1" applyBorder="1" applyAlignment="1">
      <alignment horizontal="right"/>
    </xf>
    <xf numFmtId="174" fontId="9" fillId="42" borderId="7" xfId="5" applyNumberFormat="1" applyFont="1" applyFill="1" applyBorder="1" applyAlignment="1">
      <alignment horizontal="right" vertical="center" wrapText="1"/>
    </xf>
    <xf numFmtId="0" fontId="47" fillId="39" borderId="7" xfId="52" applyFont="1" applyFill="1" applyBorder="1"/>
    <xf numFmtId="166" fontId="9" fillId="42" borderId="7" xfId="55" applyNumberFormat="1" applyFont="1" applyFill="1" applyBorder="1" applyAlignment="1">
      <alignment horizontal="right"/>
    </xf>
    <xf numFmtId="167" fontId="9" fillId="0" borderId="7" xfId="52" applyNumberFormat="1" applyFont="1" applyBorder="1" applyAlignment="1">
      <alignment horizontal="right"/>
    </xf>
    <xf numFmtId="0" fontId="9" fillId="39" borderId="7" xfId="52" applyFont="1" applyFill="1" applyBorder="1" applyAlignment="1">
      <alignment horizontal="left"/>
    </xf>
    <xf numFmtId="0" fontId="7" fillId="39" borderId="7" xfId="56" applyFont="1" applyFill="1" applyBorder="1" applyAlignment="1">
      <alignment horizontal="left" vertical="center" wrapText="1"/>
    </xf>
    <xf numFmtId="0" fontId="7" fillId="39" borderId="14" xfId="5" applyFont="1" applyFill="1" applyBorder="1" applyAlignment="1">
      <alignment horizontal="left" wrapText="1"/>
    </xf>
    <xf numFmtId="0" fontId="7" fillId="0" borderId="9" xfId="5" applyFont="1" applyBorder="1" applyAlignment="1">
      <alignment horizontal="center" wrapText="1"/>
    </xf>
    <xf numFmtId="171" fontId="9" fillId="0" borderId="9" xfId="5" applyNumberFormat="1" applyFont="1" applyBorder="1" applyAlignment="1">
      <alignment horizontal="right" vertical="center" wrapText="1"/>
    </xf>
    <xf numFmtId="0" fontId="46" fillId="0" borderId="9" xfId="54" applyFont="1" applyBorder="1" applyAlignment="1">
      <alignment horizontal="right"/>
    </xf>
    <xf numFmtId="0" fontId="46" fillId="39" borderId="9" xfId="54" applyFont="1" applyFill="1" applyBorder="1" applyAlignment="1">
      <alignment horizontal="right"/>
    </xf>
    <xf numFmtId="0" fontId="46" fillId="39" borderId="9" xfId="54" applyFont="1" applyFill="1" applyBorder="1"/>
    <xf numFmtId="0" fontId="11" fillId="39" borderId="0" xfId="52" applyFont="1" applyFill="1" applyAlignment="1">
      <alignment horizontal="left"/>
    </xf>
    <xf numFmtId="0" fontId="9" fillId="39" borderId="0" xfId="52" applyFont="1" applyFill="1" applyAlignment="1">
      <alignment horizontal="center" wrapText="1"/>
    </xf>
    <xf numFmtId="0" fontId="9" fillId="39" borderId="0" xfId="52" applyFont="1" applyFill="1"/>
    <xf numFmtId="0" fontId="2" fillId="39" borderId="0" xfId="52" applyFill="1" applyAlignment="1">
      <alignment horizontal="right"/>
    </xf>
    <xf numFmtId="0" fontId="9" fillId="39" borderId="0" xfId="52" applyFont="1" applyFill="1" applyAlignment="1">
      <alignment horizontal="left"/>
    </xf>
    <xf numFmtId="0" fontId="2" fillId="39" borderId="0" xfId="52" applyFill="1" applyAlignment="1">
      <alignment horizontal="center"/>
    </xf>
    <xf numFmtId="0" fontId="2" fillId="0" borderId="0" xfId="52" applyAlignment="1">
      <alignment wrapText="1"/>
    </xf>
    <xf numFmtId="0" fontId="2" fillId="0" borderId="0" xfId="52" applyAlignment="1">
      <alignment horizontal="center"/>
    </xf>
    <xf numFmtId="0" fontId="9" fillId="39" borderId="0" xfId="57" applyFont="1" applyFill="1" applyAlignment="1">
      <alignment horizontal="center"/>
    </xf>
    <xf numFmtId="0" fontId="9" fillId="39" borderId="0" xfId="57" applyFont="1" applyFill="1" applyAlignment="1">
      <alignment horizontal="right"/>
    </xf>
    <xf numFmtId="0" fontId="9" fillId="39" borderId="0" xfId="57" applyFont="1" applyFill="1" applyAlignment="1">
      <alignment horizontal="left"/>
    </xf>
    <xf numFmtId="0" fontId="9" fillId="39" borderId="0" xfId="57" applyFont="1" applyFill="1"/>
    <xf numFmtId="0" fontId="0" fillId="39" borderId="0" xfId="0" applyFill="1" applyAlignment="1">
      <alignment horizontal="left"/>
    </xf>
    <xf numFmtId="0" fontId="9" fillId="39" borderId="0" xfId="57" applyFont="1" applyFill="1" applyAlignment="1">
      <alignment horizontal="centerContinuous"/>
    </xf>
    <xf numFmtId="0" fontId="9" fillId="39" borderId="47" xfId="0" applyFont="1" applyFill="1" applyBorder="1" applyAlignment="1">
      <alignment horizontal="left" vertical="top" wrapText="1"/>
    </xf>
    <xf numFmtId="0" fontId="52" fillId="39" borderId="47" xfId="57" applyFont="1" applyFill="1" applyBorder="1" applyAlignment="1">
      <alignment horizontal="center"/>
    </xf>
    <xf numFmtId="169" fontId="9" fillId="39" borderId="0" xfId="0" applyNumberFormat="1" applyFont="1" applyFill="1" applyAlignment="1">
      <alignment horizontal="left" vertical="top"/>
    </xf>
    <xf numFmtId="0" fontId="52" fillId="39" borderId="0" xfId="57" applyFont="1" applyFill="1" applyAlignment="1">
      <alignment horizontal="center" vertical="center"/>
    </xf>
    <xf numFmtId="0" fontId="9" fillId="39" borderId="0" xfId="57" applyFont="1" applyFill="1" applyAlignment="1">
      <alignment vertical="center"/>
    </xf>
    <xf numFmtId="0" fontId="9" fillId="39" borderId="0" xfId="0" applyFont="1" applyFill="1" applyAlignment="1">
      <alignment horizontal="left" wrapText="1"/>
    </xf>
    <xf numFmtId="169" fontId="52" fillId="39" borderId="0" xfId="57" applyNumberFormat="1" applyFont="1" applyFill="1" applyAlignment="1">
      <alignment horizontal="center"/>
    </xf>
    <xf numFmtId="169" fontId="9" fillId="39" borderId="0" xfId="57" applyNumberFormat="1" applyFont="1" applyFill="1"/>
    <xf numFmtId="49" fontId="52" fillId="39" borderId="5" xfId="57" applyNumberFormat="1" applyFont="1" applyFill="1" applyBorder="1" applyAlignment="1">
      <alignment horizontal="center"/>
    </xf>
    <xf numFmtId="49" fontId="9" fillId="39" borderId="0" xfId="57" applyNumberFormat="1" applyFont="1" applyFill="1"/>
    <xf numFmtId="0" fontId="54" fillId="47" borderId="1" xfId="5" applyFont="1" applyFill="1" applyBorder="1" applyAlignment="1">
      <alignment horizontal="center" wrapText="1"/>
    </xf>
    <xf numFmtId="0" fontId="8" fillId="48" borderId="1" xfId="5" applyFont="1" applyFill="1" applyBorder="1" applyAlignment="1">
      <alignment horizontal="center" wrapText="1"/>
    </xf>
    <xf numFmtId="168" fontId="11" fillId="49" borderId="1" xfId="7" applyNumberFormat="1" applyFont="1" applyFill="1" applyBorder="1" applyAlignment="1">
      <alignment horizontal="center" wrapText="1"/>
    </xf>
    <xf numFmtId="0" fontId="53" fillId="46" borderId="1" xfId="53" applyFont="1" applyFill="1" applyBorder="1" applyAlignment="1">
      <alignment horizontal="right" wrapText="1"/>
    </xf>
    <xf numFmtId="0" fontId="53" fillId="46" borderId="1" xfId="53" applyFont="1" applyFill="1" applyBorder="1" applyAlignment="1">
      <alignment horizontal="center" wrapText="1"/>
    </xf>
    <xf numFmtId="0" fontId="55" fillId="46" borderId="1" xfId="53" applyFont="1" applyFill="1" applyBorder="1" applyAlignment="1">
      <alignment horizontal="right" wrapText="1"/>
    </xf>
    <xf numFmtId="0" fontId="53" fillId="46" borderId="1" xfId="53" applyFont="1" applyFill="1" applyBorder="1" applyAlignment="1">
      <alignment horizontal="left" wrapText="1"/>
    </xf>
    <xf numFmtId="0" fontId="55" fillId="46" borderId="1" xfId="53" applyFont="1" applyFill="1" applyBorder="1" applyAlignment="1">
      <alignment horizontal="center" wrapText="1"/>
    </xf>
    <xf numFmtId="0" fontId="9" fillId="39" borderId="0" xfId="57" applyFont="1" applyFill="1" applyAlignment="1">
      <alignment wrapText="1"/>
    </xf>
    <xf numFmtId="0" fontId="9" fillId="0" borderId="0" xfId="57" applyFont="1" applyAlignment="1">
      <alignment wrapText="1"/>
    </xf>
    <xf numFmtId="0" fontId="8" fillId="39" borderId="4" xfId="5" applyFont="1" applyFill="1" applyBorder="1" applyAlignment="1">
      <alignment horizontal="left" wrapText="1"/>
    </xf>
    <xf numFmtId="0" fontId="54" fillId="50" borderId="4" xfId="5" applyFont="1" applyFill="1" applyBorder="1" applyAlignment="1">
      <alignment horizontal="center" wrapText="1"/>
    </xf>
    <xf numFmtId="0" fontId="54" fillId="39" borderId="4" xfId="6" applyFont="1" applyFill="1" applyBorder="1" applyAlignment="1">
      <alignment horizontal="centerContinuous" wrapText="1"/>
    </xf>
    <xf numFmtId="0" fontId="53" fillId="50" borderId="4" xfId="53" applyFont="1" applyFill="1" applyBorder="1" applyAlignment="1">
      <alignment horizontal="right" wrapText="1"/>
    </xf>
    <xf numFmtId="0" fontId="53" fillId="50" borderId="4" xfId="53" applyFont="1" applyFill="1" applyBorder="1" applyAlignment="1">
      <alignment horizontal="center" wrapText="1"/>
    </xf>
    <xf numFmtId="0" fontId="53" fillId="50" borderId="4" xfId="53" applyFont="1" applyFill="1" applyBorder="1" applyAlignment="1">
      <alignment horizontal="left" wrapText="1"/>
    </xf>
    <xf numFmtId="0" fontId="9" fillId="39" borderId="40" xfId="57" applyFont="1" applyFill="1" applyBorder="1" applyAlignment="1">
      <alignment wrapText="1"/>
    </xf>
    <xf numFmtId="0" fontId="9" fillId="39" borderId="0" xfId="53" applyFont="1" applyFill="1" applyAlignment="1">
      <alignment wrapText="1"/>
    </xf>
    <xf numFmtId="0" fontId="9" fillId="39" borderId="0" xfId="5" applyFont="1" applyFill="1" applyAlignment="1">
      <alignment horizontal="center" wrapText="1"/>
    </xf>
    <xf numFmtId="0" fontId="9" fillId="39" borderId="0" xfId="53" quotePrefix="1" applyFont="1" applyFill="1" applyAlignment="1">
      <alignment horizontal="center" wrapText="1"/>
    </xf>
    <xf numFmtId="1" fontId="9" fillId="39" borderId="0" xfId="53" applyNumberFormat="1" applyFont="1" applyFill="1" applyAlignment="1">
      <alignment horizontal="right" wrapText="1"/>
    </xf>
    <xf numFmtId="1" fontId="9" fillId="39" borderId="0" xfId="53" applyNumberFormat="1" applyFont="1" applyFill="1" applyAlignment="1">
      <alignment horizontal="center" wrapText="1"/>
    </xf>
    <xf numFmtId="1" fontId="9" fillId="39" borderId="0" xfId="53" applyNumberFormat="1" applyFont="1" applyFill="1" applyAlignment="1">
      <alignment horizontal="right" vertical="center" wrapText="1"/>
    </xf>
    <xf numFmtId="1" fontId="9" fillId="39" borderId="0" xfId="53" applyNumberFormat="1" applyFont="1" applyFill="1" applyAlignment="1">
      <alignment horizontal="center" vertical="center" wrapText="1"/>
    </xf>
    <xf numFmtId="0" fontId="9" fillId="39" borderId="0" xfId="53" applyFont="1" applyFill="1" applyAlignment="1">
      <alignment horizontal="center" vertical="center" wrapText="1"/>
    </xf>
    <xf numFmtId="166" fontId="9" fillId="39" borderId="0" xfId="53" applyNumberFormat="1" applyFont="1" applyFill="1" applyAlignment="1">
      <alignment horizontal="right" wrapText="1"/>
    </xf>
    <xf numFmtId="0" fontId="9" fillId="39" borderId="0" xfId="53" applyFont="1" applyFill="1" applyAlignment="1">
      <alignment horizontal="center" wrapText="1"/>
    </xf>
    <xf numFmtId="1" fontId="9" fillId="39" borderId="0" xfId="53" applyNumberFormat="1" applyFont="1" applyFill="1" applyAlignment="1">
      <alignment horizontal="right"/>
    </xf>
    <xf numFmtId="1" fontId="9" fillId="39" borderId="0" xfId="53" applyNumberFormat="1" applyFont="1" applyFill="1" applyAlignment="1">
      <alignment horizontal="center"/>
    </xf>
    <xf numFmtId="0" fontId="9" fillId="39" borderId="0" xfId="53" applyFont="1" applyFill="1" applyAlignment="1">
      <alignment horizontal="center"/>
    </xf>
    <xf numFmtId="166" fontId="9" fillId="39" borderId="0" xfId="53" applyNumberFormat="1" applyFont="1" applyFill="1" applyAlignment="1">
      <alignment horizontal="right"/>
    </xf>
    <xf numFmtId="0" fontId="9" fillId="39" borderId="0" xfId="53" applyFont="1" applyFill="1" applyAlignment="1">
      <alignment horizontal="left" wrapText="1"/>
    </xf>
    <xf numFmtId="1" fontId="9" fillId="39" borderId="0" xfId="53" applyNumberFormat="1" applyFont="1" applyFill="1" applyAlignment="1">
      <alignment horizontal="left" wrapText="1"/>
    </xf>
    <xf numFmtId="1" fontId="9" fillId="39" borderId="0" xfId="57" applyNumberFormat="1" applyFont="1" applyFill="1" applyAlignment="1">
      <alignment horizontal="right"/>
    </xf>
    <xf numFmtId="1" fontId="9" fillId="39" borderId="0" xfId="57" applyNumberFormat="1" applyFont="1" applyFill="1"/>
    <xf numFmtId="0" fontId="9" fillId="0" borderId="0" xfId="57" applyFont="1"/>
    <xf numFmtId="0" fontId="9" fillId="39" borderId="40" xfId="5" applyFont="1" applyFill="1" applyBorder="1" applyAlignment="1">
      <alignment horizontal="center" wrapText="1"/>
    </xf>
    <xf numFmtId="165" fontId="9" fillId="39" borderId="40" xfId="53" applyNumberFormat="1" applyFont="1" applyFill="1" applyBorder="1" applyAlignment="1">
      <alignment horizontal="center" wrapText="1"/>
    </xf>
    <xf numFmtId="1" fontId="9" fillId="39" borderId="40" xfId="53" applyNumberFormat="1" applyFont="1" applyFill="1" applyBorder="1" applyAlignment="1">
      <alignment horizontal="right" wrapText="1"/>
    </xf>
    <xf numFmtId="1" fontId="9" fillId="39" borderId="40" xfId="53" applyNumberFormat="1" applyFont="1" applyFill="1" applyBorder="1" applyAlignment="1">
      <alignment horizontal="center" wrapText="1"/>
    </xf>
    <xf numFmtId="1" fontId="9" fillId="39" borderId="40" xfId="53" applyNumberFormat="1" applyFont="1" applyFill="1" applyBorder="1" applyAlignment="1">
      <alignment horizontal="right" vertical="center" wrapText="1"/>
    </xf>
    <xf numFmtId="1" fontId="9" fillId="39" borderId="40" xfId="53" applyNumberFormat="1" applyFont="1" applyFill="1" applyBorder="1" applyAlignment="1">
      <alignment horizontal="center" vertical="center" wrapText="1"/>
    </xf>
    <xf numFmtId="0" fontId="9" fillId="39" borderId="40" xfId="53" applyFont="1" applyFill="1" applyBorder="1" applyAlignment="1">
      <alignment horizontal="center" vertical="center" wrapText="1"/>
    </xf>
    <xf numFmtId="165" fontId="9" fillId="39" borderId="40" xfId="53" applyNumberFormat="1" applyFont="1" applyFill="1" applyBorder="1" applyAlignment="1">
      <alignment horizontal="right" wrapText="1"/>
    </xf>
    <xf numFmtId="0" fontId="9" fillId="39" borderId="40" xfId="53" applyFont="1" applyFill="1" applyBorder="1" applyAlignment="1">
      <alignment horizontal="center" wrapText="1"/>
    </xf>
    <xf numFmtId="1" fontId="9" fillId="39" borderId="40" xfId="53" applyNumberFormat="1" applyFont="1" applyFill="1" applyBorder="1" applyAlignment="1">
      <alignment horizontal="right"/>
    </xf>
    <xf numFmtId="0" fontId="9" fillId="39" borderId="40" xfId="53" applyFont="1" applyFill="1" applyBorder="1" applyAlignment="1">
      <alignment horizontal="center"/>
    </xf>
    <xf numFmtId="2" fontId="9" fillId="39" borderId="40" xfId="53" applyNumberFormat="1" applyFont="1" applyFill="1" applyBorder="1" applyAlignment="1">
      <alignment horizontal="right"/>
    </xf>
    <xf numFmtId="165" fontId="9" fillId="39" borderId="40" xfId="53" applyNumberFormat="1" applyFont="1" applyFill="1" applyBorder="1" applyAlignment="1">
      <alignment horizontal="right"/>
    </xf>
    <xf numFmtId="1" fontId="9" fillId="39" borderId="40" xfId="57" applyNumberFormat="1" applyFont="1" applyFill="1" applyBorder="1" applyAlignment="1">
      <alignment horizontal="right"/>
    </xf>
    <xf numFmtId="0" fontId="9" fillId="39" borderId="40" xfId="57" applyFont="1" applyFill="1" applyBorder="1"/>
    <xf numFmtId="1" fontId="9" fillId="39" borderId="40" xfId="57" applyNumberFormat="1" applyFont="1" applyFill="1" applyBorder="1"/>
    <xf numFmtId="0" fontId="9" fillId="0" borderId="40" xfId="57" applyFont="1" applyBorder="1"/>
    <xf numFmtId="0" fontId="9" fillId="39" borderId="48" xfId="53" applyFont="1" applyFill="1" applyBorder="1" applyAlignment="1">
      <alignment wrapText="1"/>
    </xf>
    <xf numFmtId="0" fontId="9" fillId="39" borderId="48" xfId="5" applyFont="1" applyFill="1" applyBorder="1" applyAlignment="1">
      <alignment horizontal="center" wrapText="1"/>
    </xf>
    <xf numFmtId="0" fontId="9" fillId="39" borderId="46" xfId="53" quotePrefix="1" applyFont="1" applyFill="1" applyBorder="1" applyAlignment="1">
      <alignment horizontal="center" wrapText="1"/>
    </xf>
    <xf numFmtId="165" fontId="9" fillId="39" borderId="48" xfId="53" applyNumberFormat="1" applyFont="1" applyFill="1" applyBorder="1" applyAlignment="1">
      <alignment horizontal="center" wrapText="1"/>
    </xf>
    <xf numFmtId="1" fontId="9" fillId="39" borderId="48" xfId="53" applyNumberFormat="1" applyFont="1" applyFill="1" applyBorder="1" applyAlignment="1">
      <alignment horizontal="right" wrapText="1"/>
    </xf>
    <xf numFmtId="1" fontId="9" fillId="39" borderId="48" xfId="53" applyNumberFormat="1" applyFont="1" applyFill="1" applyBorder="1" applyAlignment="1">
      <alignment horizontal="center" wrapText="1"/>
    </xf>
    <xf numFmtId="1" fontId="9" fillId="39" borderId="48" xfId="53" applyNumberFormat="1" applyFont="1" applyFill="1" applyBorder="1" applyAlignment="1">
      <alignment horizontal="right" vertical="center" wrapText="1"/>
    </xf>
    <xf numFmtId="1" fontId="9" fillId="39" borderId="48" xfId="53" applyNumberFormat="1" applyFont="1" applyFill="1" applyBorder="1" applyAlignment="1">
      <alignment horizontal="center" vertical="center" wrapText="1"/>
    </xf>
    <xf numFmtId="0" fontId="9" fillId="39" borderId="48" xfId="53" applyFont="1" applyFill="1" applyBorder="1" applyAlignment="1">
      <alignment horizontal="center" vertical="center" wrapText="1"/>
    </xf>
    <xf numFmtId="2" fontId="9" fillId="39" borderId="48" xfId="53" applyNumberFormat="1" applyFont="1" applyFill="1" applyBorder="1" applyAlignment="1">
      <alignment horizontal="right" wrapText="1"/>
    </xf>
    <xf numFmtId="0" fontId="9" fillId="39" borderId="48" xfId="53" applyFont="1" applyFill="1" applyBorder="1" applyAlignment="1">
      <alignment horizontal="center" wrapText="1"/>
    </xf>
    <xf numFmtId="1" fontId="9" fillId="40" borderId="48" xfId="53" applyNumberFormat="1" applyFont="1" applyFill="1" applyBorder="1" applyAlignment="1">
      <alignment horizontal="right" wrapText="1"/>
    </xf>
    <xf numFmtId="0" fontId="14" fillId="39" borderId="46" xfId="56" applyFont="1" applyFill="1" applyBorder="1" applyAlignment="1">
      <alignment horizontal="left" vertical="center" wrapText="1"/>
    </xf>
    <xf numFmtId="166" fontId="9" fillId="40" borderId="48" xfId="53" applyNumberFormat="1" applyFont="1" applyFill="1" applyBorder="1" applyAlignment="1">
      <alignment horizontal="right" wrapText="1"/>
    </xf>
    <xf numFmtId="1" fontId="9" fillId="39" borderId="48" xfId="53" applyNumberFormat="1" applyFont="1" applyFill="1" applyBorder="1" applyAlignment="1">
      <alignment horizontal="right"/>
    </xf>
    <xf numFmtId="0" fontId="9" fillId="39" borderId="48" xfId="53" applyFont="1" applyFill="1" applyBorder="1" applyAlignment="1">
      <alignment horizontal="center"/>
    </xf>
    <xf numFmtId="166" fontId="9" fillId="40" borderId="48" xfId="53" applyNumberFormat="1" applyFont="1" applyFill="1" applyBorder="1" applyAlignment="1">
      <alignment horizontal="right"/>
    </xf>
    <xf numFmtId="2" fontId="9" fillId="39" borderId="48" xfId="53" applyNumberFormat="1" applyFont="1" applyFill="1" applyBorder="1" applyAlignment="1">
      <alignment horizontal="right"/>
    </xf>
    <xf numFmtId="0" fontId="9" fillId="39" borderId="48" xfId="53" applyFont="1" applyFill="1" applyBorder="1" applyAlignment="1">
      <alignment horizontal="left" wrapText="1"/>
    </xf>
    <xf numFmtId="1" fontId="9" fillId="39" borderId="48" xfId="57" applyNumberFormat="1" applyFont="1" applyFill="1" applyBorder="1" applyAlignment="1">
      <alignment horizontal="right"/>
    </xf>
    <xf numFmtId="0" fontId="9" fillId="39" borderId="48" xfId="57" applyFont="1" applyFill="1" applyBorder="1"/>
    <xf numFmtId="1" fontId="9" fillId="39" borderId="48" xfId="57" applyNumberFormat="1" applyFont="1" applyFill="1" applyBorder="1"/>
    <xf numFmtId="0" fontId="9" fillId="39" borderId="46" xfId="53" applyFont="1" applyFill="1" applyBorder="1" applyAlignment="1">
      <alignment wrapText="1"/>
    </xf>
    <xf numFmtId="0" fontId="9" fillId="39" borderId="46" xfId="5" applyFont="1" applyFill="1" applyBorder="1" applyAlignment="1">
      <alignment horizontal="center" wrapText="1"/>
    </xf>
    <xf numFmtId="1" fontId="9" fillId="39" borderId="46" xfId="53" applyNumberFormat="1" applyFont="1" applyFill="1" applyBorder="1" applyAlignment="1">
      <alignment horizontal="right" wrapText="1"/>
    </xf>
    <xf numFmtId="1" fontId="9" fillId="39" borderId="46" xfId="53" applyNumberFormat="1" applyFont="1" applyFill="1" applyBorder="1" applyAlignment="1">
      <alignment horizontal="center" wrapText="1"/>
    </xf>
    <xf numFmtId="1" fontId="9" fillId="39" borderId="46" xfId="53" applyNumberFormat="1" applyFont="1" applyFill="1" applyBorder="1" applyAlignment="1">
      <alignment horizontal="right" vertical="center" wrapText="1"/>
    </xf>
    <xf numFmtId="0" fontId="9" fillId="39" borderId="46" xfId="53" applyFont="1" applyFill="1" applyBorder="1" applyAlignment="1">
      <alignment horizontal="center" vertical="center" wrapText="1"/>
    </xf>
    <xf numFmtId="1" fontId="9" fillId="39" borderId="46" xfId="53" applyNumberFormat="1" applyFont="1" applyFill="1" applyBorder="1" applyAlignment="1">
      <alignment horizontal="center" vertical="center" wrapText="1"/>
    </xf>
    <xf numFmtId="165" fontId="9" fillId="39" borderId="46" xfId="53" applyNumberFormat="1" applyFont="1" applyFill="1" applyBorder="1" applyAlignment="1">
      <alignment horizontal="right" wrapText="1"/>
    </xf>
    <xf numFmtId="0" fontId="9" fillId="39" borderId="46" xfId="53" applyFont="1" applyFill="1" applyBorder="1" applyAlignment="1">
      <alignment horizontal="center" wrapText="1"/>
    </xf>
    <xf numFmtId="2" fontId="9" fillId="42" borderId="46" xfId="53" applyNumberFormat="1" applyFont="1" applyFill="1" applyBorder="1" applyAlignment="1">
      <alignment horizontal="right" wrapText="1"/>
    </xf>
    <xf numFmtId="0" fontId="9" fillId="39" borderId="46" xfId="53" applyFont="1" applyFill="1" applyBorder="1" applyAlignment="1">
      <alignment horizontal="left" wrapText="1"/>
    </xf>
    <xf numFmtId="1" fontId="9" fillId="39" borderId="46" xfId="57" applyNumberFormat="1" applyFont="1" applyFill="1" applyBorder="1" applyAlignment="1">
      <alignment horizontal="right"/>
    </xf>
    <xf numFmtId="0" fontId="9" fillId="39" borderId="46" xfId="57" applyFont="1" applyFill="1" applyBorder="1"/>
    <xf numFmtId="1" fontId="9" fillId="39" borderId="46" xfId="57" applyNumberFormat="1" applyFont="1" applyFill="1" applyBorder="1"/>
    <xf numFmtId="165" fontId="9" fillId="48" borderId="46" xfId="53" applyNumberFormat="1" applyFont="1" applyFill="1" applyBorder="1" applyAlignment="1">
      <alignment horizontal="right" wrapText="1"/>
    </xf>
    <xf numFmtId="165" fontId="9" fillId="42" borderId="46" xfId="53" applyNumberFormat="1" applyFont="1" applyFill="1" applyBorder="1" applyAlignment="1">
      <alignment horizontal="right" wrapText="1"/>
    </xf>
    <xf numFmtId="167" fontId="9" fillId="39" borderId="46" xfId="53" applyNumberFormat="1" applyFont="1" applyFill="1" applyBorder="1" applyAlignment="1">
      <alignment horizontal="right" wrapText="1"/>
    </xf>
    <xf numFmtId="2" fontId="9" fillId="40" borderId="46" xfId="53" applyNumberFormat="1" applyFont="1" applyFill="1" applyBorder="1" applyAlignment="1">
      <alignment horizontal="right" wrapText="1"/>
    </xf>
    <xf numFmtId="165" fontId="9" fillId="40" borderId="46" xfId="53" applyNumberFormat="1" applyFont="1" applyFill="1" applyBorder="1" applyAlignment="1">
      <alignment horizontal="right" wrapText="1"/>
    </xf>
    <xf numFmtId="167" fontId="9" fillId="40" borderId="46" xfId="53" applyNumberFormat="1" applyFont="1" applyFill="1" applyBorder="1" applyAlignment="1">
      <alignment horizontal="right" wrapText="1"/>
    </xf>
    <xf numFmtId="165" fontId="9" fillId="39" borderId="46" xfId="53" applyNumberFormat="1" applyFont="1" applyFill="1" applyBorder="1" applyAlignment="1">
      <alignment horizontal="center" wrapText="1"/>
    </xf>
    <xf numFmtId="165" fontId="9" fillId="49" borderId="46" xfId="53" applyNumberFormat="1" applyFont="1" applyFill="1" applyBorder="1" applyAlignment="1">
      <alignment horizontal="right" wrapText="1"/>
    </xf>
    <xf numFmtId="166" fontId="9" fillId="40" borderId="46" xfId="53" applyNumberFormat="1" applyFont="1" applyFill="1" applyBorder="1" applyAlignment="1">
      <alignment horizontal="right" wrapText="1"/>
    </xf>
    <xf numFmtId="0" fontId="9" fillId="39" borderId="49" xfId="53" applyFont="1" applyFill="1" applyBorder="1" applyAlignment="1">
      <alignment wrapText="1"/>
    </xf>
    <xf numFmtId="0" fontId="9" fillId="39" borderId="49" xfId="5" applyFont="1" applyFill="1" applyBorder="1" applyAlignment="1">
      <alignment horizontal="center" wrapText="1"/>
    </xf>
    <xf numFmtId="0" fontId="9" fillId="39" borderId="49" xfId="53" quotePrefix="1" applyFont="1" applyFill="1" applyBorder="1" applyAlignment="1">
      <alignment horizontal="center" wrapText="1"/>
    </xf>
    <xf numFmtId="2" fontId="9" fillId="48" borderId="49" xfId="53" applyNumberFormat="1" applyFont="1" applyFill="1" applyBorder="1" applyAlignment="1">
      <alignment horizontal="right" wrapText="1"/>
    </xf>
    <xf numFmtId="1" fontId="9" fillId="39" borderId="49" xfId="53" applyNumberFormat="1" applyFont="1" applyFill="1" applyBorder="1" applyAlignment="1">
      <alignment horizontal="center" wrapText="1"/>
    </xf>
    <xf numFmtId="2" fontId="9" fillId="48" borderId="49" xfId="53" applyNumberFormat="1" applyFont="1" applyFill="1" applyBorder="1" applyAlignment="1">
      <alignment horizontal="right" vertical="center" wrapText="1"/>
    </xf>
    <xf numFmtId="1" fontId="9" fillId="39" borderId="49" xfId="53" applyNumberFormat="1" applyFont="1" applyFill="1" applyBorder="1" applyAlignment="1">
      <alignment horizontal="center" vertical="center" wrapText="1"/>
    </xf>
    <xf numFmtId="165" fontId="9" fillId="48" borderId="49" xfId="53" applyNumberFormat="1" applyFont="1" applyFill="1" applyBorder="1" applyAlignment="1">
      <alignment horizontal="right" wrapText="1"/>
    </xf>
    <xf numFmtId="166" fontId="9" fillId="48" borderId="49" xfId="53" applyNumberFormat="1" applyFont="1" applyFill="1" applyBorder="1" applyAlignment="1">
      <alignment horizontal="right" wrapText="1"/>
    </xf>
    <xf numFmtId="2" fontId="9" fillId="42" borderId="49" xfId="53" applyNumberFormat="1" applyFont="1" applyFill="1" applyBorder="1" applyAlignment="1">
      <alignment horizontal="right" wrapText="1"/>
    </xf>
    <xf numFmtId="166" fontId="9" fillId="42" borderId="49" xfId="53" applyNumberFormat="1" applyFont="1" applyFill="1" applyBorder="1" applyAlignment="1">
      <alignment horizontal="right" wrapText="1"/>
    </xf>
    <xf numFmtId="1" fontId="9" fillId="39" borderId="49" xfId="53" applyNumberFormat="1" applyFont="1" applyFill="1" applyBorder="1" applyAlignment="1">
      <alignment horizontal="right" wrapText="1"/>
    </xf>
    <xf numFmtId="165" fontId="9" fillId="42" borderId="49" xfId="53" applyNumberFormat="1" applyFont="1" applyFill="1" applyBorder="1" applyAlignment="1">
      <alignment horizontal="right" wrapText="1"/>
    </xf>
    <xf numFmtId="1" fontId="9" fillId="39" borderId="49" xfId="53" applyNumberFormat="1" applyFont="1" applyFill="1" applyBorder="1" applyAlignment="1">
      <alignment horizontal="left" wrapText="1"/>
    </xf>
    <xf numFmtId="2" fontId="9" fillId="42" borderId="49" xfId="57" applyNumberFormat="1" applyFont="1" applyFill="1" applyBorder="1" applyAlignment="1">
      <alignment horizontal="right"/>
    </xf>
    <xf numFmtId="0" fontId="9" fillId="39" borderId="49" xfId="57" applyFont="1" applyFill="1" applyBorder="1"/>
    <xf numFmtId="2" fontId="9" fillId="42" borderId="49" xfId="57" applyNumberFormat="1" applyFont="1" applyFill="1" applyBorder="1"/>
    <xf numFmtId="0" fontId="9" fillId="39" borderId="40" xfId="53" quotePrefix="1" applyFont="1" applyFill="1" applyBorder="1" applyAlignment="1">
      <alignment horizontal="center" wrapText="1"/>
    </xf>
    <xf numFmtId="166" fontId="9" fillId="39" borderId="40" xfId="53" applyNumberFormat="1" applyFont="1" applyFill="1" applyBorder="1" applyAlignment="1">
      <alignment horizontal="right" wrapText="1"/>
    </xf>
    <xf numFmtId="1" fontId="9" fillId="39" borderId="40" xfId="53" applyNumberFormat="1" applyFont="1" applyFill="1" applyBorder="1" applyAlignment="1">
      <alignment horizontal="center"/>
    </xf>
    <xf numFmtId="166" fontId="9" fillId="39" borderId="40" xfId="53" applyNumberFormat="1" applyFont="1" applyFill="1" applyBorder="1" applyAlignment="1">
      <alignment horizontal="right"/>
    </xf>
    <xf numFmtId="1" fontId="9" fillId="39" borderId="40" xfId="53" applyNumberFormat="1" applyFont="1" applyFill="1" applyBorder="1" applyAlignment="1">
      <alignment horizontal="left" wrapText="1"/>
    </xf>
    <xf numFmtId="2" fontId="9" fillId="40" borderId="48" xfId="53" applyNumberFormat="1" applyFont="1" applyFill="1" applyBorder="1" applyAlignment="1">
      <alignment horizontal="right" wrapText="1"/>
    </xf>
    <xf numFmtId="1" fontId="9" fillId="39" borderId="46" xfId="53" applyNumberFormat="1" applyFont="1" applyFill="1" applyBorder="1" applyAlignment="1">
      <alignment horizontal="right"/>
    </xf>
    <xf numFmtId="0" fontId="9" fillId="39" borderId="46" xfId="53" applyFont="1" applyFill="1" applyBorder="1" applyAlignment="1">
      <alignment horizontal="center"/>
    </xf>
    <xf numFmtId="165" fontId="9" fillId="39" borderId="46" xfId="53" applyNumberFormat="1" applyFont="1" applyFill="1" applyBorder="1" applyAlignment="1">
      <alignment horizontal="right"/>
    </xf>
    <xf numFmtId="167" fontId="9" fillId="39" borderId="46" xfId="53" applyNumberFormat="1" applyFont="1" applyFill="1" applyBorder="1" applyAlignment="1">
      <alignment horizontal="right"/>
    </xf>
    <xf numFmtId="2" fontId="9" fillId="39" borderId="46" xfId="53" applyNumberFormat="1" applyFont="1" applyFill="1" applyBorder="1" applyAlignment="1">
      <alignment horizontal="right" wrapText="1"/>
    </xf>
    <xf numFmtId="2" fontId="9" fillId="40" borderId="46" xfId="53" applyNumberFormat="1" applyFont="1" applyFill="1" applyBorder="1" applyAlignment="1">
      <alignment horizontal="right"/>
    </xf>
    <xf numFmtId="166" fontId="9" fillId="40" borderId="46" xfId="53" applyNumberFormat="1" applyFont="1" applyFill="1" applyBorder="1" applyAlignment="1">
      <alignment horizontal="right"/>
    </xf>
    <xf numFmtId="165" fontId="9" fillId="39" borderId="46" xfId="53" quotePrefix="1" applyNumberFormat="1" applyFont="1" applyFill="1" applyBorder="1" applyAlignment="1">
      <alignment horizontal="center" wrapText="1"/>
    </xf>
    <xf numFmtId="1" fontId="9" fillId="39" borderId="49" xfId="53" applyNumberFormat="1" applyFont="1" applyFill="1" applyBorder="1" applyAlignment="1">
      <alignment horizontal="right" vertical="center" wrapText="1"/>
    </xf>
    <xf numFmtId="0" fontId="9" fillId="39" borderId="49" xfId="53" applyFont="1" applyFill="1" applyBorder="1" applyAlignment="1">
      <alignment horizontal="center" vertical="center" wrapText="1"/>
    </xf>
    <xf numFmtId="165" fontId="9" fillId="39" borderId="49" xfId="53" applyNumberFormat="1" applyFont="1" applyFill="1" applyBorder="1" applyAlignment="1">
      <alignment horizontal="right" wrapText="1"/>
    </xf>
    <xf numFmtId="0" fontId="9" fillId="39" borderId="49" xfId="53" applyFont="1" applyFill="1" applyBorder="1" applyAlignment="1">
      <alignment horizontal="center" wrapText="1"/>
    </xf>
    <xf numFmtId="1" fontId="9" fillId="39" borderId="49" xfId="53" applyNumberFormat="1" applyFont="1" applyFill="1" applyBorder="1" applyAlignment="1">
      <alignment horizontal="right"/>
    </xf>
    <xf numFmtId="0" fontId="9" fillId="39" borderId="49" xfId="53" applyFont="1" applyFill="1" applyBorder="1" applyAlignment="1">
      <alignment horizontal="center"/>
    </xf>
    <xf numFmtId="2" fontId="9" fillId="42" borderId="49" xfId="53" applyNumberFormat="1" applyFont="1" applyFill="1" applyBorder="1" applyAlignment="1">
      <alignment horizontal="right"/>
    </xf>
    <xf numFmtId="165" fontId="9" fillId="42" borderId="49" xfId="53" applyNumberFormat="1" applyFont="1" applyFill="1" applyBorder="1" applyAlignment="1">
      <alignment horizontal="right"/>
    </xf>
    <xf numFmtId="0" fontId="9" fillId="39" borderId="49" xfId="53" applyFont="1" applyFill="1" applyBorder="1" applyAlignment="1">
      <alignment horizontal="left" wrapText="1"/>
    </xf>
    <xf numFmtId="1" fontId="9" fillId="39" borderId="49" xfId="57" applyNumberFormat="1" applyFont="1" applyFill="1" applyBorder="1" applyAlignment="1">
      <alignment horizontal="right"/>
    </xf>
    <xf numFmtId="1" fontId="9" fillId="39" borderId="49" xfId="57" applyNumberFormat="1" applyFont="1" applyFill="1" applyBorder="1"/>
    <xf numFmtId="0" fontId="8" fillId="0" borderId="40" xfId="5" applyFont="1" applyBorder="1" applyAlignment="1">
      <alignment horizontal="left"/>
    </xf>
    <xf numFmtId="2" fontId="9" fillId="39" borderId="40" xfId="53" applyNumberFormat="1" applyFont="1" applyFill="1" applyBorder="1" applyAlignment="1">
      <alignment horizontal="right" wrapText="1"/>
    </xf>
    <xf numFmtId="2" fontId="9" fillId="39" borderId="40" xfId="53" applyNumberFormat="1" applyFont="1" applyFill="1" applyBorder="1" applyAlignment="1">
      <alignment horizontal="right" vertical="center" wrapText="1"/>
    </xf>
    <xf numFmtId="2" fontId="9" fillId="39" borderId="40" xfId="57" applyNumberFormat="1" applyFont="1" applyFill="1" applyBorder="1" applyAlignment="1">
      <alignment horizontal="right"/>
    </xf>
    <xf numFmtId="2" fontId="9" fillId="39" borderId="40" xfId="57" applyNumberFormat="1" applyFont="1" applyFill="1" applyBorder="1"/>
    <xf numFmtId="0" fontId="9" fillId="39" borderId="48" xfId="53" quotePrefix="1" applyFont="1" applyFill="1" applyBorder="1" applyAlignment="1">
      <alignment horizontal="center"/>
    </xf>
    <xf numFmtId="0" fontId="9" fillId="39" borderId="48" xfId="53" applyFont="1" applyFill="1" applyBorder="1" applyAlignment="1">
      <alignment horizontal="right" wrapText="1"/>
    </xf>
    <xf numFmtId="0" fontId="9" fillId="39" borderId="48" xfId="53" applyFont="1" applyFill="1" applyBorder="1" applyAlignment="1">
      <alignment horizontal="right" vertical="center" wrapText="1"/>
    </xf>
    <xf numFmtId="0" fontId="9" fillId="40" borderId="48" xfId="53" applyFont="1" applyFill="1" applyBorder="1" applyAlignment="1">
      <alignment horizontal="right" wrapText="1"/>
    </xf>
    <xf numFmtId="0" fontId="9" fillId="39" borderId="48" xfId="57" applyFont="1" applyFill="1" applyBorder="1" applyAlignment="1">
      <alignment horizontal="right"/>
    </xf>
    <xf numFmtId="0" fontId="9" fillId="39" borderId="46" xfId="53" quotePrefix="1" applyFont="1" applyFill="1" applyBorder="1" applyAlignment="1">
      <alignment horizontal="center"/>
    </xf>
    <xf numFmtId="0" fontId="9" fillId="39" borderId="46" xfId="53" applyFont="1" applyFill="1" applyBorder="1" applyAlignment="1">
      <alignment horizontal="right" wrapText="1"/>
    </xf>
    <xf numFmtId="0" fontId="9" fillId="39" borderId="46" xfId="53" applyFont="1" applyFill="1" applyBorder="1" applyAlignment="1">
      <alignment horizontal="right" vertical="center" wrapText="1"/>
    </xf>
    <xf numFmtId="0" fontId="9" fillId="39" borderId="46" xfId="57" applyFont="1" applyFill="1" applyBorder="1" applyAlignment="1">
      <alignment horizontal="right"/>
    </xf>
    <xf numFmtId="0" fontId="9" fillId="40" borderId="46" xfId="53" applyFont="1" applyFill="1" applyBorder="1" applyAlignment="1">
      <alignment horizontal="right" wrapText="1"/>
    </xf>
    <xf numFmtId="0" fontId="9" fillId="40" borderId="46" xfId="57" applyFont="1" applyFill="1" applyBorder="1" applyAlignment="1">
      <alignment horizontal="right"/>
    </xf>
    <xf numFmtId="0" fontId="9" fillId="40" borderId="46" xfId="57" applyFont="1" applyFill="1" applyBorder="1"/>
    <xf numFmtId="0" fontId="9" fillId="48" borderId="46" xfId="53" applyFont="1" applyFill="1" applyBorder="1" applyAlignment="1">
      <alignment horizontal="right" wrapText="1"/>
    </xf>
    <xf numFmtId="0" fontId="9" fillId="48" borderId="46" xfId="53" applyFont="1" applyFill="1" applyBorder="1" applyAlignment="1">
      <alignment horizontal="right" vertical="center" wrapText="1"/>
    </xf>
    <xf numFmtId="0" fontId="9" fillId="42" borderId="46" xfId="53" applyFont="1" applyFill="1" applyBorder="1" applyAlignment="1">
      <alignment horizontal="right" wrapText="1"/>
    </xf>
    <xf numFmtId="11" fontId="14" fillId="39" borderId="46" xfId="56" applyNumberFormat="1" applyFont="1" applyFill="1" applyBorder="1" applyAlignment="1">
      <alignment horizontal="left" vertical="center" wrapText="1"/>
    </xf>
    <xf numFmtId="2" fontId="9" fillId="39" borderId="46" xfId="53" applyNumberFormat="1" applyFont="1" applyFill="1" applyBorder="1" applyAlignment="1">
      <alignment horizontal="center" wrapText="1"/>
    </xf>
    <xf numFmtId="0" fontId="9" fillId="42" borderId="46" xfId="57" applyFont="1" applyFill="1" applyBorder="1" applyAlignment="1">
      <alignment horizontal="right"/>
    </xf>
    <xf numFmtId="0" fontId="9" fillId="42" borderId="46" xfId="57" applyFont="1" applyFill="1" applyBorder="1"/>
    <xf numFmtId="0" fontId="9" fillId="49" borderId="46" xfId="53" applyFont="1" applyFill="1" applyBorder="1" applyAlignment="1">
      <alignment horizontal="right" wrapText="1"/>
    </xf>
    <xf numFmtId="0" fontId="9" fillId="49" borderId="46" xfId="53" applyFont="1" applyFill="1" applyBorder="1" applyAlignment="1">
      <alignment horizontal="right" vertical="center" wrapText="1"/>
    </xf>
    <xf numFmtId="2" fontId="9" fillId="49" borderId="46" xfId="53" applyNumberFormat="1" applyFont="1" applyFill="1" applyBorder="1" applyAlignment="1">
      <alignment horizontal="right" wrapText="1"/>
    </xf>
    <xf numFmtId="166" fontId="9" fillId="49" borderId="46" xfId="53" applyNumberFormat="1" applyFont="1" applyFill="1" applyBorder="1" applyAlignment="1">
      <alignment horizontal="right" wrapText="1"/>
    </xf>
    <xf numFmtId="166" fontId="9" fillId="48" borderId="46" xfId="53" applyNumberFormat="1" applyFont="1" applyFill="1" applyBorder="1" applyAlignment="1">
      <alignment horizontal="right" wrapText="1"/>
    </xf>
    <xf numFmtId="166" fontId="9" fillId="42" borderId="46" xfId="53" applyNumberFormat="1" applyFont="1" applyFill="1" applyBorder="1" applyAlignment="1">
      <alignment horizontal="right" wrapText="1"/>
    </xf>
    <xf numFmtId="0" fontId="56" fillId="39" borderId="49" xfId="57" applyFont="1" applyFill="1" applyBorder="1" applyAlignment="1">
      <alignment horizontal="center" vertical="center"/>
    </xf>
    <xf numFmtId="0" fontId="57" fillId="39" borderId="49" xfId="58" quotePrefix="1" applyFont="1" applyFill="1" applyBorder="1" applyAlignment="1">
      <alignment horizontal="center"/>
    </xf>
    <xf numFmtId="2" fontId="57" fillId="39" borderId="49" xfId="58" quotePrefix="1" applyNumberFormat="1" applyFont="1" applyFill="1" applyBorder="1" applyAlignment="1">
      <alignment horizontal="right"/>
    </xf>
    <xf numFmtId="11" fontId="14" fillId="39" borderId="0" xfId="56" applyNumberFormat="1" applyFont="1" applyFill="1" applyAlignment="1">
      <alignment horizontal="left" vertical="center" wrapText="1"/>
    </xf>
    <xf numFmtId="166" fontId="57" fillId="39" borderId="49" xfId="58" quotePrefix="1" applyNumberFormat="1" applyFont="1" applyFill="1" applyBorder="1" applyAlignment="1">
      <alignment horizontal="right"/>
    </xf>
    <xf numFmtId="0" fontId="9" fillId="39" borderId="40" xfId="53" applyFont="1" applyFill="1" applyBorder="1" applyAlignment="1">
      <alignment horizontal="right" wrapText="1"/>
    </xf>
    <xf numFmtId="0" fontId="9" fillId="39" borderId="40" xfId="53" applyFont="1" applyFill="1" applyBorder="1" applyAlignment="1">
      <alignment horizontal="right" vertical="center" wrapText="1"/>
    </xf>
    <xf numFmtId="0" fontId="9" fillId="39" borderId="40" xfId="57" applyFont="1" applyFill="1" applyBorder="1" applyAlignment="1">
      <alignment horizontal="right"/>
    </xf>
    <xf numFmtId="0" fontId="9" fillId="39" borderId="0" xfId="53" applyFont="1" applyFill="1" applyAlignment="1">
      <alignment horizontal="right" wrapText="1"/>
    </xf>
    <xf numFmtId="0" fontId="9" fillId="39" borderId="0" xfId="53" applyFont="1" applyFill="1" applyAlignment="1">
      <alignment horizontal="right" vertical="center" wrapText="1"/>
    </xf>
    <xf numFmtId="0" fontId="9" fillId="48" borderId="0" xfId="53" applyFont="1" applyFill="1" applyAlignment="1">
      <alignment horizontal="right" wrapText="1"/>
    </xf>
    <xf numFmtId="0" fontId="9" fillId="42" borderId="0" xfId="53" applyFont="1" applyFill="1" applyAlignment="1">
      <alignment horizontal="right" wrapText="1"/>
    </xf>
    <xf numFmtId="0" fontId="9" fillId="39" borderId="48" xfId="57" applyFont="1" applyFill="1" applyBorder="1" applyAlignment="1">
      <alignment horizontal="center"/>
    </xf>
    <xf numFmtId="1" fontId="9" fillId="39" borderId="48" xfId="57" applyNumberFormat="1" applyFont="1" applyFill="1" applyBorder="1" applyAlignment="1">
      <alignment horizontal="right" vertical="center"/>
    </xf>
    <xf numFmtId="0" fontId="9" fillId="39" borderId="48" xfId="57" applyFont="1" applyFill="1" applyBorder="1" applyAlignment="1">
      <alignment horizontal="center" vertical="center"/>
    </xf>
    <xf numFmtId="1" fontId="9" fillId="39" borderId="48" xfId="57" applyNumberFormat="1" applyFont="1" applyFill="1" applyBorder="1" applyAlignment="1">
      <alignment horizontal="center" vertical="center"/>
    </xf>
    <xf numFmtId="166" fontId="9" fillId="39" borderId="48" xfId="57" applyNumberFormat="1" applyFont="1" applyFill="1" applyBorder="1" applyAlignment="1">
      <alignment horizontal="right"/>
    </xf>
    <xf numFmtId="0" fontId="9" fillId="39" borderId="48" xfId="57" applyFont="1" applyFill="1" applyBorder="1" applyAlignment="1">
      <alignment horizontal="left"/>
    </xf>
    <xf numFmtId="2" fontId="9" fillId="39" borderId="48" xfId="57" applyNumberFormat="1" applyFont="1" applyFill="1" applyBorder="1" applyAlignment="1">
      <alignment horizontal="right"/>
    </xf>
    <xf numFmtId="2" fontId="9" fillId="39" borderId="48" xfId="57" applyNumberFormat="1" applyFont="1" applyFill="1" applyBorder="1"/>
    <xf numFmtId="0" fontId="9" fillId="39" borderId="46" xfId="57" applyFont="1" applyFill="1" applyBorder="1" applyAlignment="1">
      <alignment horizontal="center"/>
    </xf>
    <xf numFmtId="1" fontId="9" fillId="39" borderId="46" xfId="57" applyNumberFormat="1" applyFont="1" applyFill="1" applyBorder="1" applyAlignment="1">
      <alignment horizontal="right" vertical="center"/>
    </xf>
    <xf numFmtId="0" fontId="9" fillId="39" borderId="46" xfId="57" applyFont="1" applyFill="1" applyBorder="1" applyAlignment="1">
      <alignment horizontal="center" vertical="center"/>
    </xf>
    <xf numFmtId="1" fontId="9" fillId="39" borderId="46" xfId="57" applyNumberFormat="1" applyFont="1" applyFill="1" applyBorder="1" applyAlignment="1">
      <alignment horizontal="center" vertical="center"/>
    </xf>
    <xf numFmtId="2" fontId="9" fillId="39" borderId="46" xfId="57" applyNumberFormat="1" applyFont="1" applyFill="1" applyBorder="1" applyAlignment="1">
      <alignment horizontal="right"/>
    </xf>
    <xf numFmtId="166" fontId="9" fillId="39" borderId="46" xfId="57" applyNumberFormat="1" applyFont="1" applyFill="1" applyBorder="1" applyAlignment="1">
      <alignment horizontal="right"/>
    </xf>
    <xf numFmtId="0" fontId="9" fillId="39" borderId="46" xfId="57" applyFont="1" applyFill="1" applyBorder="1" applyAlignment="1">
      <alignment horizontal="left"/>
    </xf>
    <xf numFmtId="1" fontId="9" fillId="39" borderId="46" xfId="57" applyNumberFormat="1" applyFont="1" applyFill="1" applyBorder="1" applyAlignment="1">
      <alignment horizontal="left"/>
    </xf>
    <xf numFmtId="166" fontId="9" fillId="39" borderId="46" xfId="57" applyNumberFormat="1" applyFont="1" applyFill="1" applyBorder="1"/>
    <xf numFmtId="0" fontId="9" fillId="39" borderId="50" xfId="53" applyFont="1" applyFill="1" applyBorder="1" applyAlignment="1">
      <alignment wrapText="1"/>
    </xf>
    <xf numFmtId="0" fontId="9" fillId="39" borderId="50" xfId="5" applyFont="1" applyFill="1" applyBorder="1" applyAlignment="1">
      <alignment horizontal="center" wrapText="1"/>
    </xf>
    <xf numFmtId="0" fontId="9" fillId="39" borderId="50" xfId="53" quotePrefix="1" applyFont="1" applyFill="1" applyBorder="1" applyAlignment="1">
      <alignment horizontal="center" wrapText="1"/>
    </xf>
    <xf numFmtId="1" fontId="9" fillId="39" borderId="50" xfId="53" applyNumberFormat="1" applyFont="1" applyFill="1" applyBorder="1" applyAlignment="1">
      <alignment horizontal="right" wrapText="1"/>
    </xf>
    <xf numFmtId="1" fontId="9" fillId="39" borderId="50" xfId="53" applyNumberFormat="1" applyFont="1" applyFill="1" applyBorder="1" applyAlignment="1">
      <alignment horizontal="center" wrapText="1"/>
    </xf>
    <xf numFmtId="1" fontId="9" fillId="39" borderId="50" xfId="53" applyNumberFormat="1" applyFont="1" applyFill="1" applyBorder="1" applyAlignment="1">
      <alignment horizontal="right" vertical="center" wrapText="1"/>
    </xf>
    <xf numFmtId="0" fontId="9" fillId="39" borderId="50" xfId="53" applyFont="1" applyFill="1" applyBorder="1" applyAlignment="1">
      <alignment horizontal="center" vertical="center" wrapText="1"/>
    </xf>
    <xf numFmtId="1" fontId="9" fillId="39" borderId="50" xfId="53" applyNumberFormat="1" applyFont="1" applyFill="1" applyBorder="1" applyAlignment="1">
      <alignment horizontal="center" vertical="center" wrapText="1"/>
    </xf>
    <xf numFmtId="166" fontId="9" fillId="39" borderId="50" xfId="53" applyNumberFormat="1" applyFont="1" applyFill="1" applyBorder="1" applyAlignment="1">
      <alignment horizontal="right" wrapText="1"/>
    </xf>
    <xf numFmtId="0" fontId="9" fillId="39" borderId="50" xfId="53" applyFont="1" applyFill="1" applyBorder="1" applyAlignment="1">
      <alignment horizontal="center" wrapText="1"/>
    </xf>
    <xf numFmtId="1" fontId="9" fillId="39" borderId="50" xfId="53" applyNumberFormat="1" applyFont="1" applyFill="1" applyBorder="1" applyAlignment="1">
      <alignment horizontal="right"/>
    </xf>
    <xf numFmtId="0" fontId="9" fillId="39" borderId="50" xfId="53" applyFont="1" applyFill="1" applyBorder="1" applyAlignment="1">
      <alignment horizontal="center"/>
    </xf>
    <xf numFmtId="1" fontId="9" fillId="39" borderId="50" xfId="53" applyNumberFormat="1" applyFont="1" applyFill="1" applyBorder="1" applyAlignment="1">
      <alignment horizontal="center"/>
    </xf>
    <xf numFmtId="166" fontId="9" fillId="39" borderId="50" xfId="53" applyNumberFormat="1" applyFont="1" applyFill="1" applyBorder="1" applyAlignment="1">
      <alignment horizontal="right"/>
    </xf>
    <xf numFmtId="0" fontId="9" fillId="39" borderId="50" xfId="53" applyFont="1" applyFill="1" applyBorder="1" applyAlignment="1">
      <alignment horizontal="left" wrapText="1"/>
    </xf>
    <xf numFmtId="1" fontId="9" fillId="39" borderId="50" xfId="57" applyNumberFormat="1" applyFont="1" applyFill="1" applyBorder="1" applyAlignment="1">
      <alignment horizontal="right"/>
    </xf>
    <xf numFmtId="0" fontId="9" fillId="39" borderId="50" xfId="57" applyFont="1" applyFill="1" applyBorder="1"/>
    <xf numFmtId="1" fontId="9" fillId="39" borderId="50" xfId="57" applyNumberFormat="1" applyFont="1" applyFill="1" applyBorder="1"/>
    <xf numFmtId="0" fontId="11" fillId="39" borderId="0" xfId="53" applyFont="1" applyFill="1" applyAlignment="1">
      <alignment wrapText="1"/>
    </xf>
    <xf numFmtId="0" fontId="0" fillId="39" borderId="0" xfId="0" applyFill="1" applyAlignment="1">
      <alignment horizontal="right"/>
    </xf>
    <xf numFmtId="168" fontId="9" fillId="39" borderId="0" xfId="57" applyNumberFormat="1" applyFont="1" applyFill="1" applyAlignment="1">
      <alignment horizontal="center" vertical="center" wrapText="1"/>
    </xf>
    <xf numFmtId="0" fontId="9" fillId="0" borderId="0" xfId="57" applyFont="1" applyAlignment="1">
      <alignment horizontal="center"/>
    </xf>
    <xf numFmtId="0" fontId="9" fillId="0" borderId="0" xfId="57" applyFont="1" applyAlignment="1">
      <alignment horizontal="right"/>
    </xf>
    <xf numFmtId="0" fontId="9" fillId="0" borderId="0" xfId="57" applyFont="1" applyAlignment="1">
      <alignment horizontal="left"/>
    </xf>
    <xf numFmtId="0" fontId="0" fillId="39" borderId="0" xfId="0" applyFill="1" applyAlignment="1">
      <alignment horizontal="center"/>
    </xf>
    <xf numFmtId="0" fontId="7" fillId="39" borderId="51" xfId="0" applyFont="1" applyFill="1" applyBorder="1" applyAlignment="1">
      <alignment vertical="center"/>
    </xf>
    <xf numFmtId="0" fontId="0" fillId="39" borderId="51" xfId="0" applyFill="1" applyBorder="1" applyAlignment="1">
      <alignment horizontal="center"/>
    </xf>
    <xf numFmtId="0" fontId="0" fillId="39" borderId="52" xfId="0" applyFill="1" applyBorder="1" applyAlignment="1">
      <alignment horizontal="center"/>
    </xf>
    <xf numFmtId="0" fontId="0" fillId="39" borderId="55" xfId="0" applyFill="1" applyBorder="1" applyAlignment="1">
      <alignment horizontal="centerContinuous"/>
    </xf>
    <xf numFmtId="0" fontId="0" fillId="39" borderId="56" xfId="0" applyFill="1" applyBorder="1" applyAlignment="1">
      <alignment horizontal="centerContinuous"/>
    </xf>
    <xf numFmtId="0" fontId="0" fillId="39" borderId="57" xfId="0" applyFill="1" applyBorder="1" applyAlignment="1">
      <alignment horizontal="centerContinuous"/>
    </xf>
    <xf numFmtId="0" fontId="7" fillId="39" borderId="47" xfId="0" applyFont="1" applyFill="1" applyBorder="1" applyAlignment="1">
      <alignment vertical="center"/>
    </xf>
    <xf numFmtId="0" fontId="0" fillId="39" borderId="47" xfId="0" applyFill="1" applyBorder="1" applyAlignment="1">
      <alignment horizontal="center"/>
    </xf>
    <xf numFmtId="0" fontId="7" fillId="39" borderId="0" xfId="0" applyFont="1" applyFill="1" applyAlignment="1">
      <alignment horizontal="center"/>
    </xf>
    <xf numFmtId="0" fontId="9" fillId="39" borderId="47" xfId="0" applyFont="1" applyFill="1" applyBorder="1" applyAlignment="1">
      <alignment horizontal="centerContinuous"/>
    </xf>
    <xf numFmtId="0" fontId="7" fillId="39" borderId="0" xfId="0" applyFont="1" applyFill="1" applyAlignment="1">
      <alignment vertical="center"/>
    </xf>
    <xf numFmtId="0" fontId="7" fillId="39" borderId="0" xfId="1" applyFont="1" applyFill="1" applyAlignment="1">
      <alignment horizontal="centerContinuous" wrapText="1"/>
    </xf>
    <xf numFmtId="0" fontId="7" fillId="39" borderId="0" xfId="1" applyFont="1" applyFill="1" applyAlignment="1">
      <alignment horizontal="center" wrapText="1"/>
    </xf>
    <xf numFmtId="0" fontId="7" fillId="39" borderId="0" xfId="0" applyFont="1" applyFill="1"/>
    <xf numFmtId="0" fontId="7" fillId="39" borderId="0" xfId="1" applyFont="1" applyFill="1" applyAlignment="1">
      <alignment horizontal="right" wrapText="1"/>
    </xf>
    <xf numFmtId="0" fontId="54" fillId="47" borderId="1" xfId="2" applyFont="1" applyFill="1" applyBorder="1" applyAlignment="1">
      <alignment horizontal="center" wrapText="1"/>
    </xf>
    <xf numFmtId="0" fontId="8" fillId="48" borderId="1" xfId="2" applyFont="1" applyFill="1" applyBorder="1" applyAlignment="1">
      <alignment horizontal="center" wrapText="1"/>
    </xf>
    <xf numFmtId="168" fontId="11" fillId="49" borderId="1" xfId="1" applyNumberFormat="1" applyFont="1" applyFill="1" applyBorder="1" applyAlignment="1">
      <alignment horizontal="center" wrapText="1"/>
    </xf>
    <xf numFmtId="0" fontId="8" fillId="46" borderId="1" xfId="2" applyFont="1" applyFill="1" applyBorder="1" applyAlignment="1">
      <alignment horizontal="center" wrapText="1"/>
    </xf>
    <xf numFmtId="0" fontId="14" fillId="46" borderId="1" xfId="2" applyFont="1" applyFill="1" applyBorder="1" applyAlignment="1">
      <alignment horizontal="center" wrapText="1"/>
    </xf>
    <xf numFmtId="0" fontId="9" fillId="39" borderId="0" xfId="0" applyFont="1" applyFill="1" applyAlignment="1">
      <alignment wrapText="1"/>
    </xf>
    <xf numFmtId="0" fontId="0" fillId="39" borderId="0" xfId="0" applyFill="1" applyAlignment="1">
      <alignment wrapText="1"/>
    </xf>
    <xf numFmtId="0" fontId="8" fillId="0" borderId="59" xfId="2" applyFont="1" applyBorder="1" applyAlignment="1">
      <alignment horizontal="left" vertical="center" wrapText="1"/>
    </xf>
    <xf numFmtId="0" fontId="7" fillId="39" borderId="59" xfId="1" applyFont="1" applyFill="1" applyBorder="1" applyAlignment="1">
      <alignment horizontal="center" vertical="center" wrapText="1"/>
    </xf>
    <xf numFmtId="0" fontId="0" fillId="39" borderId="0" xfId="0" applyFill="1" applyAlignment="1">
      <alignment vertical="center" wrapText="1"/>
    </xf>
    <xf numFmtId="0" fontId="7" fillId="39" borderId="0" xfId="1" applyFont="1" applyFill="1" applyAlignment="1">
      <alignment vertical="center" wrapText="1"/>
    </xf>
    <xf numFmtId="0" fontId="7" fillId="39" borderId="0" xfId="1" applyFont="1" applyFill="1" applyAlignment="1">
      <alignment horizontal="center" vertical="center" wrapText="1"/>
    </xf>
    <xf numFmtId="0" fontId="7" fillId="39" borderId="0" xfId="1" quotePrefix="1" applyFont="1" applyFill="1" applyAlignment="1">
      <alignment horizontal="center" vertical="center"/>
    </xf>
    <xf numFmtId="2" fontId="7" fillId="39" borderId="0" xfId="1" applyNumberFormat="1" applyFont="1" applyFill="1" applyAlignment="1">
      <alignment horizontal="right" vertical="center" wrapText="1"/>
    </xf>
    <xf numFmtId="0" fontId="7" fillId="39" borderId="0" xfId="1" applyFont="1" applyFill="1" applyAlignment="1">
      <alignment vertical="center"/>
    </xf>
    <xf numFmtId="0" fontId="0" fillId="39" borderId="0" xfId="0" applyFill="1" applyAlignment="1">
      <alignment vertical="center"/>
    </xf>
    <xf numFmtId="0" fontId="7" fillId="39" borderId="59" xfId="1" applyFont="1" applyFill="1" applyBorder="1" applyAlignment="1">
      <alignment horizontal="center" vertical="center"/>
    </xf>
    <xf numFmtId="0" fontId="7" fillId="39" borderId="59" xfId="1" applyFont="1" applyFill="1" applyBorder="1" applyAlignment="1">
      <alignment horizontal="right" vertical="center" wrapText="1"/>
    </xf>
    <xf numFmtId="0" fontId="7" fillId="39" borderId="59" xfId="1" applyFont="1" applyFill="1" applyBorder="1" applyAlignment="1">
      <alignment vertical="center" wrapText="1"/>
    </xf>
    <xf numFmtId="0" fontId="7" fillId="39" borderId="59" xfId="1" applyFont="1" applyFill="1" applyBorder="1" applyAlignment="1">
      <alignment vertical="center"/>
    </xf>
    <xf numFmtId="0" fontId="7" fillId="39" borderId="48" xfId="1" applyFont="1" applyFill="1" applyBorder="1" applyAlignment="1">
      <alignment vertical="center" wrapText="1"/>
    </xf>
    <xf numFmtId="0" fontId="7" fillId="39" borderId="48" xfId="1" applyFont="1" applyFill="1" applyBorder="1" applyAlignment="1">
      <alignment horizontal="center" vertical="center" wrapText="1"/>
    </xf>
    <xf numFmtId="165" fontId="9" fillId="39" borderId="48" xfId="53" applyNumberFormat="1" applyFont="1" applyFill="1" applyBorder="1" applyAlignment="1">
      <alignment horizontal="center" vertical="center" wrapText="1"/>
    </xf>
    <xf numFmtId="0" fontId="56" fillId="0" borderId="46" xfId="57" quotePrefix="1" applyFont="1" applyBorder="1" applyAlignment="1">
      <alignment horizontal="center" vertical="center"/>
    </xf>
    <xf numFmtId="167" fontId="7" fillId="39" borderId="48" xfId="1" applyNumberFormat="1" applyFont="1" applyFill="1" applyBorder="1" applyAlignment="1">
      <alignment horizontal="right" vertical="center" wrapText="1"/>
    </xf>
    <xf numFmtId="0" fontId="7" fillId="39" borderId="48" xfId="1" applyFont="1" applyFill="1" applyBorder="1" applyAlignment="1">
      <alignment vertical="center"/>
    </xf>
    <xf numFmtId="0" fontId="7" fillId="39" borderId="48" xfId="1" applyFont="1" applyFill="1" applyBorder="1" applyAlignment="1">
      <alignment horizontal="right" vertical="center" wrapText="1"/>
    </xf>
    <xf numFmtId="0" fontId="7" fillId="39" borderId="46" xfId="1" applyFont="1" applyFill="1" applyBorder="1" applyAlignment="1">
      <alignment vertical="center" wrapText="1"/>
    </xf>
    <xf numFmtId="0" fontId="7" fillId="39" borderId="46" xfId="1" applyFont="1" applyFill="1" applyBorder="1" applyAlignment="1">
      <alignment horizontal="center" vertical="center" wrapText="1"/>
    </xf>
    <xf numFmtId="0" fontId="56" fillId="39" borderId="46" xfId="57" quotePrefix="1" applyFont="1" applyFill="1" applyBorder="1" applyAlignment="1">
      <alignment horizontal="center" vertical="center"/>
    </xf>
    <xf numFmtId="0" fontId="56" fillId="39" borderId="46" xfId="57" applyFont="1" applyFill="1" applyBorder="1" applyAlignment="1">
      <alignment horizontal="center" vertical="center"/>
    </xf>
    <xf numFmtId="165" fontId="7" fillId="39" borderId="49" xfId="1" applyNumberFormat="1" applyFont="1" applyFill="1" applyBorder="1" applyAlignment="1">
      <alignment horizontal="right" vertical="center" wrapText="1"/>
    </xf>
    <xf numFmtId="0" fontId="7" fillId="39" borderId="49" xfId="1" applyFont="1" applyFill="1" applyBorder="1" applyAlignment="1">
      <alignment vertical="center" wrapText="1"/>
    </xf>
    <xf numFmtId="0" fontId="7" fillId="39" borderId="46" xfId="1" applyFont="1" applyFill="1" applyBorder="1" applyAlignment="1">
      <alignment vertical="center"/>
    </xf>
    <xf numFmtId="0" fontId="7" fillId="39" borderId="46" xfId="1" applyFont="1" applyFill="1" applyBorder="1" applyAlignment="1">
      <alignment horizontal="right" vertical="center" wrapText="1"/>
    </xf>
    <xf numFmtId="0" fontId="7" fillId="39" borderId="49" xfId="1" applyFont="1" applyFill="1" applyBorder="1" applyAlignment="1">
      <alignment horizontal="right" vertical="center" wrapText="1"/>
    </xf>
    <xf numFmtId="0" fontId="7" fillId="48" borderId="46" xfId="1" applyFont="1" applyFill="1" applyBorder="1" applyAlignment="1">
      <alignment horizontal="right" vertical="center" wrapText="1"/>
    </xf>
    <xf numFmtId="167" fontId="7" fillId="39" borderId="46" xfId="1" applyNumberFormat="1" applyFont="1" applyFill="1" applyBorder="1" applyAlignment="1">
      <alignment horizontal="right" vertical="center" wrapText="1"/>
    </xf>
    <xf numFmtId="0" fontId="9" fillId="39" borderId="46" xfId="2" applyFont="1" applyFill="1" applyBorder="1" applyAlignment="1">
      <alignment horizontal="center" vertical="center" wrapText="1"/>
    </xf>
    <xf numFmtId="0" fontId="57" fillId="39" borderId="46" xfId="58" applyFont="1" applyFill="1" applyBorder="1" applyAlignment="1">
      <alignment horizontal="center" vertical="center"/>
    </xf>
    <xf numFmtId="0" fontId="7" fillId="39" borderId="49" xfId="1" applyFont="1" applyFill="1" applyBorder="1" applyAlignment="1">
      <alignment horizontal="center" vertical="center" wrapText="1"/>
    </xf>
    <xf numFmtId="0" fontId="9" fillId="39" borderId="49" xfId="2" applyFont="1" applyFill="1" applyBorder="1" applyAlignment="1">
      <alignment horizontal="center" vertical="center" wrapText="1"/>
    </xf>
    <xf numFmtId="0" fontId="7" fillId="48" borderId="49" xfId="1" applyFont="1" applyFill="1" applyBorder="1" applyAlignment="1">
      <alignment horizontal="right" vertical="center" wrapText="1"/>
    </xf>
    <xf numFmtId="0" fontId="7" fillId="0" borderId="49" xfId="1" applyFont="1" applyBorder="1" applyAlignment="1">
      <alignment horizontal="right" vertical="center" wrapText="1"/>
    </xf>
    <xf numFmtId="165" fontId="7" fillId="48" borderId="49" xfId="1" applyNumberFormat="1" applyFont="1" applyFill="1" applyBorder="1" applyAlignment="1">
      <alignment horizontal="right" vertical="center" wrapText="1"/>
    </xf>
    <xf numFmtId="0" fontId="8" fillId="0" borderId="59" xfId="2" applyFont="1" applyBorder="1" applyAlignment="1">
      <alignment horizontal="left" vertical="center"/>
    </xf>
    <xf numFmtId="0" fontId="56" fillId="39" borderId="46" xfId="57" applyFont="1" applyFill="1" applyBorder="1" applyAlignment="1">
      <alignment vertical="center"/>
    </xf>
    <xf numFmtId="0" fontId="56" fillId="39" borderId="48" xfId="57" applyFont="1" applyFill="1" applyBorder="1" applyAlignment="1">
      <alignment horizontal="center" vertical="center"/>
    </xf>
    <xf numFmtId="1" fontId="56" fillId="39" borderId="46" xfId="57" quotePrefix="1" applyNumberFormat="1" applyFont="1" applyFill="1" applyBorder="1" applyAlignment="1">
      <alignment horizontal="center" vertical="center"/>
    </xf>
    <xf numFmtId="0" fontId="57" fillId="39" borderId="46" xfId="58" applyFont="1" applyFill="1" applyBorder="1" applyAlignment="1">
      <alignment vertical="center"/>
    </xf>
    <xf numFmtId="0" fontId="9" fillId="39" borderId="0" xfId="53" applyFont="1" applyFill="1" applyAlignment="1">
      <alignment vertical="center" wrapText="1"/>
    </xf>
    <xf numFmtId="0" fontId="9" fillId="39" borderId="0" xfId="2" applyFont="1" applyFill="1" applyAlignment="1">
      <alignment horizontal="center" vertical="center" wrapText="1"/>
    </xf>
    <xf numFmtId="0" fontId="57" fillId="39" borderId="49" xfId="58" quotePrefix="1" applyFont="1" applyFill="1" applyBorder="1" applyAlignment="1">
      <alignment horizontal="center" vertical="center"/>
    </xf>
    <xf numFmtId="2" fontId="7" fillId="39" borderId="49" xfId="1" applyNumberFormat="1" applyFont="1" applyFill="1" applyBorder="1" applyAlignment="1">
      <alignment horizontal="right" vertical="center" wrapText="1"/>
    </xf>
    <xf numFmtId="0" fontId="7" fillId="39" borderId="49" xfId="1" applyFont="1" applyFill="1" applyBorder="1" applyAlignment="1">
      <alignment vertical="center"/>
    </xf>
    <xf numFmtId="0" fontId="57" fillId="39" borderId="48" xfId="58" applyFont="1" applyFill="1" applyBorder="1" applyAlignment="1">
      <alignment vertical="center"/>
    </xf>
    <xf numFmtId="0" fontId="57" fillId="39" borderId="48" xfId="58" applyFont="1" applyFill="1" applyBorder="1" applyAlignment="1">
      <alignment horizontal="center" vertical="center"/>
    </xf>
    <xf numFmtId="0" fontId="7" fillId="39" borderId="46" xfId="1" quotePrefix="1" applyFont="1" applyFill="1" applyBorder="1" applyAlignment="1">
      <alignment horizontal="center" vertical="center"/>
    </xf>
    <xf numFmtId="0" fontId="56" fillId="39" borderId="49" xfId="57" applyFont="1" applyFill="1" applyBorder="1" applyAlignment="1">
      <alignment vertical="center"/>
    </xf>
    <xf numFmtId="1" fontId="56" fillId="39" borderId="48" xfId="57" quotePrefix="1" applyNumberFormat="1" applyFont="1" applyFill="1" applyBorder="1" applyAlignment="1">
      <alignment horizontal="center" vertical="center"/>
    </xf>
    <xf numFmtId="0" fontId="7" fillId="39" borderId="46" xfId="56" quotePrefix="1" applyFont="1" applyFill="1" applyBorder="1" applyAlignment="1">
      <alignment horizontal="center" vertical="center"/>
    </xf>
    <xf numFmtId="0" fontId="8" fillId="39" borderId="59" xfId="1" applyFont="1" applyFill="1" applyBorder="1" applyAlignment="1">
      <alignment vertical="center" wrapText="1"/>
    </xf>
    <xf numFmtId="0" fontId="7" fillId="39" borderId="60" xfId="1" applyFont="1" applyFill="1" applyBorder="1" applyAlignment="1">
      <alignment vertical="center" wrapText="1"/>
    </xf>
    <xf numFmtId="0" fontId="7" fillId="39" borderId="60" xfId="1" applyFont="1" applyFill="1" applyBorder="1" applyAlignment="1">
      <alignment horizontal="center" vertical="center" wrapText="1"/>
    </xf>
    <xf numFmtId="0" fontId="7" fillId="39" borderId="60" xfId="1" applyFont="1" applyFill="1" applyBorder="1" applyAlignment="1">
      <alignment horizontal="right" vertical="center" wrapText="1"/>
    </xf>
    <xf numFmtId="0" fontId="7" fillId="39" borderId="60" xfId="1" applyFont="1" applyFill="1" applyBorder="1" applyAlignment="1">
      <alignment vertical="center"/>
    </xf>
    <xf numFmtId="0" fontId="7" fillId="39" borderId="46" xfId="1" applyFont="1" applyFill="1" applyBorder="1" applyAlignment="1">
      <alignment horizontal="center" vertical="center"/>
    </xf>
    <xf numFmtId="3" fontId="7" fillId="39" borderId="46" xfId="1" applyNumberFormat="1" applyFont="1" applyFill="1" applyBorder="1" applyAlignment="1">
      <alignment horizontal="center" vertical="center" wrapText="1"/>
    </xf>
    <xf numFmtId="166" fontId="7" fillId="39" borderId="46" xfId="1" applyNumberFormat="1" applyFont="1" applyFill="1" applyBorder="1" applyAlignment="1">
      <alignment horizontal="right" vertical="center" wrapText="1"/>
    </xf>
    <xf numFmtId="0" fontId="7" fillId="39" borderId="50" xfId="1" applyFont="1" applyFill="1" applyBorder="1" applyAlignment="1">
      <alignment vertical="center" wrapText="1"/>
    </xf>
    <xf numFmtId="0" fontId="7" fillId="39" borderId="50" xfId="1" applyFont="1" applyFill="1" applyBorder="1" applyAlignment="1">
      <alignment horizontal="center" vertical="center" wrapText="1"/>
    </xf>
    <xf numFmtId="0" fontId="7" fillId="39" borderId="50" xfId="1" applyFont="1" applyFill="1" applyBorder="1" applyAlignment="1">
      <alignment horizontal="right" vertical="center" wrapText="1"/>
    </xf>
    <xf numFmtId="0" fontId="7" fillId="39" borderId="50" xfId="1" applyFont="1" applyFill="1" applyBorder="1" applyAlignment="1">
      <alignment vertical="center"/>
    </xf>
    <xf numFmtId="0" fontId="0" fillId="39" borderId="47" xfId="0" applyFill="1" applyBorder="1"/>
    <xf numFmtId="0" fontId="9" fillId="39" borderId="47" xfId="0" quotePrefix="1" applyFont="1" applyFill="1" applyBorder="1"/>
    <xf numFmtId="0" fontId="7" fillId="39" borderId="0" xfId="1" applyFont="1" applyFill="1"/>
    <xf numFmtId="168" fontId="9" fillId="39" borderId="0" xfId="2" applyNumberFormat="1" applyFont="1" applyFill="1" applyAlignment="1">
      <alignment horizontal="center" vertical="center" wrapText="1"/>
    </xf>
    <xf numFmtId="0" fontId="9" fillId="39" borderId="61" xfId="0" applyFont="1" applyFill="1" applyBorder="1"/>
    <xf numFmtId="0" fontId="35" fillId="39" borderId="0" xfId="57" applyFont="1" applyFill="1" applyAlignment="1">
      <alignment horizontal="left" vertical="center"/>
    </xf>
    <xf numFmtId="0" fontId="2" fillId="39" borderId="0" xfId="57" applyFill="1" applyAlignment="1">
      <alignment horizontal="center"/>
    </xf>
    <xf numFmtId="0" fontId="2" fillId="39" borderId="0" xfId="57" applyFill="1" applyAlignment="1">
      <alignment horizontal="left"/>
    </xf>
    <xf numFmtId="0" fontId="2" fillId="39" borderId="0" xfId="57" applyFill="1"/>
    <xf numFmtId="0" fontId="5" fillId="39" borderId="0" xfId="57" applyFont="1" applyFill="1" applyAlignment="1">
      <alignment horizontal="left" vertical="center"/>
    </xf>
    <xf numFmtId="0" fontId="34" fillId="39" borderId="0" xfId="57" applyFont="1" applyFill="1" applyAlignment="1">
      <alignment horizontal="left" vertical="center"/>
    </xf>
    <xf numFmtId="0" fontId="9" fillId="39" borderId="47" xfId="57" applyFont="1" applyFill="1" applyBorder="1" applyAlignment="1">
      <alignment horizontal="left" vertical="top" wrapText="1"/>
    </xf>
    <xf numFmtId="0" fontId="9" fillId="39" borderId="47" xfId="57" applyFont="1" applyFill="1" applyBorder="1" applyAlignment="1">
      <alignment horizontal="center"/>
    </xf>
    <xf numFmtId="0" fontId="8" fillId="44" borderId="47" xfId="5" applyFont="1" applyFill="1" applyBorder="1" applyAlignment="1">
      <alignment horizontal="centerContinuous" readingOrder="1"/>
    </xf>
    <xf numFmtId="0" fontId="9" fillId="39" borderId="47" xfId="57" applyFont="1" applyFill="1" applyBorder="1" applyAlignment="1">
      <alignment horizontal="centerContinuous" readingOrder="1"/>
    </xf>
    <xf numFmtId="169" fontId="9" fillId="39" borderId="0" xfId="57" applyNumberFormat="1" applyFont="1" applyFill="1" applyAlignment="1">
      <alignment horizontal="left" vertical="top" wrapText="1"/>
    </xf>
    <xf numFmtId="0" fontId="8" fillId="44" borderId="0" xfId="5" applyFont="1" applyFill="1" applyAlignment="1">
      <alignment horizontal="centerContinuous" wrapText="1"/>
    </xf>
    <xf numFmtId="0" fontId="9" fillId="39" borderId="0" xfId="57" applyFont="1" applyFill="1" applyAlignment="1">
      <alignment horizontal="left" wrapText="1"/>
    </xf>
    <xf numFmtId="169" fontId="9" fillId="39" borderId="0" xfId="57" applyNumberFormat="1" applyFont="1" applyFill="1" applyAlignment="1">
      <alignment horizontal="center"/>
    </xf>
    <xf numFmtId="169" fontId="9" fillId="39" borderId="5" xfId="57" applyNumberFormat="1" applyFont="1" applyFill="1" applyBorder="1" applyAlignment="1">
      <alignment horizontal="center"/>
    </xf>
    <xf numFmtId="169" fontId="8" fillId="44" borderId="5" xfId="5" applyNumberFormat="1" applyFont="1" applyFill="1" applyBorder="1" applyAlignment="1">
      <alignment horizontal="centerContinuous" wrapText="1"/>
    </xf>
    <xf numFmtId="0" fontId="8" fillId="44" borderId="5" xfId="5" applyFont="1" applyFill="1" applyBorder="1" applyAlignment="1">
      <alignment horizontal="centerContinuous" wrapText="1"/>
    </xf>
    <xf numFmtId="169" fontId="2" fillId="39" borderId="0" xfId="57" applyNumberFormat="1" applyFill="1"/>
    <xf numFmtId="0" fontId="8" fillId="2" borderId="1" xfId="7" applyFont="1" applyFill="1" applyBorder="1" applyAlignment="1">
      <alignment horizontal="left" wrapText="1"/>
    </xf>
    <xf numFmtId="0" fontId="8" fillId="2" borderId="1" xfId="7" applyFont="1" applyFill="1" applyBorder="1" applyAlignment="1">
      <alignment horizontal="center" wrapText="1"/>
    </xf>
    <xf numFmtId="168" fontId="11" fillId="40" borderId="5" xfId="7" applyNumberFormat="1" applyFont="1" applyFill="1" applyBorder="1" applyAlignment="1">
      <alignment horizontal="center" wrapText="1"/>
    </xf>
    <xf numFmtId="0" fontId="8" fillId="2" borderId="5" xfId="7" applyFont="1" applyFill="1" applyBorder="1" applyAlignment="1">
      <alignment horizontal="left" wrapText="1"/>
    </xf>
    <xf numFmtId="0" fontId="8" fillId="45" borderId="5" xfId="7" applyFont="1" applyFill="1" applyBorder="1" applyAlignment="1">
      <alignment horizontal="left" wrapText="1"/>
    </xf>
    <xf numFmtId="0" fontId="14" fillId="45" borderId="5" xfId="7" applyFont="1" applyFill="1" applyBorder="1" applyAlignment="1">
      <alignment horizontal="left" wrapText="1"/>
    </xf>
    <xf numFmtId="0" fontId="2" fillId="39" borderId="0" xfId="57" applyFill="1" applyAlignment="1">
      <alignment wrapText="1"/>
    </xf>
    <xf numFmtId="0" fontId="8" fillId="0" borderId="4" xfId="6" applyFont="1" applyBorder="1" applyAlignment="1">
      <alignment horizontal="left" wrapText="1"/>
    </xf>
    <xf numFmtId="0" fontId="8" fillId="50" borderId="4" xfId="5" applyFont="1" applyFill="1" applyBorder="1" applyAlignment="1">
      <alignment horizontal="center" wrapText="1"/>
    </xf>
    <xf numFmtId="168" fontId="11" fillId="39" borderId="4" xfId="7" applyNumberFormat="1" applyFont="1" applyFill="1" applyBorder="1" applyAlignment="1">
      <alignment horizontal="center" wrapText="1"/>
    </xf>
    <xf numFmtId="0" fontId="7" fillId="50" borderId="4" xfId="5" applyFont="1" applyFill="1" applyBorder="1" applyAlignment="1">
      <alignment horizontal="center" wrapText="1"/>
    </xf>
    <xf numFmtId="0" fontId="7" fillId="50" borderId="4" xfId="5" applyFont="1" applyFill="1" applyBorder="1" applyAlignment="1">
      <alignment horizontal="left" wrapText="1"/>
    </xf>
    <xf numFmtId="0" fontId="9" fillId="39" borderId="0" xfId="5" applyFont="1" applyFill="1" applyAlignment="1">
      <alignment wrapText="1"/>
    </xf>
    <xf numFmtId="0" fontId="9" fillId="39" borderId="62" xfId="7" applyFont="1" applyFill="1" applyBorder="1" applyAlignment="1">
      <alignment horizontal="center" wrapText="1"/>
    </xf>
    <xf numFmtId="3" fontId="7" fillId="5" borderId="59" xfId="6" applyNumberFormat="1" applyFont="1" applyFill="1" applyBorder="1" applyAlignment="1">
      <alignment horizontal="center" wrapText="1"/>
    </xf>
    <xf numFmtId="164" fontId="9" fillId="42" borderId="59" xfId="5" applyNumberFormat="1" applyFont="1" applyFill="1" applyBorder="1" applyAlignment="1">
      <alignment horizontal="center" vertical="center" wrapText="1"/>
    </xf>
    <xf numFmtId="0" fontId="9" fillId="39" borderId="59" xfId="5" applyFont="1" applyFill="1" applyBorder="1" applyAlignment="1">
      <alignment horizontal="left" vertical="center" wrapText="1"/>
    </xf>
    <xf numFmtId="0" fontId="14" fillId="44" borderId="59" xfId="7" applyFont="1" applyFill="1" applyBorder="1" applyAlignment="1">
      <alignment horizontal="left" vertical="center" wrapText="1"/>
    </xf>
    <xf numFmtId="1" fontId="9" fillId="39" borderId="59" xfId="5" applyNumberFormat="1" applyFont="1" applyFill="1" applyBorder="1" applyAlignment="1">
      <alignment horizontal="left" vertical="center" wrapText="1"/>
    </xf>
    <xf numFmtId="164" fontId="9" fillId="42" borderId="59" xfId="5" applyNumberFormat="1" applyFont="1" applyFill="1" applyBorder="1" applyAlignment="1">
      <alignment horizontal="center" vertical="center"/>
    </xf>
    <xf numFmtId="1" fontId="9" fillId="39" borderId="0" xfId="5" applyNumberFormat="1" applyFont="1" applyFill="1" applyAlignment="1">
      <alignment horizontal="center" vertical="center" wrapText="1"/>
    </xf>
    <xf numFmtId="1" fontId="9" fillId="39" borderId="0" xfId="5" applyNumberFormat="1" applyFont="1" applyFill="1" applyAlignment="1">
      <alignment horizontal="left" vertical="center" wrapText="1"/>
    </xf>
    <xf numFmtId="1" fontId="9" fillId="42" borderId="59" xfId="5" applyNumberFormat="1" applyFont="1" applyFill="1" applyBorder="1" applyAlignment="1">
      <alignment horizontal="center" vertical="center" wrapText="1"/>
    </xf>
    <xf numFmtId="0" fontId="8" fillId="0" borderId="62" xfId="5" applyFont="1" applyBorder="1" applyAlignment="1">
      <alignment horizontal="left"/>
    </xf>
    <xf numFmtId="1" fontId="9" fillId="39" borderId="62" xfId="5" applyNumberFormat="1" applyFont="1" applyFill="1" applyBorder="1" applyAlignment="1">
      <alignment horizontal="center" wrapText="1"/>
    </xf>
    <xf numFmtId="164" fontId="9" fillId="39" borderId="0" xfId="5" applyNumberFormat="1" applyFont="1" applyFill="1" applyAlignment="1">
      <alignment horizontal="center" vertical="center" wrapText="1"/>
    </xf>
    <xf numFmtId="0" fontId="9" fillId="39" borderId="0" xfId="5" applyFont="1" applyFill="1" applyAlignment="1">
      <alignment horizontal="left" vertical="center" wrapText="1"/>
    </xf>
    <xf numFmtId="164" fontId="9" fillId="39" borderId="0" xfId="5" applyNumberFormat="1" applyFont="1" applyFill="1" applyAlignment="1">
      <alignment horizontal="center" vertical="center"/>
    </xf>
    <xf numFmtId="1" fontId="9" fillId="39" borderId="62" xfId="5" applyNumberFormat="1" applyFont="1" applyFill="1" applyBorder="1" applyAlignment="1">
      <alignment horizontal="center" vertical="center" wrapText="1"/>
    </xf>
    <xf numFmtId="1" fontId="9" fillId="39" borderId="62" xfId="5" applyNumberFormat="1" applyFont="1" applyFill="1" applyBorder="1" applyAlignment="1">
      <alignment horizontal="left" vertical="center" wrapText="1"/>
    </xf>
    <xf numFmtId="0" fontId="7" fillId="5" borderId="60" xfId="7" applyFont="1" applyFill="1" applyBorder="1" applyAlignment="1">
      <alignment horizontal="left" wrapText="1"/>
    </xf>
    <xf numFmtId="0" fontId="7" fillId="5" borderId="60" xfId="7" applyFont="1" applyFill="1" applyBorder="1" applyAlignment="1">
      <alignment horizontal="center" wrapText="1"/>
    </xf>
    <xf numFmtId="3" fontId="7" fillId="5" borderId="60" xfId="6" applyNumberFormat="1" applyFont="1" applyFill="1" applyBorder="1" applyAlignment="1">
      <alignment horizontal="center" wrapText="1"/>
    </xf>
    <xf numFmtId="3" fontId="9" fillId="40" borderId="60" xfId="5" applyNumberFormat="1" applyFont="1" applyFill="1" applyBorder="1" applyAlignment="1">
      <alignment horizontal="center" vertical="center" wrapText="1"/>
    </xf>
    <xf numFmtId="0" fontId="9" fillId="39" borderId="60" xfId="5" applyFont="1" applyFill="1" applyBorder="1" applyAlignment="1">
      <alignment horizontal="left" vertical="center" wrapText="1"/>
    </xf>
    <xf numFmtId="0" fontId="14" fillId="44" borderId="60" xfId="7" applyFont="1" applyFill="1" applyBorder="1" applyAlignment="1">
      <alignment horizontal="left" vertical="center" wrapText="1"/>
    </xf>
    <xf numFmtId="1" fontId="9" fillId="39" borderId="60" xfId="5" applyNumberFormat="1" applyFont="1" applyFill="1" applyBorder="1" applyAlignment="1">
      <alignment horizontal="left" vertical="center" wrapText="1"/>
    </xf>
    <xf numFmtId="3" fontId="9" fillId="40" borderId="60" xfId="5" applyNumberFormat="1" applyFont="1" applyFill="1" applyBorder="1" applyAlignment="1">
      <alignment horizontal="center" vertical="center"/>
    </xf>
    <xf numFmtId="3" fontId="9" fillId="39" borderId="60" xfId="5" applyNumberFormat="1" applyFont="1" applyFill="1" applyBorder="1" applyAlignment="1">
      <alignment horizontal="center" vertical="center" wrapText="1"/>
    </xf>
    <xf numFmtId="0" fontId="7" fillId="5" borderId="46" xfId="7" applyFont="1" applyFill="1" applyBorder="1" applyAlignment="1">
      <alignment horizontal="left" wrapText="1"/>
    </xf>
    <xf numFmtId="0" fontId="7" fillId="5" borderId="46" xfId="7" applyFont="1" applyFill="1" applyBorder="1" applyAlignment="1">
      <alignment horizontal="center" wrapText="1"/>
    </xf>
    <xf numFmtId="3" fontId="7" fillId="5" borderId="46" xfId="6" applyNumberFormat="1" applyFont="1" applyFill="1" applyBorder="1" applyAlignment="1">
      <alignment horizontal="center" wrapText="1"/>
    </xf>
    <xf numFmtId="3" fontId="9" fillId="40" borderId="46" xfId="5" applyNumberFormat="1" applyFont="1" applyFill="1" applyBorder="1" applyAlignment="1">
      <alignment horizontal="center" vertical="center" wrapText="1"/>
    </xf>
    <xf numFmtId="1" fontId="9" fillId="39" borderId="46" xfId="5" applyNumberFormat="1" applyFont="1" applyFill="1" applyBorder="1" applyAlignment="1">
      <alignment horizontal="left" vertical="center" wrapText="1"/>
    </xf>
    <xf numFmtId="0" fontId="14" fillId="44" borderId="46" xfId="7" applyFont="1" applyFill="1" applyBorder="1" applyAlignment="1">
      <alignment horizontal="left" vertical="center" wrapText="1"/>
    </xf>
    <xf numFmtId="3" fontId="9" fillId="39" borderId="46" xfId="5" applyNumberFormat="1" applyFont="1" applyFill="1" applyBorder="1" applyAlignment="1">
      <alignment horizontal="center" vertical="center" wrapText="1"/>
    </xf>
    <xf numFmtId="3" fontId="9" fillId="39" borderId="46" xfId="5" applyNumberFormat="1" applyFont="1" applyFill="1" applyBorder="1" applyAlignment="1">
      <alignment horizontal="center" vertical="center"/>
    </xf>
    <xf numFmtId="0" fontId="9" fillId="39" borderId="46" xfId="5" applyFont="1" applyFill="1" applyBorder="1" applyAlignment="1">
      <alignment horizontal="left" vertical="center" wrapText="1"/>
    </xf>
    <xf numFmtId="3" fontId="9" fillId="40" borderId="46" xfId="5" applyNumberFormat="1" applyFont="1" applyFill="1" applyBorder="1" applyAlignment="1">
      <alignment horizontal="center" vertical="center"/>
    </xf>
    <xf numFmtId="0" fontId="7" fillId="5" borderId="63" xfId="6" applyFont="1" applyFill="1" applyBorder="1" applyAlignment="1">
      <alignment horizontal="right" wrapText="1"/>
    </xf>
    <xf numFmtId="0" fontId="7" fillId="5" borderId="63" xfId="6" applyFont="1" applyFill="1" applyBorder="1" applyAlignment="1">
      <alignment horizontal="center" wrapText="1"/>
    </xf>
    <xf numFmtId="3" fontId="7" fillId="5" borderId="63" xfId="6" applyNumberFormat="1" applyFont="1" applyFill="1" applyBorder="1" applyAlignment="1">
      <alignment horizontal="center" wrapText="1"/>
    </xf>
    <xf numFmtId="3" fontId="7" fillId="5" borderId="63" xfId="6" quotePrefix="1" applyNumberFormat="1" applyFont="1" applyFill="1" applyBorder="1" applyAlignment="1">
      <alignment horizontal="center" wrapText="1"/>
    </xf>
    <xf numFmtId="3" fontId="9" fillId="42" borderId="63" xfId="5" applyNumberFormat="1" applyFont="1" applyFill="1" applyBorder="1" applyAlignment="1">
      <alignment horizontal="center" vertical="center"/>
    </xf>
    <xf numFmtId="0" fontId="9" fillId="39" borderId="63" xfId="5" applyFont="1" applyFill="1" applyBorder="1" applyAlignment="1">
      <alignment horizontal="left" vertical="center" wrapText="1"/>
    </xf>
    <xf numFmtId="0" fontId="14" fillId="44" borderId="63" xfId="7" applyFont="1" applyFill="1" applyBorder="1" applyAlignment="1">
      <alignment horizontal="left" vertical="center" wrapText="1"/>
    </xf>
    <xf numFmtId="0" fontId="7" fillId="5" borderId="4" xfId="7" applyFont="1" applyFill="1" applyBorder="1" applyAlignment="1">
      <alignment horizontal="center" wrapText="1"/>
    </xf>
    <xf numFmtId="0" fontId="9" fillId="39" borderId="4" xfId="7" applyFont="1" applyFill="1" applyBorder="1" applyAlignment="1">
      <alignment horizontal="center" wrapText="1"/>
    </xf>
    <xf numFmtId="3" fontId="9" fillId="39" borderId="4" xfId="5" applyNumberFormat="1" applyFont="1" applyFill="1" applyBorder="1" applyAlignment="1">
      <alignment horizontal="center" vertical="center"/>
    </xf>
    <xf numFmtId="0" fontId="9" fillId="39" borderId="4" xfId="5" applyFont="1" applyFill="1" applyBorder="1" applyAlignment="1">
      <alignment horizontal="left" vertical="center" wrapText="1"/>
    </xf>
    <xf numFmtId="3" fontId="9" fillId="39" borderId="4" xfId="5" applyNumberFormat="1" applyFont="1" applyFill="1" applyBorder="1" applyAlignment="1">
      <alignment horizontal="center" vertical="center" wrapText="1"/>
    </xf>
    <xf numFmtId="1" fontId="9" fillId="39" borderId="4" xfId="5" applyNumberFormat="1" applyFont="1" applyFill="1" applyBorder="1" applyAlignment="1">
      <alignment horizontal="left" vertical="center" wrapText="1"/>
    </xf>
    <xf numFmtId="1" fontId="9" fillId="39" borderId="48" xfId="5" applyNumberFormat="1" applyFont="1" applyFill="1" applyBorder="1" applyAlignment="1">
      <alignment horizontal="left" vertical="center" wrapText="1"/>
    </xf>
    <xf numFmtId="0" fontId="7" fillId="5" borderId="48" xfId="7" applyFont="1" applyFill="1" applyBorder="1" applyAlignment="1">
      <alignment horizontal="center" wrapText="1"/>
    </xf>
    <xf numFmtId="3" fontId="7" fillId="5" borderId="48" xfId="6" applyNumberFormat="1" applyFont="1" applyFill="1" applyBorder="1" applyAlignment="1">
      <alignment horizontal="center" wrapText="1"/>
    </xf>
    <xf numFmtId="3" fontId="9" fillId="39" borderId="48" xfId="5" applyNumberFormat="1" applyFont="1" applyFill="1" applyBorder="1" applyAlignment="1">
      <alignment horizontal="center" vertical="center"/>
    </xf>
    <xf numFmtId="0" fontId="9" fillId="39" borderId="48" xfId="5" applyFont="1" applyFill="1" applyBorder="1" applyAlignment="1">
      <alignment horizontal="left" vertical="center" wrapText="1"/>
    </xf>
    <xf numFmtId="172" fontId="9" fillId="39" borderId="48" xfId="5" applyNumberFormat="1" applyFont="1" applyFill="1" applyBorder="1" applyAlignment="1">
      <alignment horizontal="center" vertical="center"/>
    </xf>
    <xf numFmtId="172" fontId="9" fillId="39" borderId="46" xfId="5" applyNumberFormat="1" applyFont="1" applyFill="1" applyBorder="1" applyAlignment="1">
      <alignment horizontal="center" vertical="center"/>
    </xf>
    <xf numFmtId="172" fontId="9" fillId="39" borderId="46" xfId="5" applyNumberFormat="1" applyFont="1" applyFill="1" applyBorder="1" applyAlignment="1">
      <alignment horizontal="center" vertical="center" wrapText="1"/>
    </xf>
    <xf numFmtId="0" fontId="7" fillId="5" borderId="49" xfId="6" applyFont="1" applyFill="1" applyBorder="1" applyAlignment="1">
      <alignment horizontal="center" wrapText="1"/>
    </xf>
    <xf numFmtId="4" fontId="7" fillId="5" borderId="49" xfId="6" quotePrefix="1" applyNumberFormat="1" applyFont="1" applyFill="1" applyBorder="1" applyAlignment="1">
      <alignment horizontal="center" wrapText="1"/>
    </xf>
    <xf numFmtId="3" fontId="9" fillId="42" borderId="49" xfId="5" applyNumberFormat="1" applyFont="1" applyFill="1" applyBorder="1" applyAlignment="1">
      <alignment horizontal="center" vertical="center"/>
    </xf>
    <xf numFmtId="0" fontId="9" fillId="39" borderId="49" xfId="5" applyFont="1" applyFill="1" applyBorder="1" applyAlignment="1">
      <alignment horizontal="left" vertical="center" wrapText="1"/>
    </xf>
    <xf numFmtId="1" fontId="9" fillId="39" borderId="49" xfId="5" applyNumberFormat="1" applyFont="1" applyFill="1" applyBorder="1" applyAlignment="1">
      <alignment horizontal="left" vertical="center" wrapText="1"/>
    </xf>
    <xf numFmtId="0" fontId="8" fillId="0" borderId="59" xfId="6" applyFont="1" applyBorder="1" applyAlignment="1">
      <alignment horizontal="left"/>
    </xf>
    <xf numFmtId="0" fontId="9" fillId="39" borderId="59" xfId="7" applyFont="1" applyFill="1" applyBorder="1" applyAlignment="1">
      <alignment horizontal="center" wrapText="1"/>
    </xf>
    <xf numFmtId="2" fontId="9" fillId="39" borderId="59" xfId="5" applyNumberFormat="1" applyFont="1" applyFill="1" applyBorder="1" applyAlignment="1">
      <alignment horizontal="center"/>
    </xf>
    <xf numFmtId="0" fontId="9" fillId="39" borderId="59" xfId="5" applyFont="1" applyFill="1" applyBorder="1" applyAlignment="1">
      <alignment horizontal="left" wrapText="1"/>
    </xf>
    <xf numFmtId="1" fontId="9" fillId="39" borderId="59" xfId="5" applyNumberFormat="1" applyFont="1" applyFill="1" applyBorder="1" applyAlignment="1">
      <alignment horizontal="left" wrapText="1"/>
    </xf>
    <xf numFmtId="0" fontId="9" fillId="39" borderId="5" xfId="5" applyFont="1" applyFill="1" applyBorder="1" applyAlignment="1">
      <alignment wrapText="1"/>
    </xf>
    <xf numFmtId="0" fontId="9" fillId="39" borderId="5" xfId="7" applyFont="1" applyFill="1" applyBorder="1" applyAlignment="1">
      <alignment horizontal="center" wrapText="1"/>
    </xf>
    <xf numFmtId="3" fontId="7" fillId="5" borderId="5" xfId="6" applyNumberFormat="1" applyFont="1" applyFill="1" applyBorder="1" applyAlignment="1">
      <alignment horizontal="center" wrapText="1"/>
    </xf>
    <xf numFmtId="0" fontId="7" fillId="5" borderId="5" xfId="6" applyFont="1" applyFill="1" applyBorder="1" applyAlignment="1">
      <alignment horizontal="center" wrapText="1"/>
    </xf>
    <xf numFmtId="1" fontId="9" fillId="42" borderId="64" xfId="5" applyNumberFormat="1" applyFont="1" applyFill="1" applyBorder="1" applyAlignment="1">
      <alignment horizontal="center" vertical="center"/>
    </xf>
    <xf numFmtId="0" fontId="9" fillId="39" borderId="64" xfId="5" applyFont="1" applyFill="1" applyBorder="1" applyAlignment="1">
      <alignment horizontal="left" vertical="center" wrapText="1"/>
    </xf>
    <xf numFmtId="0" fontId="14" fillId="44" borderId="64" xfId="7" applyFont="1" applyFill="1" applyBorder="1" applyAlignment="1">
      <alignment horizontal="left" vertical="center" wrapText="1"/>
    </xf>
    <xf numFmtId="1" fontId="9" fillId="42" borderId="64" xfId="5" applyNumberFormat="1" applyFont="1" applyFill="1" applyBorder="1" applyAlignment="1">
      <alignment horizontal="center" vertical="center" wrapText="1"/>
    </xf>
    <xf numFmtId="1" fontId="9" fillId="39" borderId="64" xfId="5" applyNumberFormat="1" applyFont="1" applyFill="1" applyBorder="1" applyAlignment="1">
      <alignment horizontal="left" vertical="center" wrapText="1"/>
    </xf>
    <xf numFmtId="0" fontId="11" fillId="39" borderId="0" xfId="57" applyFont="1" applyFill="1" applyAlignment="1">
      <alignment horizontal="left"/>
    </xf>
    <xf numFmtId="169" fontId="2" fillId="39" borderId="0" xfId="57" applyNumberFormat="1" applyFill="1" applyAlignment="1">
      <alignment horizontal="center"/>
    </xf>
    <xf numFmtId="0" fontId="2" fillId="0" borderId="0" xfId="57"/>
    <xf numFmtId="0" fontId="11" fillId="0" borderId="0" xfId="57" applyFont="1" applyAlignment="1">
      <alignment horizontal="left" wrapText="1"/>
    </xf>
    <xf numFmtId="0" fontId="56" fillId="0" borderId="0" xfId="57" applyFont="1"/>
    <xf numFmtId="0" fontId="56" fillId="39" borderId="23" xfId="57" applyFont="1" applyFill="1" applyBorder="1"/>
    <xf numFmtId="0" fontId="56" fillId="39" borderId="9" xfId="57" applyFont="1" applyFill="1" applyBorder="1"/>
    <xf numFmtId="0" fontId="56" fillId="39" borderId="14" xfId="57" applyFont="1" applyFill="1" applyBorder="1"/>
    <xf numFmtId="0" fontId="56" fillId="39" borderId="14" xfId="57" applyFont="1" applyFill="1" applyBorder="1" applyAlignment="1">
      <alignment horizontal="center"/>
    </xf>
    <xf numFmtId="0" fontId="56" fillId="39" borderId="63" xfId="57" applyFont="1" applyFill="1" applyBorder="1"/>
    <xf numFmtId="0" fontId="56" fillId="39" borderId="22" xfId="57" applyFont="1" applyFill="1" applyBorder="1"/>
    <xf numFmtId="0" fontId="56" fillId="39" borderId="7" xfId="57" applyFont="1" applyFill="1" applyBorder="1"/>
    <xf numFmtId="0" fontId="56" fillId="39" borderId="13" xfId="57" applyFont="1" applyFill="1" applyBorder="1"/>
    <xf numFmtId="0" fontId="56" fillId="39" borderId="13" xfId="57" applyFont="1" applyFill="1" applyBorder="1" applyAlignment="1">
      <alignment horizontal="center"/>
    </xf>
    <xf numFmtId="0" fontId="56" fillId="39" borderId="46" xfId="57" applyFont="1" applyFill="1" applyBorder="1"/>
    <xf numFmtId="3" fontId="56" fillId="39" borderId="7" xfId="57" applyNumberFormat="1" applyFont="1" applyFill="1" applyBorder="1"/>
    <xf numFmtId="0" fontId="56" fillId="39" borderId="21" xfId="57" applyFont="1" applyFill="1" applyBorder="1"/>
    <xf numFmtId="0" fontId="56" fillId="39" borderId="12" xfId="57" applyFont="1" applyFill="1" applyBorder="1"/>
    <xf numFmtId="0" fontId="56" fillId="39" borderId="65" xfId="57" applyFont="1" applyFill="1" applyBorder="1"/>
    <xf numFmtId="0" fontId="56" fillId="39" borderId="65" xfId="57" applyFont="1" applyFill="1" applyBorder="1" applyAlignment="1">
      <alignment horizontal="center"/>
    </xf>
    <xf numFmtId="0" fontId="56" fillId="39" borderId="60" xfId="57" applyFont="1" applyFill="1" applyBorder="1"/>
    <xf numFmtId="0" fontId="7" fillId="39" borderId="4" xfId="53" applyFont="1" applyFill="1" applyBorder="1" applyAlignment="1">
      <alignment horizontal="center" wrapText="1"/>
    </xf>
    <xf numFmtId="0" fontId="7" fillId="39" borderId="66" xfId="5" applyFont="1" applyFill="1" applyBorder="1" applyAlignment="1">
      <alignment horizontal="center" wrapText="1"/>
    </xf>
    <xf numFmtId="0" fontId="8" fillId="39" borderId="59" xfId="5" applyFont="1" applyFill="1" applyBorder="1" applyAlignment="1">
      <alignment horizontal="left" wrapText="1"/>
    </xf>
    <xf numFmtId="0" fontId="7" fillId="50" borderId="23" xfId="53" applyFont="1" applyFill="1" applyBorder="1" applyAlignment="1">
      <alignment horizontal="center" wrapText="1"/>
    </xf>
    <xf numFmtId="0" fontId="7" fillId="50" borderId="9" xfId="53" applyFont="1" applyFill="1" applyBorder="1" applyAlignment="1">
      <alignment horizontal="center" wrapText="1"/>
    </xf>
    <xf numFmtId="0" fontId="7" fillId="50" borderId="9" xfId="53" applyFont="1" applyFill="1" applyBorder="1" applyAlignment="1">
      <alignment horizontal="right" wrapText="1"/>
    </xf>
    <xf numFmtId="2" fontId="7" fillId="50" borderId="9" xfId="53" applyNumberFormat="1" applyFont="1" applyFill="1" applyBorder="1" applyAlignment="1">
      <alignment horizontal="right" wrapText="1"/>
    </xf>
    <xf numFmtId="0" fontId="7" fillId="50" borderId="14" xfId="53" applyFont="1" applyFill="1" applyBorder="1" applyAlignment="1">
      <alignment horizontal="center" wrapText="1"/>
    </xf>
    <xf numFmtId="0" fontId="7" fillId="5" borderId="13" xfId="5" applyFont="1" applyFill="1" applyBorder="1" applyAlignment="1">
      <alignment horizontal="center" wrapText="1"/>
    </xf>
    <xf numFmtId="0" fontId="7" fillId="0" borderId="46" xfId="5" applyFont="1" applyBorder="1" applyAlignment="1">
      <alignment horizontal="left" wrapText="1"/>
    </xf>
    <xf numFmtId="0" fontId="7" fillId="50" borderId="21" xfId="53" applyFont="1" applyFill="1" applyBorder="1" applyAlignment="1">
      <alignment horizontal="center" wrapText="1"/>
    </xf>
    <xf numFmtId="0" fontId="7" fillId="50" borderId="12" xfId="53" applyFont="1" applyFill="1" applyBorder="1" applyAlignment="1">
      <alignment horizontal="center" wrapText="1"/>
    </xf>
    <xf numFmtId="0" fontId="7" fillId="50" borderId="12" xfId="53" applyFont="1" applyFill="1" applyBorder="1" applyAlignment="1">
      <alignment horizontal="right" wrapText="1"/>
    </xf>
    <xf numFmtId="0" fontId="7" fillId="50" borderId="12" xfId="53" applyFont="1" applyFill="1" applyBorder="1" applyAlignment="1">
      <alignment horizontal="left" wrapText="1"/>
    </xf>
    <xf numFmtId="0" fontId="7" fillId="50" borderId="7" xfId="53" applyFont="1" applyFill="1" applyBorder="1" applyAlignment="1">
      <alignment horizontal="left" wrapText="1"/>
    </xf>
    <xf numFmtId="170" fontId="9" fillId="0" borderId="7" xfId="5" applyNumberFormat="1" applyFont="1" applyBorder="1" applyAlignment="1">
      <alignment horizontal="right" vertical="center" wrapText="1"/>
    </xf>
    <xf numFmtId="0" fontId="7" fillId="50" borderId="65" xfId="53" applyFont="1" applyFill="1" applyBorder="1" applyAlignment="1">
      <alignment horizontal="center" wrapText="1"/>
    </xf>
    <xf numFmtId="0" fontId="7" fillId="5" borderId="42" xfId="5" applyFont="1" applyFill="1" applyBorder="1" applyAlignment="1">
      <alignment horizontal="center" wrapText="1"/>
    </xf>
    <xf numFmtId="0" fontId="7" fillId="0" borderId="48" xfId="5" applyFont="1" applyBorder="1" applyAlignment="1">
      <alignment horizontal="left" wrapText="1"/>
    </xf>
    <xf numFmtId="0" fontId="7" fillId="50" borderId="4" xfId="53" applyFont="1" applyFill="1" applyBorder="1" applyAlignment="1">
      <alignment horizontal="center" wrapText="1"/>
    </xf>
    <xf numFmtId="0" fontId="7" fillId="50" borderId="4" xfId="53" applyFont="1" applyFill="1" applyBorder="1" applyAlignment="1">
      <alignment horizontal="right" wrapText="1"/>
    </xf>
    <xf numFmtId="0" fontId="7" fillId="39" borderId="67" xfId="5" applyFont="1" applyFill="1" applyBorder="1" applyAlignment="1">
      <alignment horizontal="center" wrapText="1"/>
    </xf>
    <xf numFmtId="0" fontId="8" fillId="0" borderId="4" xfId="5" applyFont="1" applyBorder="1" applyAlignment="1">
      <alignment horizontal="left" wrapText="1"/>
    </xf>
    <xf numFmtId="0" fontId="7" fillId="50" borderId="9" xfId="53" applyFont="1" applyFill="1" applyBorder="1" applyAlignment="1">
      <alignment horizontal="left" wrapText="1"/>
    </xf>
    <xf numFmtId="172" fontId="9" fillId="0" borderId="9" xfId="5" applyNumberFormat="1" applyFont="1" applyBorder="1" applyAlignment="1">
      <alignment horizontal="right" vertical="center" wrapText="1"/>
    </xf>
    <xf numFmtId="172" fontId="9" fillId="0" borderId="9" xfId="5" applyNumberFormat="1" applyFont="1" applyBorder="1" applyAlignment="1">
      <alignment horizontal="left" vertical="center" wrapText="1"/>
    </xf>
    <xf numFmtId="0" fontId="7" fillId="39" borderId="14" xfId="5" applyFont="1" applyFill="1" applyBorder="1" applyAlignment="1">
      <alignment horizontal="center" wrapText="1"/>
    </xf>
    <xf numFmtId="0" fontId="7" fillId="0" borderId="63" xfId="5" applyFont="1" applyBorder="1" applyAlignment="1">
      <alignment horizontal="left" wrapText="1"/>
    </xf>
    <xf numFmtId="0" fontId="7" fillId="50" borderId="22" xfId="53" applyFont="1" applyFill="1" applyBorder="1" applyAlignment="1">
      <alignment horizontal="center" wrapText="1"/>
    </xf>
    <xf numFmtId="0" fontId="7" fillId="50" borderId="7" xfId="53" applyFont="1" applyFill="1" applyBorder="1" applyAlignment="1">
      <alignment horizontal="center" wrapText="1"/>
    </xf>
    <xf numFmtId="0" fontId="7" fillId="50" borderId="7" xfId="53" applyFont="1" applyFill="1" applyBorder="1" applyAlignment="1">
      <alignment horizontal="right" wrapText="1"/>
    </xf>
    <xf numFmtId="0" fontId="7" fillId="50" borderId="13" xfId="53" applyFont="1" applyFill="1" applyBorder="1" applyAlignment="1">
      <alignment horizontal="center" wrapText="1"/>
    </xf>
    <xf numFmtId="0" fontId="7" fillId="39" borderId="13" xfId="5" applyFont="1" applyFill="1" applyBorder="1" applyAlignment="1">
      <alignment horizontal="center" wrapText="1"/>
    </xf>
    <xf numFmtId="0" fontId="7" fillId="39" borderId="44" xfId="5" applyFont="1" applyFill="1" applyBorder="1" applyAlignment="1">
      <alignment horizontal="center" wrapText="1"/>
    </xf>
    <xf numFmtId="0" fontId="7" fillId="0" borderId="49" xfId="5" applyFont="1" applyBorder="1" applyAlignment="1">
      <alignment horizontal="left" wrapText="1"/>
    </xf>
    <xf numFmtId="3" fontId="7" fillId="50" borderId="7" xfId="53" applyNumberFormat="1" applyFont="1" applyFill="1" applyBorder="1" applyAlignment="1">
      <alignment horizontal="center" wrapText="1"/>
    </xf>
    <xf numFmtId="0" fontId="7" fillId="39" borderId="65" xfId="5" applyFont="1" applyFill="1" applyBorder="1" applyAlignment="1">
      <alignment horizontal="center" wrapText="1"/>
    </xf>
    <xf numFmtId="0" fontId="7" fillId="0" borderId="60" xfId="5" applyFont="1" applyBorder="1" applyAlignment="1">
      <alignment horizontal="left" wrapText="1"/>
    </xf>
    <xf numFmtId="0" fontId="7" fillId="39" borderId="4" xfId="5" applyFont="1" applyFill="1" applyBorder="1" applyAlignment="1">
      <alignment horizontal="center" wrapText="1"/>
    </xf>
    <xf numFmtId="0" fontId="7" fillId="47" borderId="1" xfId="53" applyFont="1" applyFill="1" applyBorder="1" applyAlignment="1">
      <alignment horizontal="center" wrapText="1"/>
    </xf>
    <xf numFmtId="0" fontId="2" fillId="39" borderId="0" xfId="57" applyFill="1" applyAlignment="1">
      <alignment horizontal="center" vertical="top"/>
    </xf>
    <xf numFmtId="0" fontId="2" fillId="0" borderId="5" xfId="57" applyBorder="1"/>
    <xf numFmtId="0" fontId="2" fillId="0" borderId="0" xfId="57" applyAlignment="1">
      <alignment horizontal="right"/>
    </xf>
    <xf numFmtId="0" fontId="9" fillId="4" borderId="0" xfId="57" applyFont="1" applyFill="1" applyAlignment="1">
      <alignment horizontal="center"/>
    </xf>
    <xf numFmtId="0" fontId="9" fillId="4" borderId="0" xfId="57" applyFont="1" applyFill="1"/>
    <xf numFmtId="0" fontId="9" fillId="4" borderId="0" xfId="57" applyFont="1" applyFill="1" applyAlignment="1">
      <alignment horizontal="center" wrapText="1"/>
    </xf>
    <xf numFmtId="0" fontId="34" fillId="39" borderId="0" xfId="57" applyFont="1" applyFill="1" applyAlignment="1">
      <alignment horizontal="left"/>
    </xf>
    <xf numFmtId="0" fontId="5" fillId="39" borderId="0" xfId="57" applyFont="1" applyFill="1" applyAlignment="1">
      <alignment horizontal="left"/>
    </xf>
    <xf numFmtId="0" fontId="35" fillId="39" borderId="0" xfId="57" applyFont="1" applyFill="1" applyAlignment="1">
      <alignment horizontal="left" wrapText="1"/>
    </xf>
    <xf numFmtId="0" fontId="58" fillId="39" borderId="0" xfId="57" applyFont="1" applyFill="1"/>
    <xf numFmtId="0" fontId="58" fillId="39" borderId="0" xfId="57" applyFont="1" applyFill="1" applyAlignment="1">
      <alignment horizontal="right"/>
    </xf>
    <xf numFmtId="0" fontId="58" fillId="39" borderId="0" xfId="57" applyFont="1" applyFill="1" applyAlignment="1">
      <alignment horizontal="center"/>
    </xf>
    <xf numFmtId="0" fontId="56" fillId="39" borderId="0" xfId="57" applyFont="1" applyFill="1"/>
    <xf numFmtId="0" fontId="56" fillId="39" borderId="0" xfId="57" applyFont="1" applyFill="1" applyAlignment="1">
      <alignment horizontal="right"/>
    </xf>
    <xf numFmtId="0" fontId="56" fillId="39" borderId="0" xfId="57" applyFont="1" applyFill="1" applyAlignment="1">
      <alignment horizontal="center"/>
    </xf>
    <xf numFmtId="2" fontId="56" fillId="39" borderId="0" xfId="57" applyNumberFormat="1" applyFont="1" applyFill="1"/>
    <xf numFmtId="2" fontId="56" fillId="39" borderId="4" xfId="57" applyNumberFormat="1" applyFont="1" applyFill="1" applyBorder="1"/>
    <xf numFmtId="14" fontId="9" fillId="39" borderId="4" xfId="57" applyNumberFormat="1" applyFont="1" applyFill="1" applyBorder="1" applyAlignment="1">
      <alignment horizontal="right"/>
    </xf>
    <xf numFmtId="2" fontId="56" fillId="39" borderId="4" xfId="57" applyNumberFormat="1" applyFont="1" applyFill="1" applyBorder="1" applyAlignment="1">
      <alignment horizontal="center"/>
    </xf>
    <xf numFmtId="0" fontId="56" fillId="39" borderId="4" xfId="57" applyFont="1" applyFill="1" applyBorder="1" applyAlignment="1">
      <alignment horizontal="center"/>
    </xf>
    <xf numFmtId="14" fontId="9" fillId="39" borderId="0" xfId="57" applyNumberFormat="1" applyFont="1" applyFill="1" applyAlignment="1">
      <alignment horizontal="right"/>
    </xf>
    <xf numFmtId="2" fontId="56" fillId="39" borderId="0" xfId="57" applyNumberFormat="1" applyFont="1" applyFill="1" applyAlignment="1">
      <alignment horizontal="center"/>
    </xf>
    <xf numFmtId="14" fontId="56" fillId="39" borderId="0" xfId="57" applyNumberFormat="1" applyFont="1" applyFill="1" applyAlignment="1">
      <alignment horizontal="right"/>
    </xf>
    <xf numFmtId="2" fontId="56" fillId="39" borderId="0" xfId="57" applyNumberFormat="1" applyFont="1" applyFill="1" applyAlignment="1">
      <alignment horizontal="right"/>
    </xf>
    <xf numFmtId="2" fontId="56" fillId="39" borderId="0" xfId="57" quotePrefix="1" applyNumberFormat="1" applyFont="1" applyFill="1" applyAlignment="1">
      <alignment horizontal="right"/>
    </xf>
    <xf numFmtId="2" fontId="56" fillId="39" borderId="0" xfId="57" applyNumberFormat="1" applyFont="1" applyFill="1" applyAlignment="1">
      <alignment horizontal="right" wrapText="1"/>
    </xf>
    <xf numFmtId="0" fontId="56" fillId="39" borderId="0" xfId="57" applyFont="1" applyFill="1" applyAlignment="1">
      <alignment horizontal="right" wrapText="1"/>
    </xf>
    <xf numFmtId="0" fontId="59" fillId="39" borderId="0" xfId="57" applyFont="1" applyFill="1" applyAlignment="1">
      <alignment horizontal="center" wrapText="1"/>
    </xf>
    <xf numFmtId="0" fontId="59" fillId="39" borderId="0" xfId="57" applyFont="1" applyFill="1" applyAlignment="1">
      <alignment horizontal="center"/>
    </xf>
    <xf numFmtId="0" fontId="59" fillId="39" borderId="1" xfId="57" applyFont="1" applyFill="1" applyBorder="1" applyAlignment="1">
      <alignment horizontal="right" wrapText="1"/>
    </xf>
    <xf numFmtId="0" fontId="59" fillId="39" borderId="1" xfId="57" applyFont="1" applyFill="1" applyBorder="1" applyAlignment="1">
      <alignment horizontal="center" wrapText="1"/>
    </xf>
    <xf numFmtId="0" fontId="59" fillId="39" borderId="1" xfId="57" applyFont="1" applyFill="1" applyBorder="1" applyAlignment="1">
      <alignment horizontal="center"/>
    </xf>
    <xf numFmtId="0" fontId="51" fillId="39" borderId="0" xfId="57" applyFont="1" applyFill="1"/>
    <xf numFmtId="0" fontId="51" fillId="39" borderId="0" xfId="57" applyFont="1" applyFill="1" applyAlignment="1">
      <alignment horizontal="right"/>
    </xf>
    <xf numFmtId="0" fontId="51" fillId="39" borderId="0" xfId="57" applyFont="1" applyFill="1" applyAlignment="1">
      <alignment horizontal="center"/>
    </xf>
    <xf numFmtId="0" fontId="60" fillId="39" borderId="0" xfId="57" applyFont="1" applyFill="1"/>
    <xf numFmtId="0" fontId="61" fillId="39" borderId="0" xfId="57" applyFont="1" applyFill="1"/>
    <xf numFmtId="0" fontId="62" fillId="0" borderId="0" xfId="59" applyAlignment="1">
      <alignment horizontal="left" vertical="top"/>
    </xf>
    <xf numFmtId="0" fontId="44" fillId="0" borderId="0" xfId="59" applyFont="1" applyAlignment="1">
      <alignment horizontal="left" vertical="top"/>
    </xf>
    <xf numFmtId="0" fontId="44" fillId="0" borderId="0" xfId="59" applyFont="1" applyAlignment="1">
      <alignment vertical="top"/>
    </xf>
    <xf numFmtId="1" fontId="64" fillId="51" borderId="4" xfId="59" applyNumberFormat="1" applyFont="1" applyFill="1" applyBorder="1" applyAlignment="1">
      <alignment horizontal="center" vertical="top"/>
    </xf>
    <xf numFmtId="1" fontId="64" fillId="52" borderId="4" xfId="59" applyNumberFormat="1" applyFont="1" applyFill="1" applyBorder="1" applyAlignment="1">
      <alignment horizontal="center" vertical="top"/>
    </xf>
    <xf numFmtId="0" fontId="65" fillId="52" borderId="4" xfId="59" applyFont="1" applyFill="1" applyBorder="1" applyAlignment="1">
      <alignment horizontal="right" vertical="top"/>
    </xf>
    <xf numFmtId="0" fontId="62" fillId="52" borderId="4" xfId="59" applyFill="1" applyBorder="1" applyAlignment="1">
      <alignment horizontal="left" vertical="top"/>
    </xf>
    <xf numFmtId="0" fontId="66" fillId="0" borderId="4" xfId="59" applyFont="1" applyBorder="1" applyAlignment="1">
      <alignment horizontal="left" vertical="top"/>
    </xf>
    <xf numFmtId="0" fontId="44" fillId="51" borderId="59" xfId="59" applyFont="1" applyFill="1" applyBorder="1" applyAlignment="1">
      <alignment horizontal="center" vertical="top"/>
    </xf>
    <xf numFmtId="0" fontId="44" fillId="0" borderId="59" xfId="59" applyFont="1" applyBorder="1" applyAlignment="1">
      <alignment horizontal="center" vertical="top"/>
    </xf>
    <xf numFmtId="1" fontId="44" fillId="0" borderId="68" xfId="59" applyNumberFormat="1" applyFont="1" applyBorder="1" applyAlignment="1">
      <alignment horizontal="center" vertical="top" wrapText="1"/>
    </xf>
    <xf numFmtId="0" fontId="44" fillId="0" borderId="68" xfId="59" applyFont="1" applyBorder="1" applyAlignment="1">
      <alignment horizontal="center" vertical="top" wrapText="1"/>
    </xf>
    <xf numFmtId="0" fontId="44" fillId="0" borderId="68" xfId="59" applyFont="1" applyBorder="1" applyAlignment="1">
      <alignment horizontal="left" vertical="top" wrapText="1"/>
    </xf>
    <xf numFmtId="0" fontId="44" fillId="51" borderId="59" xfId="59" applyFont="1" applyFill="1" applyBorder="1" applyAlignment="1">
      <alignment horizontal="center" vertical="top" wrapText="1"/>
    </xf>
    <xf numFmtId="0" fontId="44" fillId="0" borderId="59" xfId="59" applyFont="1" applyBorder="1" applyAlignment="1">
      <alignment horizontal="center" vertical="top" wrapText="1"/>
    </xf>
    <xf numFmtId="1" fontId="44" fillId="0" borderId="69" xfId="59" applyNumberFormat="1" applyFont="1" applyBorder="1" applyAlignment="1">
      <alignment horizontal="center" vertical="top" wrapText="1"/>
    </xf>
    <xf numFmtId="0" fontId="44" fillId="0" borderId="69" xfId="59" applyFont="1" applyBorder="1" applyAlignment="1">
      <alignment horizontal="left" vertical="top" wrapText="1"/>
    </xf>
    <xf numFmtId="2" fontId="2" fillId="39" borderId="0" xfId="57" applyNumberFormat="1" applyFill="1"/>
    <xf numFmtId="166" fontId="2" fillId="39" borderId="0" xfId="57" applyNumberFormat="1" applyFill="1"/>
    <xf numFmtId="1" fontId="44" fillId="0" borderId="0" xfId="59" applyNumberFormat="1" applyFont="1" applyAlignment="1">
      <alignment horizontal="center" vertical="top" wrapText="1"/>
    </xf>
    <xf numFmtId="0" fontId="44" fillId="0" borderId="0" xfId="59" applyFont="1" applyAlignment="1">
      <alignment horizontal="left" vertical="top" wrapText="1"/>
    </xf>
    <xf numFmtId="0" fontId="67" fillId="51" borderId="59" xfId="57" applyFont="1" applyFill="1" applyBorder="1" applyAlignment="1">
      <alignment horizontal="center"/>
    </xf>
    <xf numFmtId="0" fontId="67" fillId="39" borderId="59" xfId="57" applyFont="1" applyFill="1" applyBorder="1" applyAlignment="1">
      <alignment horizontal="center"/>
    </xf>
    <xf numFmtId="0" fontId="67" fillId="51" borderId="59" xfId="57" applyFont="1" applyFill="1" applyBorder="1" applyAlignment="1">
      <alignment horizontal="center" wrapText="1"/>
    </xf>
    <xf numFmtId="0" fontId="69" fillId="0" borderId="0" xfId="59" applyFont="1" applyAlignment="1">
      <alignment horizontal="left" vertical="top"/>
    </xf>
    <xf numFmtId="0" fontId="70" fillId="39" borderId="0" xfId="57" applyFont="1" applyFill="1"/>
    <xf numFmtId="0" fontId="44" fillId="39" borderId="0" xfId="57" applyFont="1" applyFill="1"/>
    <xf numFmtId="0" fontId="67" fillId="39" borderId="0" xfId="57" applyFont="1" applyFill="1"/>
    <xf numFmtId="0" fontId="34" fillId="39" borderId="0" xfId="0" applyFont="1" applyFill="1" applyAlignment="1">
      <alignment horizontal="left" vertical="center"/>
    </xf>
    <xf numFmtId="0" fontId="71" fillId="0" borderId="0" xfId="57" applyFont="1" applyAlignment="1">
      <alignment vertical="center"/>
    </xf>
    <xf numFmtId="0" fontId="71" fillId="0" borderId="0" xfId="57" applyFont="1" applyAlignment="1">
      <alignment horizontal="center" vertical="center"/>
    </xf>
    <xf numFmtId="0" fontId="71" fillId="0" borderId="0" xfId="57" applyFont="1" applyAlignment="1">
      <alignment horizontal="right" vertical="center"/>
    </xf>
    <xf numFmtId="0" fontId="71" fillId="39" borderId="0" xfId="57" applyFont="1" applyFill="1" applyAlignment="1">
      <alignment vertical="center"/>
    </xf>
    <xf numFmtId="0" fontId="56" fillId="0" borderId="47" xfId="57" applyFont="1" applyBorder="1" applyAlignment="1">
      <alignment vertical="center"/>
    </xf>
    <xf numFmtId="0" fontId="56" fillId="0" borderId="47" xfId="57" applyFont="1" applyBorder="1" applyAlignment="1">
      <alignment horizontal="center" vertical="center"/>
    </xf>
    <xf numFmtId="0" fontId="56" fillId="39" borderId="47" xfId="57" applyFont="1" applyFill="1" applyBorder="1" applyAlignment="1">
      <alignment horizontal="center" vertical="center"/>
    </xf>
    <xf numFmtId="0" fontId="56" fillId="0" borderId="0" xfId="57" applyFont="1" applyAlignment="1">
      <alignment vertical="center"/>
    </xf>
    <xf numFmtId="175" fontId="56" fillId="0" borderId="4" xfId="57" applyNumberFormat="1" applyFont="1" applyBorder="1" applyAlignment="1">
      <alignment horizontal="right" vertical="top"/>
    </xf>
    <xf numFmtId="175" fontId="56" fillId="0" borderId="4" xfId="57" applyNumberFormat="1" applyFont="1" applyBorder="1" applyAlignment="1">
      <alignment horizontal="center" vertical="top"/>
    </xf>
    <xf numFmtId="175" fontId="56" fillId="39" borderId="4" xfId="57" applyNumberFormat="1" applyFont="1" applyFill="1" applyBorder="1" applyAlignment="1">
      <alignment horizontal="center" vertical="top"/>
    </xf>
    <xf numFmtId="175" fontId="56" fillId="0" borderId="0" xfId="57" applyNumberFormat="1" applyFont="1" applyAlignment="1">
      <alignment vertical="center"/>
    </xf>
    <xf numFmtId="175" fontId="56" fillId="0" borderId="4" xfId="57" applyNumberFormat="1" applyFont="1" applyBorder="1" applyAlignment="1">
      <alignment vertical="center"/>
    </xf>
    <xf numFmtId="168" fontId="11" fillId="53" borderId="1" xfId="7" applyNumberFormat="1" applyFont="1" applyFill="1" applyBorder="1" applyAlignment="1">
      <alignment horizontal="center" wrapText="1"/>
    </xf>
    <xf numFmtId="0" fontId="53" fillId="47" borderId="1" xfId="53" applyFont="1" applyFill="1" applyBorder="1" applyAlignment="1">
      <alignment horizontal="right" wrapText="1"/>
    </xf>
    <xf numFmtId="0" fontId="7" fillId="39" borderId="2" xfId="5" applyFont="1" applyFill="1" applyBorder="1" applyAlignment="1">
      <alignment horizontal="center" wrapText="1"/>
    </xf>
    <xf numFmtId="171" fontId="7" fillId="39" borderId="0" xfId="5" applyNumberFormat="1" applyFont="1" applyFill="1" applyAlignment="1">
      <alignment horizontal="right" vertical="center"/>
    </xf>
    <xf numFmtId="171" fontId="7" fillId="39" borderId="62" xfId="5" applyNumberFormat="1" applyFont="1" applyFill="1" applyBorder="1" applyAlignment="1">
      <alignment horizontal="right" vertical="center"/>
    </xf>
    <xf numFmtId="0" fontId="7" fillId="39" borderId="62" xfId="5" applyFont="1" applyFill="1" applyBorder="1" applyAlignment="1">
      <alignment horizontal="left" vertical="center" wrapText="1"/>
    </xf>
    <xf numFmtId="0" fontId="7" fillId="39" borderId="62" xfId="53" applyFont="1" applyFill="1" applyBorder="1" applyAlignment="1">
      <alignment horizontal="right" wrapText="1"/>
    </xf>
    <xf numFmtId="0" fontId="7" fillId="39" borderId="62" xfId="53" applyFont="1" applyFill="1" applyBorder="1" applyAlignment="1">
      <alignment horizontal="left" wrapText="1"/>
    </xf>
    <xf numFmtId="0" fontId="72" fillId="39" borderId="62" xfId="54" applyFont="1" applyFill="1" applyBorder="1" applyAlignment="1">
      <alignment horizontal="right" wrapText="1"/>
    </xf>
    <xf numFmtId="0" fontId="72" fillId="39" borderId="62" xfId="54" applyFont="1" applyFill="1" applyBorder="1" applyAlignment="1">
      <alignment horizontal="center" wrapText="1"/>
    </xf>
    <xf numFmtId="0" fontId="73" fillId="39" borderId="62" xfId="57" applyFont="1" applyFill="1" applyBorder="1" applyAlignment="1">
      <alignment horizontal="right" wrapText="1"/>
    </xf>
    <xf numFmtId="0" fontId="73" fillId="39" borderId="62" xfId="57" applyFont="1" applyFill="1" applyBorder="1" applyAlignment="1">
      <alignment wrapText="1"/>
    </xf>
    <xf numFmtId="166" fontId="44" fillId="39" borderId="62" xfId="0" applyNumberFormat="1" applyFont="1" applyFill="1" applyBorder="1" applyAlignment="1">
      <alignment horizontal="center" vertical="center"/>
    </xf>
    <xf numFmtId="166" fontId="44" fillId="39" borderId="62" xfId="0" quotePrefix="1" applyNumberFormat="1" applyFont="1" applyFill="1" applyBorder="1" applyAlignment="1">
      <alignment horizontal="center" vertical="center"/>
    </xf>
    <xf numFmtId="0" fontId="0" fillId="39" borderId="62" xfId="0" applyFill="1" applyBorder="1"/>
    <xf numFmtId="0" fontId="56" fillId="0" borderId="0" xfId="57" applyFont="1" applyAlignment="1">
      <alignment horizontal="center" vertical="center"/>
    </xf>
    <xf numFmtId="0" fontId="56" fillId="0" borderId="0" xfId="57" quotePrefix="1" applyFont="1" applyAlignment="1">
      <alignment horizontal="center" vertical="center"/>
    </xf>
    <xf numFmtId="0" fontId="57" fillId="0" borderId="0" xfId="58" applyFont="1" applyAlignment="1">
      <alignment horizontal="right"/>
    </xf>
    <xf numFmtId="1" fontId="57" fillId="39" borderId="0" xfId="58" applyNumberFormat="1" applyFont="1" applyFill="1" applyAlignment="1">
      <alignment horizontal="left"/>
    </xf>
    <xf numFmtId="0" fontId="56" fillId="0" borderId="0" xfId="57" applyFont="1" applyAlignment="1">
      <alignment horizontal="right" vertical="center"/>
    </xf>
    <xf numFmtId="1" fontId="56" fillId="39" borderId="0" xfId="57" applyNumberFormat="1" applyFont="1" applyFill="1" applyAlignment="1">
      <alignment horizontal="right" vertical="center"/>
    </xf>
    <xf numFmtId="1" fontId="59" fillId="0" borderId="0" xfId="57" applyNumberFormat="1" applyFont="1" applyAlignment="1">
      <alignment horizontal="right" vertical="center"/>
    </xf>
    <xf numFmtId="0" fontId="8" fillId="0" borderId="59" xfId="5" applyFont="1" applyBorder="1" applyAlignment="1">
      <alignment horizontal="left" wrapText="1"/>
    </xf>
    <xf numFmtId="0" fontId="7" fillId="39" borderId="59" xfId="5" applyFont="1" applyFill="1" applyBorder="1" applyAlignment="1">
      <alignment horizontal="center" wrapText="1"/>
    </xf>
    <xf numFmtId="171" fontId="9" fillId="0" borderId="59" xfId="5" applyNumberFormat="1" applyFont="1" applyBorder="1" applyAlignment="1">
      <alignment horizontal="right" vertical="center"/>
    </xf>
    <xf numFmtId="171" fontId="9" fillId="39" borderId="59" xfId="5" applyNumberFormat="1" applyFont="1" applyFill="1" applyBorder="1" applyAlignment="1">
      <alignment horizontal="right" vertical="center"/>
    </xf>
    <xf numFmtId="171" fontId="9" fillId="0" borderId="0" xfId="5" applyNumberFormat="1" applyFont="1" applyAlignment="1">
      <alignment horizontal="right" vertical="center"/>
    </xf>
    <xf numFmtId="0" fontId="9" fillId="0" borderId="59" xfId="5" applyFont="1" applyBorder="1" applyAlignment="1">
      <alignment horizontal="left" vertical="center" wrapText="1"/>
    </xf>
    <xf numFmtId="0" fontId="9" fillId="0" borderId="59" xfId="53" applyFont="1" applyBorder="1" applyAlignment="1">
      <alignment horizontal="right" wrapText="1"/>
    </xf>
    <xf numFmtId="0" fontId="9" fillId="0" borderId="59" xfId="53" applyFont="1" applyBorder="1" applyAlignment="1">
      <alignment horizontal="left" wrapText="1"/>
    </xf>
    <xf numFmtId="0" fontId="11" fillId="0" borderId="59" xfId="54" applyFont="1" applyBorder="1" applyAlignment="1">
      <alignment horizontal="right" wrapText="1"/>
    </xf>
    <xf numFmtId="0" fontId="11" fillId="0" borderId="59" xfId="54" applyFont="1" applyBorder="1" applyAlignment="1">
      <alignment horizontal="center" wrapText="1"/>
    </xf>
    <xf numFmtId="0" fontId="11" fillId="0" borderId="59" xfId="57" applyFont="1" applyBorder="1" applyAlignment="1">
      <alignment horizontal="right" wrapText="1"/>
    </xf>
    <xf numFmtId="0" fontId="11" fillId="0" borderId="59" xfId="57" applyFont="1" applyBorder="1" applyAlignment="1">
      <alignment wrapText="1"/>
    </xf>
    <xf numFmtId="166" fontId="9" fillId="0" borderId="59" xfId="0" applyNumberFormat="1" applyFont="1" applyBorder="1" applyAlignment="1">
      <alignment horizontal="center" vertical="center"/>
    </xf>
    <xf numFmtId="166" fontId="9" fillId="0" borderId="59" xfId="0" quotePrefix="1" applyNumberFormat="1" applyFont="1" applyBorder="1" applyAlignment="1">
      <alignment horizontal="center" vertical="center"/>
    </xf>
    <xf numFmtId="166" fontId="11" fillId="0" borderId="59" xfId="0" applyNumberFormat="1" applyFont="1" applyBorder="1" applyAlignment="1">
      <alignment horizontal="center" vertical="center"/>
    </xf>
    <xf numFmtId="0" fontId="9" fillId="0" borderId="59" xfId="0" applyFont="1" applyBorder="1"/>
    <xf numFmtId="0" fontId="0" fillId="39" borderId="59" xfId="0" applyFill="1" applyBorder="1"/>
    <xf numFmtId="0" fontId="56" fillId="0" borderId="46" xfId="57" applyFont="1" applyBorder="1" applyAlignment="1">
      <alignment vertical="center"/>
    </xf>
    <xf numFmtId="0" fontId="56" fillId="0" borderId="46" xfId="57" applyFont="1" applyBorder="1" applyAlignment="1">
      <alignment horizontal="center" vertical="center"/>
    </xf>
    <xf numFmtId="0" fontId="57" fillId="0" borderId="46" xfId="58" applyFont="1" applyBorder="1" applyAlignment="1">
      <alignment horizontal="right"/>
    </xf>
    <xf numFmtId="1" fontId="57" fillId="39" borderId="46" xfId="58" applyNumberFormat="1" applyFont="1" applyFill="1" applyBorder="1" applyAlignment="1">
      <alignment horizontal="left"/>
    </xf>
    <xf numFmtId="0" fontId="57" fillId="39" borderId="46" xfId="58" applyFont="1" applyFill="1" applyBorder="1" applyAlignment="1">
      <alignment horizontal="left"/>
    </xf>
    <xf numFmtId="0" fontId="56" fillId="0" borderId="46" xfId="57" applyFont="1" applyBorder="1" applyAlignment="1">
      <alignment horizontal="right" vertical="center"/>
    </xf>
    <xf numFmtId="1" fontId="56" fillId="39" borderId="46" xfId="57" applyNumberFormat="1" applyFont="1" applyFill="1" applyBorder="1" applyAlignment="1">
      <alignment horizontal="right" vertical="center"/>
    </xf>
    <xf numFmtId="0" fontId="56" fillId="39" borderId="46" xfId="57" applyFont="1" applyFill="1" applyBorder="1" applyAlignment="1">
      <alignment horizontal="right" vertical="center"/>
    </xf>
    <xf numFmtId="0" fontId="57" fillId="0" borderId="49" xfId="58" applyFont="1" applyBorder="1"/>
    <xf numFmtId="0" fontId="57" fillId="0" borderId="49" xfId="58" applyFont="1" applyBorder="1" applyAlignment="1">
      <alignment horizontal="center"/>
    </xf>
    <xf numFmtId="0" fontId="56" fillId="0" borderId="49" xfId="57" quotePrefix="1" applyFont="1" applyBorder="1" applyAlignment="1">
      <alignment horizontal="center" vertical="center"/>
    </xf>
    <xf numFmtId="0" fontId="7" fillId="0" borderId="49" xfId="58" applyFont="1" applyBorder="1" applyAlignment="1">
      <alignment horizontal="right" vertical="center"/>
    </xf>
    <xf numFmtId="1" fontId="57" fillId="39" borderId="49" xfId="58" applyNumberFormat="1" applyFont="1" applyFill="1" applyBorder="1" applyAlignment="1">
      <alignment horizontal="left"/>
    </xf>
    <xf numFmtId="0" fontId="57" fillId="0" borderId="49" xfId="58" applyFont="1" applyBorder="1" applyAlignment="1">
      <alignment horizontal="right"/>
    </xf>
    <xf numFmtId="0" fontId="57" fillId="39" borderId="49" xfId="58" applyFont="1" applyFill="1" applyBorder="1" applyAlignment="1">
      <alignment horizontal="left"/>
    </xf>
    <xf numFmtId="0" fontId="56" fillId="0" borderId="49" xfId="57" applyFont="1" applyBorder="1" applyAlignment="1">
      <alignment horizontal="right" vertical="center"/>
    </xf>
    <xf numFmtId="1" fontId="56" fillId="39" borderId="49" xfId="57" applyNumberFormat="1" applyFont="1" applyFill="1" applyBorder="1" applyAlignment="1">
      <alignment horizontal="right" vertical="center"/>
    </xf>
    <xf numFmtId="1" fontId="56" fillId="0" borderId="49" xfId="57" applyNumberFormat="1" applyFont="1" applyBorder="1" applyAlignment="1">
      <alignment horizontal="right" vertical="center"/>
    </xf>
    <xf numFmtId="0" fontId="56" fillId="0" borderId="48" xfId="57" applyFont="1" applyBorder="1" applyAlignment="1">
      <alignment vertical="center"/>
    </xf>
    <xf numFmtId="0" fontId="56" fillId="0" borderId="48" xfId="57" applyFont="1" applyBorder="1" applyAlignment="1">
      <alignment horizontal="center" vertical="center"/>
    </xf>
    <xf numFmtId="1" fontId="57" fillId="39" borderId="60" xfId="58" applyNumberFormat="1" applyFont="1" applyFill="1" applyBorder="1" applyAlignment="1">
      <alignment horizontal="left"/>
    </xf>
    <xf numFmtId="0" fontId="14" fillId="39" borderId="60" xfId="56" applyFont="1" applyFill="1" applyBorder="1" applyAlignment="1">
      <alignment horizontal="left" vertical="center" wrapText="1"/>
    </xf>
    <xf numFmtId="0" fontId="57" fillId="48" borderId="48" xfId="58" applyFont="1" applyFill="1" applyBorder="1" applyAlignment="1">
      <alignment horizontal="right"/>
    </xf>
    <xf numFmtId="0" fontId="57" fillId="39" borderId="48" xfId="58" applyFont="1" applyFill="1" applyBorder="1" applyAlignment="1">
      <alignment horizontal="left"/>
    </xf>
    <xf numFmtId="1" fontId="57" fillId="39" borderId="48" xfId="58" applyNumberFormat="1" applyFont="1" applyFill="1" applyBorder="1" applyAlignment="1">
      <alignment horizontal="left"/>
    </xf>
    <xf numFmtId="1" fontId="56" fillId="39" borderId="60" xfId="57" applyNumberFormat="1" applyFont="1" applyFill="1" applyBorder="1" applyAlignment="1">
      <alignment horizontal="right" vertical="center"/>
    </xf>
    <xf numFmtId="1" fontId="56" fillId="39" borderId="48" xfId="57" applyNumberFormat="1" applyFont="1" applyFill="1" applyBorder="1" applyAlignment="1">
      <alignment horizontal="right" vertical="center"/>
    </xf>
    <xf numFmtId="0" fontId="56" fillId="0" borderId="48" xfId="57" applyFont="1" applyBorder="1" applyAlignment="1">
      <alignment horizontal="right" vertical="center"/>
    </xf>
    <xf numFmtId="1" fontId="59" fillId="0" borderId="48" xfId="57" applyNumberFormat="1" applyFont="1" applyBorder="1" applyAlignment="1">
      <alignment horizontal="right" vertical="center"/>
    </xf>
    <xf numFmtId="1" fontId="56" fillId="0" borderId="46" xfId="57" applyNumberFormat="1" applyFont="1" applyBorder="1" applyAlignment="1">
      <alignment horizontal="right" vertical="center"/>
    </xf>
    <xf numFmtId="0" fontId="57" fillId="0" borderId="46" xfId="58" applyFont="1" applyBorder="1"/>
    <xf numFmtId="0" fontId="57" fillId="48" borderId="46" xfId="58" applyFont="1" applyFill="1" applyBorder="1" applyAlignment="1">
      <alignment horizontal="right"/>
    </xf>
    <xf numFmtId="165" fontId="56" fillId="0" borderId="46" xfId="57" applyNumberFormat="1" applyFont="1" applyBorder="1" applyAlignment="1">
      <alignment horizontal="center" vertical="center"/>
    </xf>
    <xf numFmtId="166" fontId="56" fillId="0" borderId="46" xfId="57" applyNumberFormat="1" applyFont="1" applyBorder="1" applyAlignment="1">
      <alignment horizontal="center" vertical="center"/>
    </xf>
    <xf numFmtId="1" fontId="59" fillId="0" borderId="46" xfId="57" applyNumberFormat="1" applyFont="1" applyBorder="1" applyAlignment="1">
      <alignment horizontal="right" vertical="center"/>
    </xf>
    <xf numFmtId="0" fontId="57" fillId="49" borderId="46" xfId="58" applyFont="1" applyFill="1" applyBorder="1" applyAlignment="1">
      <alignment horizontal="right"/>
    </xf>
    <xf numFmtId="0" fontId="56" fillId="49" borderId="46" xfId="57" applyFont="1" applyFill="1" applyBorder="1" applyAlignment="1">
      <alignment horizontal="right" vertical="center"/>
    </xf>
    <xf numFmtId="0" fontId="57" fillId="0" borderId="46" xfId="58" applyFont="1" applyBorder="1" applyAlignment="1">
      <alignment horizontal="center"/>
    </xf>
    <xf numFmtId="1" fontId="56" fillId="0" borderId="46" xfId="57" quotePrefix="1" applyNumberFormat="1" applyFont="1" applyBorder="1" applyAlignment="1">
      <alignment horizontal="center" vertical="center"/>
    </xf>
    <xf numFmtId="0" fontId="56" fillId="0" borderId="49" xfId="57" applyFont="1" applyBorder="1" applyAlignment="1">
      <alignment vertical="center"/>
    </xf>
    <xf numFmtId="0" fontId="56" fillId="0" borderId="49" xfId="57" applyFont="1" applyBorder="1" applyAlignment="1">
      <alignment horizontal="center" vertical="center"/>
    </xf>
    <xf numFmtId="0" fontId="57" fillId="48" borderId="49" xfId="58" applyFont="1" applyFill="1" applyBorder="1" applyAlignment="1">
      <alignment horizontal="right"/>
    </xf>
    <xf numFmtId="0" fontId="56" fillId="48" borderId="49" xfId="57" applyFont="1" applyFill="1" applyBorder="1" applyAlignment="1">
      <alignment horizontal="right" vertical="center"/>
    </xf>
    <xf numFmtId="1" fontId="59" fillId="0" borderId="49" xfId="57" applyNumberFormat="1" applyFont="1" applyBorder="1" applyAlignment="1">
      <alignment horizontal="right" vertical="center"/>
    </xf>
    <xf numFmtId="0" fontId="8" fillId="0" borderId="59" xfId="5" applyFont="1" applyBorder="1" applyAlignment="1">
      <alignment horizontal="left"/>
    </xf>
    <xf numFmtId="0" fontId="74" fillId="0" borderId="59" xfId="54" applyFont="1" applyBorder="1" applyAlignment="1">
      <alignment horizontal="right" wrapText="1"/>
    </xf>
    <xf numFmtId="0" fontId="74" fillId="0" borderId="59" xfId="54" applyFont="1" applyBorder="1" applyAlignment="1">
      <alignment horizontal="center" wrapText="1"/>
    </xf>
    <xf numFmtId="0" fontId="74" fillId="0" borderId="59" xfId="57" applyFont="1" applyBorder="1" applyAlignment="1">
      <alignment horizontal="right" wrapText="1"/>
    </xf>
    <xf numFmtId="0" fontId="74" fillId="0" borderId="59" xfId="57" applyFont="1" applyBorder="1" applyAlignment="1">
      <alignment wrapText="1"/>
    </xf>
    <xf numFmtId="166" fontId="44" fillId="0" borderId="59" xfId="0" applyNumberFormat="1" applyFont="1" applyBorder="1" applyAlignment="1">
      <alignment horizontal="center" vertical="center"/>
    </xf>
    <xf numFmtId="166" fontId="44" fillId="0" borderId="59" xfId="0" quotePrefix="1" applyNumberFormat="1" applyFont="1" applyBorder="1" applyAlignment="1">
      <alignment horizontal="center" vertical="center"/>
    </xf>
    <xf numFmtId="0" fontId="44" fillId="0" borderId="59" xfId="0" applyFont="1" applyBorder="1"/>
    <xf numFmtId="0" fontId="57" fillId="0" borderId="48" xfId="58" applyFont="1" applyBorder="1"/>
    <xf numFmtId="0" fontId="57" fillId="0" borderId="48" xfId="58" applyFont="1" applyBorder="1" applyAlignment="1">
      <alignment horizontal="center"/>
    </xf>
    <xf numFmtId="1" fontId="56" fillId="0" borderId="48" xfId="57" quotePrefix="1" applyNumberFormat="1" applyFont="1" applyBorder="1" applyAlignment="1">
      <alignment horizontal="center" vertical="center"/>
    </xf>
    <xf numFmtId="0" fontId="57" fillId="0" borderId="48" xfId="58" applyFont="1" applyBorder="1" applyAlignment="1">
      <alignment horizontal="right"/>
    </xf>
    <xf numFmtId="1" fontId="56" fillId="0" borderId="48" xfId="57" applyNumberFormat="1" applyFont="1" applyBorder="1" applyAlignment="1">
      <alignment horizontal="right" vertical="center"/>
    </xf>
    <xf numFmtId="164" fontId="56" fillId="0" borderId="46" xfId="57" applyNumberFormat="1" applyFont="1" applyBorder="1" applyAlignment="1">
      <alignment horizontal="center" vertical="center"/>
    </xf>
    <xf numFmtId="0" fontId="57" fillId="0" borderId="49" xfId="58" quotePrefix="1" applyFont="1" applyBorder="1" applyAlignment="1">
      <alignment horizontal="center"/>
    </xf>
    <xf numFmtId="1" fontId="56" fillId="0" borderId="49" xfId="57" quotePrefix="1" applyNumberFormat="1" applyFont="1" applyBorder="1" applyAlignment="1">
      <alignment horizontal="center" vertical="center"/>
    </xf>
    <xf numFmtId="2" fontId="57" fillId="48" borderId="49" xfId="58" applyNumberFormat="1" applyFont="1" applyFill="1" applyBorder="1" applyAlignment="1">
      <alignment horizontal="right"/>
    </xf>
    <xf numFmtId="1" fontId="56" fillId="39" borderId="49" xfId="57" applyNumberFormat="1" applyFont="1" applyFill="1" applyBorder="1" applyAlignment="1">
      <alignment vertical="center"/>
    </xf>
    <xf numFmtId="1" fontId="56" fillId="0" borderId="49" xfId="57" applyNumberFormat="1" applyFont="1" applyBorder="1" applyAlignment="1">
      <alignment vertical="center"/>
    </xf>
    <xf numFmtId="0" fontId="9" fillId="39" borderId="63" xfId="53" applyFont="1" applyFill="1" applyBorder="1" applyAlignment="1">
      <alignment wrapText="1"/>
    </xf>
    <xf numFmtId="0" fontId="56" fillId="39" borderId="63" xfId="57" applyFont="1" applyFill="1" applyBorder="1" applyAlignment="1">
      <alignment horizontal="center" vertical="center"/>
    </xf>
    <xf numFmtId="0" fontId="57" fillId="39" borderId="63" xfId="58" quotePrefix="1" applyFont="1" applyFill="1" applyBorder="1" applyAlignment="1">
      <alignment horizontal="center"/>
    </xf>
    <xf numFmtId="2" fontId="57" fillId="39" borderId="63" xfId="58" applyNumberFormat="1" applyFont="1" applyFill="1" applyBorder="1" applyAlignment="1">
      <alignment horizontal="right"/>
    </xf>
    <xf numFmtId="1" fontId="57" fillId="39" borderId="63" xfId="58" applyNumberFormat="1" applyFont="1" applyFill="1" applyBorder="1" applyAlignment="1">
      <alignment horizontal="left"/>
    </xf>
    <xf numFmtId="11" fontId="14" fillId="39" borderId="63" xfId="56" applyNumberFormat="1" applyFont="1" applyFill="1" applyBorder="1" applyAlignment="1">
      <alignment horizontal="left" vertical="center" wrapText="1"/>
    </xf>
    <xf numFmtId="0" fontId="57" fillId="39" borderId="63" xfId="58" applyFont="1" applyFill="1" applyBorder="1" applyAlignment="1">
      <alignment horizontal="right"/>
    </xf>
    <xf numFmtId="0" fontId="56" fillId="39" borderId="63" xfId="57" applyFont="1" applyFill="1" applyBorder="1" applyAlignment="1">
      <alignment horizontal="right" vertical="center"/>
    </xf>
    <xf numFmtId="1" fontId="56" fillId="39" borderId="63" xfId="57" applyNumberFormat="1" applyFont="1" applyFill="1" applyBorder="1" applyAlignment="1">
      <alignment vertical="center"/>
    </xf>
    <xf numFmtId="0" fontId="56" fillId="39" borderId="0" xfId="57" applyFont="1" applyFill="1" applyAlignment="1">
      <alignment vertical="center"/>
    </xf>
    <xf numFmtId="0" fontId="56" fillId="0" borderId="59" xfId="57" applyFont="1" applyBorder="1" applyAlignment="1">
      <alignment horizontal="center" vertical="center"/>
    </xf>
    <xf numFmtId="0" fontId="56" fillId="0" borderId="59" xfId="57" applyFont="1" applyBorder="1" applyAlignment="1">
      <alignment vertical="center"/>
    </xf>
    <xf numFmtId="0" fontId="57" fillId="0" borderId="59" xfId="58" applyFont="1" applyBorder="1" applyAlignment="1">
      <alignment horizontal="right"/>
    </xf>
    <xf numFmtId="1" fontId="57" fillId="39" borderId="59" xfId="58" applyNumberFormat="1" applyFont="1" applyFill="1" applyBorder="1" applyAlignment="1">
      <alignment horizontal="left"/>
    </xf>
    <xf numFmtId="0" fontId="56" fillId="0" borderId="59" xfId="57" applyFont="1" applyBorder="1" applyAlignment="1">
      <alignment horizontal="right" vertical="center"/>
    </xf>
    <xf numFmtId="1" fontId="56" fillId="39" borderId="59" xfId="57" applyNumberFormat="1" applyFont="1" applyFill="1" applyBorder="1" applyAlignment="1">
      <alignment horizontal="right" vertical="center"/>
    </xf>
    <xf numFmtId="1" fontId="56" fillId="0" borderId="59" xfId="57" applyNumberFormat="1" applyFont="1" applyBorder="1" applyAlignment="1">
      <alignment horizontal="right" vertical="center"/>
    </xf>
    <xf numFmtId="1" fontId="57" fillId="0" borderId="49" xfId="58" applyNumberFormat="1" applyFont="1" applyBorder="1" applyAlignment="1">
      <alignment horizontal="right"/>
    </xf>
    <xf numFmtId="0" fontId="56" fillId="39" borderId="49" xfId="57" applyFont="1" applyFill="1" applyBorder="1" applyAlignment="1">
      <alignment horizontal="right" vertical="center"/>
    </xf>
    <xf numFmtId="1" fontId="57" fillId="0" borderId="59" xfId="58" applyNumberFormat="1" applyFont="1" applyBorder="1" applyAlignment="1">
      <alignment horizontal="right"/>
    </xf>
    <xf numFmtId="0" fontId="57" fillId="39" borderId="59" xfId="58" applyFont="1" applyFill="1" applyBorder="1" applyAlignment="1">
      <alignment horizontal="left"/>
    </xf>
    <xf numFmtId="0" fontId="56" fillId="39" borderId="59" xfId="57" applyFont="1" applyFill="1" applyBorder="1" applyAlignment="1">
      <alignment horizontal="right" vertical="center"/>
    </xf>
    <xf numFmtId="0" fontId="57" fillId="0" borderId="48" xfId="58" quotePrefix="1" applyFont="1" applyBorder="1" applyAlignment="1">
      <alignment horizontal="right"/>
    </xf>
    <xf numFmtId="0" fontId="57" fillId="48" borderId="48" xfId="58" quotePrefix="1" applyFont="1" applyFill="1" applyBorder="1" applyAlignment="1">
      <alignment horizontal="right"/>
    </xf>
    <xf numFmtId="0" fontId="56" fillId="39" borderId="48" xfId="57" applyFont="1" applyFill="1" applyBorder="1" applyAlignment="1">
      <alignment horizontal="right" vertical="center"/>
    </xf>
    <xf numFmtId="0" fontId="57" fillId="0" borderId="46" xfId="0" applyFont="1" applyBorder="1" applyAlignment="1">
      <alignment horizontal="right"/>
    </xf>
    <xf numFmtId="0" fontId="57" fillId="39" borderId="46" xfId="0" applyFont="1" applyFill="1" applyBorder="1" applyAlignment="1">
      <alignment horizontal="left"/>
    </xf>
    <xf numFmtId="0" fontId="57" fillId="0" borderId="46" xfId="0" quotePrefix="1" applyFont="1" applyBorder="1" applyAlignment="1">
      <alignment horizontal="right"/>
    </xf>
    <xf numFmtId="0" fontId="57" fillId="0" borderId="46" xfId="58" quotePrefix="1" applyFont="1" applyBorder="1" applyAlignment="1">
      <alignment horizontal="right"/>
    </xf>
    <xf numFmtId="0" fontId="57" fillId="0" borderId="49" xfId="58" quotePrefix="1" applyFont="1" applyBorder="1" applyAlignment="1">
      <alignment horizontal="right"/>
    </xf>
    <xf numFmtId="0" fontId="56" fillId="0" borderId="59" xfId="57" quotePrefix="1" applyFont="1" applyBorder="1" applyAlignment="1">
      <alignment horizontal="center" vertical="center"/>
    </xf>
    <xf numFmtId="0" fontId="57" fillId="0" borderId="59" xfId="58" quotePrefix="1" applyFont="1" applyBorder="1" applyAlignment="1">
      <alignment horizontal="right"/>
    </xf>
    <xf numFmtId="0" fontId="7" fillId="39" borderId="46" xfId="56" quotePrefix="1" applyFont="1" applyFill="1" applyBorder="1" applyAlignment="1">
      <alignment horizontal="center"/>
    </xf>
    <xf numFmtId="0" fontId="56" fillId="0" borderId="5" xfId="57" applyFont="1" applyBorder="1" applyAlignment="1">
      <alignment vertical="center"/>
    </xf>
    <xf numFmtId="0" fontId="56" fillId="0" borderId="5" xfId="57" applyFont="1" applyBorder="1" applyAlignment="1">
      <alignment horizontal="center" vertical="center"/>
    </xf>
    <xf numFmtId="0" fontId="56" fillId="0" borderId="5" xfId="57" quotePrefix="1" applyFont="1" applyBorder="1" applyAlignment="1">
      <alignment horizontal="center" vertical="center"/>
    </xf>
    <xf numFmtId="1" fontId="56" fillId="0" borderId="5" xfId="57" applyNumberFormat="1" applyFont="1" applyBorder="1" applyAlignment="1">
      <alignment horizontal="center" vertical="center"/>
    </xf>
    <xf numFmtId="0" fontId="7" fillId="0" borderId="5" xfId="58" applyFont="1" applyBorder="1" applyAlignment="1">
      <alignment horizontal="right" vertical="center"/>
    </xf>
    <xf numFmtId="1" fontId="7" fillId="39" borderId="5" xfId="58" applyNumberFormat="1" applyFont="1" applyFill="1" applyBorder="1" applyAlignment="1">
      <alignment horizontal="center" vertical="center"/>
    </xf>
    <xf numFmtId="0" fontId="56" fillId="0" borderId="5" xfId="57" applyFont="1" applyBorder="1" applyAlignment="1">
      <alignment horizontal="right" vertical="center"/>
    </xf>
    <xf numFmtId="0" fontId="56" fillId="39" borderId="5" xfId="57" applyFont="1" applyFill="1" applyBorder="1" applyAlignment="1">
      <alignment horizontal="right" vertical="center"/>
    </xf>
    <xf numFmtId="0" fontId="56" fillId="0" borderId="70" xfId="57" applyFont="1" applyBorder="1" applyAlignment="1">
      <alignment vertical="center"/>
    </xf>
    <xf numFmtId="171" fontId="71" fillId="39" borderId="0" xfId="57" applyNumberFormat="1" applyFont="1" applyFill="1" applyAlignment="1">
      <alignment vertical="center"/>
    </xf>
    <xf numFmtId="1" fontId="56" fillId="39" borderId="5" xfId="57" applyNumberFormat="1" applyFont="1" applyFill="1" applyBorder="1" applyAlignment="1">
      <alignment vertical="center"/>
    </xf>
    <xf numFmtId="0" fontId="56" fillId="0" borderId="5" xfId="57" quotePrefix="1" applyFont="1" applyBorder="1" applyAlignment="1">
      <alignment horizontal="right" vertical="center"/>
    </xf>
    <xf numFmtId="1" fontId="56" fillId="0" borderId="5" xfId="57" applyNumberFormat="1" applyFont="1" applyBorder="1" applyAlignment="1">
      <alignment vertical="center"/>
    </xf>
    <xf numFmtId="0" fontId="56" fillId="39" borderId="5" xfId="57" applyFont="1" applyFill="1" applyBorder="1" applyAlignment="1">
      <alignment vertical="center"/>
    </xf>
    <xf numFmtId="1" fontId="56" fillId="39" borderId="59" xfId="57" applyNumberFormat="1" applyFont="1" applyFill="1" applyBorder="1" applyAlignment="1">
      <alignment vertical="center"/>
    </xf>
    <xf numFmtId="1" fontId="56" fillId="0" borderId="59" xfId="57" applyNumberFormat="1" applyFont="1" applyBorder="1" applyAlignment="1">
      <alignment vertical="center"/>
    </xf>
    <xf numFmtId="0" fontId="56" fillId="0" borderId="59" xfId="57" quotePrefix="1" applyFont="1" applyBorder="1" applyAlignment="1">
      <alignment horizontal="right" vertical="center"/>
    </xf>
    <xf numFmtId="0" fontId="56" fillId="0" borderId="49" xfId="57" quotePrefix="1" applyFont="1" applyBorder="1" applyAlignment="1">
      <alignment horizontal="right" vertical="center"/>
    </xf>
    <xf numFmtId="1" fontId="56" fillId="39" borderId="46" xfId="57" applyNumberFormat="1" applyFont="1" applyFill="1" applyBorder="1" applyAlignment="1">
      <alignment vertical="center"/>
    </xf>
    <xf numFmtId="0" fontId="56" fillId="0" borderId="46" xfId="57" quotePrefix="1" applyFont="1" applyBorder="1" applyAlignment="1">
      <alignment horizontal="right" vertical="center"/>
    </xf>
    <xf numFmtId="0" fontId="56" fillId="39" borderId="59" xfId="57" applyFont="1" applyFill="1" applyBorder="1" applyAlignment="1">
      <alignment vertical="center"/>
    </xf>
    <xf numFmtId="1" fontId="56" fillId="39" borderId="48" xfId="57" applyNumberFormat="1" applyFont="1" applyFill="1" applyBorder="1" applyAlignment="1">
      <alignment vertical="center"/>
    </xf>
    <xf numFmtId="0" fontId="56" fillId="39" borderId="48" xfId="57" applyFont="1" applyFill="1" applyBorder="1" applyAlignment="1">
      <alignment vertical="center"/>
    </xf>
    <xf numFmtId="0" fontId="56" fillId="0" borderId="48" xfId="57" quotePrefix="1" applyFont="1" applyBorder="1" applyAlignment="1">
      <alignment horizontal="right" vertical="center"/>
    </xf>
    <xf numFmtId="0" fontId="56" fillId="39" borderId="0" xfId="57" applyFont="1" applyFill="1" applyAlignment="1">
      <alignment horizontal="right" vertical="center"/>
    </xf>
    <xf numFmtId="1" fontId="56" fillId="39" borderId="0" xfId="57" applyNumberFormat="1" applyFont="1" applyFill="1" applyAlignment="1">
      <alignment vertical="center"/>
    </xf>
    <xf numFmtId="1" fontId="14" fillId="39" borderId="63" xfId="56" applyNumberFormat="1" applyFont="1" applyFill="1" applyBorder="1" applyAlignment="1">
      <alignment horizontal="left" vertical="center" wrapText="1"/>
    </xf>
    <xf numFmtId="165" fontId="56" fillId="39" borderId="63" xfId="57" applyNumberFormat="1" applyFont="1" applyFill="1" applyBorder="1" applyAlignment="1">
      <alignment horizontal="right" vertical="center"/>
    </xf>
    <xf numFmtId="0" fontId="56" fillId="39" borderId="63" xfId="57" quotePrefix="1" applyFont="1" applyFill="1" applyBorder="1" applyAlignment="1">
      <alignment horizontal="right" vertical="center"/>
    </xf>
    <xf numFmtId="1" fontId="14" fillId="39" borderId="46" xfId="56" applyNumberFormat="1" applyFont="1" applyFill="1" applyBorder="1" applyAlignment="1">
      <alignment horizontal="left" vertical="center" wrapText="1"/>
    </xf>
    <xf numFmtId="0" fontId="56" fillId="42" borderId="49" xfId="57" applyFont="1" applyFill="1" applyBorder="1" applyAlignment="1">
      <alignment horizontal="right" vertical="center"/>
    </xf>
    <xf numFmtId="165" fontId="56" fillId="42" borderId="49" xfId="57" applyNumberFormat="1" applyFont="1" applyFill="1" applyBorder="1" applyAlignment="1">
      <alignment horizontal="right" vertical="center"/>
    </xf>
    <xf numFmtId="2" fontId="57" fillId="42" borderId="49" xfId="58" applyNumberFormat="1" applyFont="1" applyFill="1" applyBorder="1" applyAlignment="1">
      <alignment horizontal="right"/>
    </xf>
    <xf numFmtId="0" fontId="56" fillId="42" borderId="46" xfId="57" applyFont="1" applyFill="1" applyBorder="1" applyAlignment="1">
      <alignment horizontal="right" vertical="center"/>
    </xf>
    <xf numFmtId="1" fontId="75" fillId="39" borderId="46" xfId="57" applyNumberFormat="1" applyFont="1" applyFill="1" applyBorder="1" applyAlignment="1">
      <alignment horizontal="right" vertical="center"/>
    </xf>
    <xf numFmtId="1" fontId="56" fillId="0" borderId="46" xfId="57" applyNumberFormat="1" applyFont="1" applyBorder="1" applyAlignment="1">
      <alignment vertical="center"/>
    </xf>
    <xf numFmtId="0" fontId="56" fillId="40" borderId="46" xfId="57" applyFont="1" applyFill="1" applyBorder="1" applyAlignment="1">
      <alignment horizontal="right" vertical="center"/>
    </xf>
    <xf numFmtId="1" fontId="56" fillId="0" borderId="48" xfId="57" applyNumberFormat="1" applyFont="1" applyBorder="1" applyAlignment="1">
      <alignment vertical="center"/>
    </xf>
    <xf numFmtId="1" fontId="56" fillId="39" borderId="60" xfId="57" applyNumberFormat="1" applyFont="1" applyFill="1" applyBorder="1" applyAlignment="1">
      <alignment vertical="center"/>
    </xf>
    <xf numFmtId="0" fontId="56" fillId="0" borderId="48" xfId="57" quotePrefix="1" applyFont="1" applyBorder="1" applyAlignment="1">
      <alignment horizontal="center" vertical="center"/>
    </xf>
    <xf numFmtId="0" fontId="56" fillId="0" borderId="0" xfId="57" quotePrefix="1" applyFont="1" applyAlignment="1">
      <alignment horizontal="right" vertical="center"/>
    </xf>
    <xf numFmtId="1" fontId="56" fillId="0" borderId="0" xfId="57" applyNumberFormat="1" applyFont="1" applyAlignment="1">
      <alignment vertical="center"/>
    </xf>
    <xf numFmtId="168" fontId="11" fillId="54" borderId="1" xfId="7" applyNumberFormat="1" applyFont="1" applyFill="1" applyBorder="1" applyAlignment="1">
      <alignment horizontal="center" wrapText="1"/>
    </xf>
    <xf numFmtId="175" fontId="56" fillId="39" borderId="0" xfId="57" applyNumberFormat="1" applyFont="1" applyFill="1" applyAlignment="1">
      <alignment horizontal="center" vertical="top"/>
    </xf>
    <xf numFmtId="0" fontId="76" fillId="0" borderId="0" xfId="52" applyFont="1" applyProtection="1">
      <protection locked="0"/>
    </xf>
    <xf numFmtId="0" fontId="76" fillId="39" borderId="0" xfId="52" applyFont="1" applyFill="1" applyProtection="1">
      <protection locked="0"/>
    </xf>
    <xf numFmtId="0" fontId="76" fillId="0" borderId="0" xfId="52" applyFont="1" applyAlignment="1" applyProtection="1">
      <alignment horizontal="right"/>
      <protection locked="0"/>
    </xf>
    <xf numFmtId="0" fontId="77" fillId="0" borderId="0" xfId="52" applyFont="1" applyProtection="1">
      <protection locked="0"/>
    </xf>
    <xf numFmtId="0" fontId="77" fillId="55" borderId="0" xfId="52" applyFont="1" applyFill="1" applyProtection="1">
      <protection locked="0"/>
    </xf>
    <xf numFmtId="0" fontId="76" fillId="0" borderId="0" xfId="52" applyFont="1" applyAlignment="1" applyProtection="1">
      <alignment wrapText="1"/>
      <protection locked="0"/>
    </xf>
    <xf numFmtId="0" fontId="78" fillId="0" borderId="0" xfId="60" applyFont="1" applyAlignment="1" applyProtection="1">
      <alignment horizontal="center"/>
      <protection locked="0"/>
    </xf>
    <xf numFmtId="0" fontId="79" fillId="0" borderId="0" xfId="60" applyFont="1" applyAlignment="1" applyProtection="1">
      <alignment horizontal="center"/>
      <protection locked="0"/>
    </xf>
    <xf numFmtId="0" fontId="79" fillId="55" borderId="0" xfId="60" applyFont="1" applyFill="1" applyAlignment="1" applyProtection="1">
      <alignment horizontal="center"/>
      <protection locked="0"/>
    </xf>
    <xf numFmtId="0" fontId="46" fillId="0" borderId="0" xfId="60" applyFont="1" applyAlignment="1" applyProtection="1">
      <alignment horizontal="center"/>
      <protection locked="0"/>
    </xf>
    <xf numFmtId="0" fontId="46" fillId="0" borderId="0" xfId="60" applyFont="1" applyProtection="1">
      <protection locked="0"/>
    </xf>
    <xf numFmtId="0" fontId="76" fillId="0" borderId="0" xfId="57" applyFont="1" applyProtection="1">
      <protection locked="0"/>
    </xf>
    <xf numFmtId="0" fontId="76" fillId="39" borderId="0" xfId="57" applyFont="1" applyFill="1" applyProtection="1">
      <protection locked="0"/>
    </xf>
    <xf numFmtId="0" fontId="71" fillId="0" borderId="0" xfId="57" applyFont="1" applyProtection="1">
      <protection locked="0"/>
    </xf>
    <xf numFmtId="0" fontId="71" fillId="0" borderId="0" xfId="52" applyFont="1" applyAlignment="1" applyProtection="1">
      <alignment wrapText="1"/>
      <protection locked="0"/>
    </xf>
    <xf numFmtId="0" fontId="71" fillId="0" borderId="0" xfId="52" applyFont="1" applyProtection="1">
      <protection locked="0"/>
    </xf>
    <xf numFmtId="0" fontId="80" fillId="0" borderId="0" xfId="7" applyFont="1" applyProtection="1">
      <protection locked="0"/>
    </xf>
    <xf numFmtId="0" fontId="76" fillId="0" borderId="0" xfId="52" applyFont="1" applyAlignment="1" applyProtection="1">
      <alignment horizontal="center"/>
      <protection locked="0"/>
    </xf>
    <xf numFmtId="0" fontId="77" fillId="0" borderId="0" xfId="52" applyFont="1" applyAlignment="1" applyProtection="1">
      <alignment horizontal="left" wrapText="1"/>
      <protection locked="0"/>
    </xf>
    <xf numFmtId="0" fontId="77" fillId="55" borderId="0" xfId="52" applyFont="1" applyFill="1" applyAlignment="1" applyProtection="1">
      <alignment horizontal="left" wrapText="1"/>
      <protection locked="0"/>
    </xf>
    <xf numFmtId="0" fontId="76" fillId="4" borderId="0" xfId="52" applyFont="1" applyFill="1" applyAlignment="1" applyProtection="1">
      <alignment horizontal="left" wrapText="1"/>
      <protection locked="0"/>
    </xf>
    <xf numFmtId="0" fontId="76" fillId="39" borderId="0" xfId="52" applyFont="1" applyFill="1" applyAlignment="1" applyProtection="1">
      <alignment horizontal="right"/>
      <protection locked="0"/>
    </xf>
    <xf numFmtId="0" fontId="76" fillId="0" borderId="0" xfId="52" applyFont="1" applyAlignment="1" applyProtection="1">
      <alignment horizontal="left"/>
      <protection locked="0"/>
    </xf>
    <xf numFmtId="0" fontId="76" fillId="0" borderId="0" xfId="7" applyFont="1" applyProtection="1">
      <protection locked="0"/>
    </xf>
    <xf numFmtId="0" fontId="76" fillId="0" borderId="0" xfId="60" applyFont="1" applyAlignment="1" applyProtection="1">
      <alignment horizontal="left" wrapText="1"/>
      <protection locked="0"/>
    </xf>
    <xf numFmtId="0" fontId="76" fillId="0" borderId="0" xfId="60" applyFont="1" applyAlignment="1" applyProtection="1">
      <alignment horizontal="left"/>
      <protection locked="0"/>
    </xf>
    <xf numFmtId="0" fontId="82" fillId="0" borderId="0" xfId="52" applyFont="1" applyAlignment="1" applyProtection="1">
      <alignment horizontal="left"/>
      <protection locked="0"/>
    </xf>
    <xf numFmtId="0" fontId="76" fillId="0" borderId="9" xfId="61" applyFont="1" applyBorder="1" applyProtection="1">
      <protection locked="0"/>
    </xf>
    <xf numFmtId="0" fontId="76" fillId="0" borderId="23" xfId="61" applyFont="1" applyBorder="1" applyProtection="1">
      <protection locked="0"/>
    </xf>
    <xf numFmtId="0" fontId="76" fillId="39" borderId="9" xfId="61" applyFont="1" applyFill="1" applyBorder="1" applyProtection="1">
      <protection locked="0"/>
    </xf>
    <xf numFmtId="0" fontId="76" fillId="51" borderId="9" xfId="61" applyFont="1" applyFill="1" applyBorder="1" applyProtection="1">
      <protection locked="0"/>
    </xf>
    <xf numFmtId="0" fontId="76" fillId="39" borderId="9" xfId="62" applyFont="1" applyFill="1" applyBorder="1" applyAlignment="1" applyProtection="1">
      <alignment horizontal="left" wrapText="1"/>
      <protection locked="0"/>
    </xf>
    <xf numFmtId="0" fontId="76" fillId="0" borderId="9" xfId="62" applyFont="1" applyBorder="1" applyAlignment="1" applyProtection="1">
      <alignment horizontal="right" wrapText="1"/>
      <protection locked="0"/>
    </xf>
    <xf numFmtId="0" fontId="76" fillId="51" borderId="9" xfId="62" applyFont="1" applyFill="1" applyBorder="1" applyAlignment="1" applyProtection="1">
      <alignment horizontal="right" wrapText="1"/>
      <protection locked="0"/>
    </xf>
    <xf numFmtId="0" fontId="76" fillId="0" borderId="9" xfId="5" applyFont="1" applyBorder="1" applyAlignment="1" applyProtection="1">
      <alignment horizontal="left" vertical="center" wrapText="1"/>
      <protection locked="0"/>
    </xf>
    <xf numFmtId="171" fontId="76" fillId="0" borderId="9" xfId="5" applyNumberFormat="1" applyFont="1" applyBorder="1" applyAlignment="1" applyProtection="1">
      <alignment horizontal="right" vertical="center" wrapText="1"/>
      <protection locked="0"/>
    </xf>
    <xf numFmtId="0" fontId="76" fillId="0" borderId="71" xfId="56" quotePrefix="1" applyFont="1" applyBorder="1" applyAlignment="1" applyProtection="1">
      <alignment horizontal="center"/>
      <protection locked="0"/>
    </xf>
    <xf numFmtId="0" fontId="77" fillId="55" borderId="18" xfId="5" applyFont="1" applyFill="1" applyBorder="1" applyAlignment="1" applyProtection="1">
      <alignment horizontal="center" wrapText="1"/>
      <protection locked="0"/>
    </xf>
    <xf numFmtId="171" fontId="77" fillId="55" borderId="18" xfId="5" applyNumberFormat="1" applyFont="1" applyFill="1" applyBorder="1" applyAlignment="1" applyProtection="1">
      <alignment horizontal="center" wrapText="1"/>
      <protection locked="0"/>
    </xf>
    <xf numFmtId="0" fontId="77" fillId="55" borderId="6" xfId="5" applyFont="1" applyFill="1" applyBorder="1" applyAlignment="1" applyProtection="1">
      <alignment horizontal="center" wrapText="1"/>
      <protection locked="0"/>
    </xf>
    <xf numFmtId="0" fontId="76" fillId="0" borderId="14" xfId="56" applyFont="1" applyBorder="1" applyAlignment="1" applyProtection="1">
      <alignment horizontal="center"/>
      <protection locked="0"/>
    </xf>
    <xf numFmtId="0" fontId="76" fillId="0" borderId="71" xfId="56" applyFont="1" applyBorder="1" applyAlignment="1" applyProtection="1">
      <alignment horizontal="center"/>
      <protection locked="0"/>
    </xf>
    <xf numFmtId="0" fontId="76" fillId="0" borderId="9" xfId="56" applyFont="1" applyBorder="1" applyAlignment="1" applyProtection="1">
      <alignment horizontal="center"/>
      <protection locked="0"/>
    </xf>
    <xf numFmtId="0" fontId="76" fillId="0" borderId="72" xfId="56" quotePrefix="1" applyFont="1" applyBorder="1" applyAlignment="1" applyProtection="1">
      <alignment horizontal="center"/>
      <protection locked="0"/>
    </xf>
    <xf numFmtId="0" fontId="76" fillId="0" borderId="71" xfId="5" applyFont="1" applyBorder="1" applyAlignment="1" applyProtection="1">
      <alignment horizontal="center" wrapText="1"/>
      <protection locked="0"/>
    </xf>
    <xf numFmtId="0" fontId="76" fillId="0" borderId="14" xfId="5" applyFont="1" applyBorder="1" applyAlignment="1" applyProtection="1">
      <alignment horizontal="left" wrapText="1"/>
      <protection locked="0"/>
    </xf>
    <xf numFmtId="0" fontId="76" fillId="0" borderId="7" xfId="61" applyFont="1" applyBorder="1" applyProtection="1">
      <protection locked="0"/>
    </xf>
    <xf numFmtId="0" fontId="76" fillId="0" borderId="22" xfId="61" applyFont="1" applyBorder="1" applyProtection="1">
      <protection locked="0"/>
    </xf>
    <xf numFmtId="0" fontId="76" fillId="39" borderId="7" xfId="61" applyFont="1" applyFill="1" applyBorder="1" applyProtection="1">
      <protection locked="0"/>
    </xf>
    <xf numFmtId="0" fontId="76" fillId="51" borderId="7" xfId="61" applyFont="1" applyFill="1" applyBorder="1" applyProtection="1">
      <protection locked="0"/>
    </xf>
    <xf numFmtId="0" fontId="76" fillId="39" borderId="7" xfId="62" applyFont="1" applyFill="1" applyBorder="1" applyAlignment="1" applyProtection="1">
      <alignment horizontal="left" wrapText="1"/>
      <protection locked="0"/>
    </xf>
    <xf numFmtId="0" fontId="76" fillId="0" borderId="7" xfId="62" applyFont="1" applyBorder="1" applyAlignment="1" applyProtection="1">
      <alignment horizontal="right" wrapText="1"/>
      <protection locked="0"/>
    </xf>
    <xf numFmtId="0" fontId="76" fillId="0" borderId="7" xfId="5" applyFont="1" applyBorder="1" applyAlignment="1" applyProtection="1">
      <alignment horizontal="left" vertical="center" wrapText="1"/>
      <protection locked="0"/>
    </xf>
    <xf numFmtId="171" fontId="76" fillId="0" borderId="7" xfId="5" applyNumberFormat="1" applyFont="1" applyBorder="1" applyAlignment="1" applyProtection="1">
      <alignment horizontal="right" vertical="center" wrapText="1"/>
      <protection locked="0"/>
    </xf>
    <xf numFmtId="0" fontId="76" fillId="0" borderId="73" xfId="5" quotePrefix="1" applyFont="1" applyBorder="1" applyAlignment="1" applyProtection="1">
      <alignment horizontal="center" wrapText="1"/>
      <protection locked="0"/>
    </xf>
    <xf numFmtId="0" fontId="76" fillId="0" borderId="13" xfId="5" applyFont="1" applyBorder="1" applyAlignment="1" applyProtection="1">
      <alignment horizontal="center" wrapText="1"/>
      <protection locked="0"/>
    </xf>
    <xf numFmtId="0" fontId="76" fillId="0" borderId="73" xfId="5" applyFont="1" applyBorder="1" applyAlignment="1" applyProtection="1">
      <alignment horizontal="center" wrapText="1"/>
      <protection locked="0"/>
    </xf>
    <xf numFmtId="0" fontId="76" fillId="0" borderId="7" xfId="5" applyFont="1" applyBorder="1" applyAlignment="1" applyProtection="1">
      <alignment horizontal="center" wrapText="1"/>
      <protection locked="0"/>
    </xf>
    <xf numFmtId="0" fontId="76" fillId="0" borderId="13" xfId="56" quotePrefix="1" applyFont="1" applyBorder="1" applyAlignment="1" applyProtection="1">
      <alignment horizontal="center"/>
      <protection locked="0"/>
    </xf>
    <xf numFmtId="0" fontId="76" fillId="0" borderId="73" xfId="56" applyFont="1" applyBorder="1" applyAlignment="1" applyProtection="1">
      <alignment horizontal="center"/>
      <protection locked="0"/>
    </xf>
    <xf numFmtId="0" fontId="76" fillId="0" borderId="7" xfId="56" applyFont="1" applyBorder="1" applyAlignment="1" applyProtection="1">
      <alignment horizontal="center"/>
      <protection locked="0"/>
    </xf>
    <xf numFmtId="0" fontId="76" fillId="0" borderId="13" xfId="56" applyFont="1" applyBorder="1" applyAlignment="1" applyProtection="1">
      <alignment horizontal="center"/>
      <protection locked="0"/>
    </xf>
    <xf numFmtId="0" fontId="76" fillId="0" borderId="13" xfId="5" applyFont="1" applyBorder="1" applyAlignment="1" applyProtection="1">
      <alignment horizontal="left" wrapText="1"/>
      <protection locked="0"/>
    </xf>
    <xf numFmtId="0" fontId="76" fillId="56" borderId="7" xfId="61" applyFont="1" applyFill="1" applyBorder="1" applyProtection="1">
      <protection locked="0"/>
    </xf>
    <xf numFmtId="0" fontId="76" fillId="0" borderId="73" xfId="56" quotePrefix="1" applyFont="1" applyBorder="1" applyAlignment="1" applyProtection="1">
      <alignment horizontal="center"/>
      <protection locked="0"/>
    </xf>
    <xf numFmtId="0" fontId="76" fillId="51" borderId="7" xfId="62" applyFont="1" applyFill="1" applyBorder="1" applyAlignment="1" applyProtection="1">
      <alignment horizontal="right" wrapText="1"/>
      <protection locked="0"/>
    </xf>
    <xf numFmtId="0" fontId="82" fillId="57" borderId="7" xfId="5" applyFont="1" applyFill="1" applyBorder="1" applyAlignment="1" applyProtection="1">
      <alignment horizontal="left" vertical="center" wrapText="1"/>
      <protection locked="0"/>
    </xf>
    <xf numFmtId="171" fontId="82" fillId="57" borderId="7" xfId="5" applyNumberFormat="1" applyFont="1" applyFill="1" applyBorder="1" applyAlignment="1" applyProtection="1">
      <alignment horizontal="right" vertical="center" wrapText="1"/>
      <protection locked="0"/>
    </xf>
    <xf numFmtId="0" fontId="76" fillId="39" borderId="73" xfId="5" applyFont="1" applyFill="1" applyBorder="1" applyAlignment="1" applyProtection="1">
      <alignment horizontal="center" wrapText="1"/>
      <protection locked="0"/>
    </xf>
    <xf numFmtId="0" fontId="76" fillId="39" borderId="13" xfId="56" applyFont="1" applyFill="1" applyBorder="1" applyAlignment="1" applyProtection="1">
      <alignment horizontal="left"/>
      <protection locked="0"/>
    </xf>
    <xf numFmtId="3" fontId="76" fillId="0" borderId="7" xfId="61" applyNumberFormat="1" applyFont="1" applyBorder="1" applyProtection="1">
      <protection locked="0"/>
    </xf>
    <xf numFmtId="171" fontId="76" fillId="0" borderId="7" xfId="5" applyNumberFormat="1" applyFont="1" applyBorder="1" applyAlignment="1" applyProtection="1">
      <alignment horizontal="right" vertical="center"/>
      <protection locked="0"/>
    </xf>
    <xf numFmtId="0" fontId="76" fillId="39" borderId="13" xfId="5" applyFont="1" applyFill="1" applyBorder="1" applyAlignment="1" applyProtection="1">
      <alignment horizontal="left" wrapText="1"/>
      <protection locked="0"/>
    </xf>
    <xf numFmtId="0" fontId="76" fillId="0" borderId="7" xfId="62" applyFont="1" applyBorder="1" applyAlignment="1" applyProtection="1">
      <alignment horizontal="right"/>
      <protection locked="0"/>
    </xf>
    <xf numFmtId="171" fontId="82" fillId="0" borderId="7" xfId="5" applyNumberFormat="1" applyFont="1" applyBorder="1" applyAlignment="1" applyProtection="1">
      <alignment horizontal="right" vertical="center" wrapText="1"/>
      <protection locked="0"/>
    </xf>
    <xf numFmtId="0" fontId="76" fillId="0" borderId="74" xfId="5" applyFont="1" applyBorder="1" applyAlignment="1" applyProtection="1">
      <alignment horizontal="center" wrapText="1"/>
      <protection locked="0"/>
    </xf>
    <xf numFmtId="0" fontId="76" fillId="0" borderId="6" xfId="5" quotePrefix="1" applyFont="1" applyBorder="1" applyAlignment="1" applyProtection="1">
      <alignment horizontal="center" wrapText="1"/>
      <protection locked="0"/>
    </xf>
    <xf numFmtId="0" fontId="76" fillId="0" borderId="42" xfId="5" quotePrefix="1" applyFont="1" applyBorder="1" applyAlignment="1" applyProtection="1">
      <alignment horizontal="center" wrapText="1"/>
      <protection locked="0"/>
    </xf>
    <xf numFmtId="0" fontId="76" fillId="0" borderId="74" xfId="56" applyFont="1" applyBorder="1" applyAlignment="1" applyProtection="1">
      <alignment horizontal="center"/>
      <protection locked="0"/>
    </xf>
    <xf numFmtId="0" fontId="76" fillId="39" borderId="4" xfId="62" applyFont="1" applyFill="1" applyBorder="1" applyAlignment="1" applyProtection="1">
      <alignment horizontal="center" wrapText="1"/>
      <protection locked="0"/>
    </xf>
    <xf numFmtId="0" fontId="76" fillId="39" borderId="59" xfId="62" applyFont="1" applyFill="1" applyBorder="1" applyAlignment="1" applyProtection="1">
      <alignment horizontal="left" wrapText="1"/>
      <protection locked="0"/>
    </xf>
    <xf numFmtId="0" fontId="76" fillId="0" borderId="59" xfId="62" applyFont="1" applyBorder="1" applyAlignment="1" applyProtection="1">
      <alignment horizontal="right" wrapText="1"/>
      <protection locked="0"/>
    </xf>
    <xf numFmtId="171" fontId="76" fillId="0" borderId="59" xfId="5" applyNumberFormat="1" applyFont="1" applyBorder="1" applyAlignment="1" applyProtection="1">
      <alignment horizontal="right" vertical="center"/>
      <protection locked="0"/>
    </xf>
    <xf numFmtId="0" fontId="76" fillId="39" borderId="59" xfId="5" applyFont="1" applyFill="1" applyBorder="1" applyAlignment="1" applyProtection="1">
      <alignment horizontal="center" wrapText="1"/>
      <protection locked="0"/>
    </xf>
    <xf numFmtId="0" fontId="77" fillId="55" borderId="59" xfId="5" applyFont="1" applyFill="1" applyBorder="1" applyAlignment="1" applyProtection="1">
      <alignment horizontal="center" wrapText="1"/>
      <protection locked="0"/>
    </xf>
    <xf numFmtId="0" fontId="82" fillId="0" borderId="59" xfId="5" applyFont="1" applyBorder="1" applyAlignment="1" applyProtection="1">
      <alignment horizontal="left" wrapText="1"/>
      <protection locked="0"/>
    </xf>
    <xf numFmtId="0" fontId="76" fillId="50" borderId="23" xfId="62" applyFont="1" applyFill="1" applyBorder="1" applyAlignment="1" applyProtection="1">
      <alignment horizontal="center" wrapText="1"/>
      <protection locked="0"/>
    </xf>
    <xf numFmtId="0" fontId="76" fillId="50" borderId="9" xfId="62" applyFont="1" applyFill="1" applyBorder="1" applyAlignment="1" applyProtection="1">
      <alignment horizontal="right" wrapText="1"/>
      <protection locked="0"/>
    </xf>
    <xf numFmtId="0" fontId="76" fillId="50" borderId="9" xfId="62" applyFont="1" applyFill="1" applyBorder="1" applyAlignment="1" applyProtection="1">
      <alignment horizontal="center" wrapText="1"/>
      <protection locked="0"/>
    </xf>
    <xf numFmtId="166" fontId="76" fillId="50" borderId="9" xfId="62" applyNumberFormat="1" applyFont="1" applyFill="1" applyBorder="1" applyAlignment="1" applyProtection="1">
      <alignment horizontal="right" wrapText="1"/>
      <protection locked="0"/>
    </xf>
    <xf numFmtId="1" fontId="76" fillId="39" borderId="9" xfId="62" applyNumberFormat="1" applyFont="1" applyFill="1" applyBorder="1" applyAlignment="1" applyProtection="1">
      <alignment horizontal="left" wrapText="1"/>
      <protection locked="0"/>
    </xf>
    <xf numFmtId="167" fontId="76" fillId="0" borderId="9" xfId="62" applyNumberFormat="1" applyFont="1" applyBorder="1" applyAlignment="1" applyProtection="1">
      <alignment horizontal="right" wrapText="1"/>
      <protection locked="0"/>
    </xf>
    <xf numFmtId="171" fontId="76" fillId="0" borderId="9" xfId="5" applyNumberFormat="1" applyFont="1" applyBorder="1" applyAlignment="1" applyProtection="1">
      <alignment horizontal="right" vertical="center"/>
      <protection locked="0"/>
    </xf>
    <xf numFmtId="0" fontId="76" fillId="0" borderId="71" xfId="5" quotePrefix="1" applyFont="1" applyBorder="1" applyAlignment="1" applyProtection="1">
      <alignment horizontal="center" wrapText="1"/>
      <protection locked="0"/>
    </xf>
    <xf numFmtId="0" fontId="76" fillId="0" borderId="14" xfId="5" applyFont="1" applyBorder="1" applyAlignment="1" applyProtection="1">
      <alignment horizontal="center" wrapText="1"/>
      <protection locked="0"/>
    </xf>
    <xf numFmtId="0" fontId="76" fillId="0" borderId="9" xfId="5" applyFont="1" applyBorder="1" applyAlignment="1" applyProtection="1">
      <alignment horizontal="center" wrapText="1"/>
      <protection locked="0"/>
    </xf>
    <xf numFmtId="0" fontId="76" fillId="50" borderId="22" xfId="62" applyFont="1" applyFill="1" applyBorder="1" applyAlignment="1" applyProtection="1">
      <alignment horizontal="center" wrapText="1"/>
      <protection locked="0"/>
    </xf>
    <xf numFmtId="0" fontId="76" fillId="50" borderId="7" xfId="62" applyFont="1" applyFill="1" applyBorder="1" applyAlignment="1" applyProtection="1">
      <alignment horizontal="right" wrapText="1"/>
      <protection locked="0"/>
    </xf>
    <xf numFmtId="0" fontId="76" fillId="50" borderId="7" xfId="62" applyFont="1" applyFill="1" applyBorder="1" applyAlignment="1" applyProtection="1">
      <alignment horizontal="center" wrapText="1"/>
      <protection locked="0"/>
    </xf>
    <xf numFmtId="2" fontId="76" fillId="50" borderId="7" xfId="62" applyNumberFormat="1" applyFont="1" applyFill="1" applyBorder="1" applyAlignment="1" applyProtection="1">
      <alignment horizontal="right" wrapText="1"/>
      <protection locked="0"/>
    </xf>
    <xf numFmtId="0" fontId="76" fillId="0" borderId="75" xfId="5" quotePrefix="1" applyFont="1" applyBorder="1" applyAlignment="1" applyProtection="1">
      <alignment horizontal="center" wrapText="1"/>
      <protection locked="0"/>
    </xf>
    <xf numFmtId="0" fontId="76" fillId="0" borderId="42" xfId="5" applyFont="1" applyBorder="1" applyAlignment="1" applyProtection="1">
      <alignment horizontal="center" wrapText="1"/>
      <protection locked="0"/>
    </xf>
    <xf numFmtId="0" fontId="76" fillId="0" borderId="75" xfId="5" applyFont="1" applyBorder="1" applyAlignment="1" applyProtection="1">
      <alignment horizontal="center" wrapText="1"/>
      <protection locked="0"/>
    </xf>
    <xf numFmtId="0" fontId="76" fillId="0" borderId="6" xfId="5" applyFont="1" applyBorder="1" applyAlignment="1" applyProtection="1">
      <alignment horizontal="center" wrapText="1"/>
      <protection locked="0"/>
    </xf>
    <xf numFmtId="0" fontId="76" fillId="39" borderId="75" xfId="5" applyFont="1" applyFill="1" applyBorder="1" applyAlignment="1" applyProtection="1">
      <alignment horizontal="center" wrapText="1"/>
      <protection locked="0"/>
    </xf>
    <xf numFmtId="0" fontId="76" fillId="39" borderId="6" xfId="5" applyFont="1" applyFill="1" applyBorder="1" applyAlignment="1" applyProtection="1">
      <alignment horizontal="center" wrapText="1"/>
      <protection locked="0"/>
    </xf>
    <xf numFmtId="0" fontId="76" fillId="50" borderId="21" xfId="62" applyFont="1" applyFill="1" applyBorder="1" applyAlignment="1" applyProtection="1">
      <alignment horizontal="center" wrapText="1"/>
      <protection locked="0"/>
    </xf>
    <xf numFmtId="0" fontId="76" fillId="50" borderId="12" xfId="62" applyFont="1" applyFill="1" applyBorder="1" applyAlignment="1" applyProtection="1">
      <alignment horizontal="center" wrapText="1"/>
      <protection locked="0"/>
    </xf>
    <xf numFmtId="0" fontId="76" fillId="50" borderId="12" xfId="62" applyFont="1" applyFill="1" applyBorder="1" applyAlignment="1" applyProtection="1">
      <alignment horizontal="left" wrapText="1"/>
      <protection locked="0"/>
    </xf>
    <xf numFmtId="0" fontId="76" fillId="50" borderId="12" xfId="62" applyFont="1" applyFill="1" applyBorder="1" applyAlignment="1" applyProtection="1">
      <alignment horizontal="right" wrapText="1"/>
      <protection locked="0"/>
    </xf>
    <xf numFmtId="0" fontId="76" fillId="50" borderId="7" xfId="62" applyFont="1" applyFill="1" applyBorder="1" applyAlignment="1" applyProtection="1">
      <alignment horizontal="left" wrapText="1"/>
      <protection locked="0"/>
    </xf>
    <xf numFmtId="170" fontId="76" fillId="0" borderId="7" xfId="5" applyNumberFormat="1" applyFont="1" applyBorder="1" applyAlignment="1" applyProtection="1">
      <alignment horizontal="right" vertical="center" wrapText="1"/>
      <protection locked="0"/>
    </xf>
    <xf numFmtId="0" fontId="76" fillId="39" borderId="6" xfId="62" applyFont="1" applyFill="1" applyBorder="1" applyAlignment="1" applyProtection="1">
      <alignment horizontal="left" wrapText="1"/>
      <protection locked="0"/>
    </xf>
    <xf numFmtId="0" fontId="76" fillId="0" borderId="6" xfId="62" applyFont="1" applyBorder="1" applyAlignment="1" applyProtection="1">
      <alignment horizontal="right" wrapText="1"/>
      <protection locked="0"/>
    </xf>
    <xf numFmtId="166" fontId="76" fillId="0" borderId="6" xfId="62" applyNumberFormat="1" applyFont="1" applyBorder="1" applyAlignment="1" applyProtection="1">
      <alignment horizontal="right" wrapText="1"/>
      <protection locked="0"/>
    </xf>
    <xf numFmtId="0" fontId="76" fillId="0" borderId="6" xfId="5" applyFont="1" applyBorder="1" applyAlignment="1" applyProtection="1">
      <alignment horizontal="left" vertical="center" wrapText="1"/>
      <protection locked="0"/>
    </xf>
    <xf numFmtId="171" fontId="76" fillId="0" borderId="6" xfId="5" applyNumberFormat="1" applyFont="1" applyBorder="1" applyAlignment="1" applyProtection="1">
      <alignment horizontal="right" vertical="center"/>
      <protection locked="0"/>
    </xf>
    <xf numFmtId="0" fontId="76" fillId="0" borderId="74" xfId="5" quotePrefix="1" applyFont="1" applyBorder="1" applyAlignment="1" applyProtection="1">
      <alignment horizontal="center" wrapText="1"/>
      <protection locked="0"/>
    </xf>
    <xf numFmtId="0" fontId="76" fillId="39" borderId="74" xfId="5" applyFont="1" applyFill="1" applyBorder="1" applyAlignment="1" applyProtection="1">
      <alignment horizontal="center" wrapText="1"/>
      <protection locked="0"/>
    </xf>
    <xf numFmtId="0" fontId="76" fillId="39" borderId="42" xfId="5" applyFont="1" applyFill="1" applyBorder="1" applyAlignment="1" applyProtection="1">
      <alignment horizontal="left" wrapText="1"/>
      <protection locked="0"/>
    </xf>
    <xf numFmtId="0" fontId="76" fillId="50" borderId="4" xfId="62" applyFont="1" applyFill="1" applyBorder="1" applyAlignment="1" applyProtection="1">
      <alignment horizontal="center" wrapText="1"/>
      <protection locked="0"/>
    </xf>
    <xf numFmtId="0" fontId="76" fillId="50" borderId="4" xfId="62" applyFont="1" applyFill="1" applyBorder="1" applyAlignment="1" applyProtection="1">
      <alignment horizontal="right" wrapText="1"/>
      <protection locked="0"/>
    </xf>
    <xf numFmtId="0" fontId="76" fillId="39" borderId="4" xfId="62" applyFont="1" applyFill="1" applyBorder="1" applyAlignment="1" applyProtection="1">
      <alignment horizontal="left" wrapText="1"/>
      <protection locked="0"/>
    </xf>
    <xf numFmtId="0" fontId="76" fillId="0" borderId="4" xfId="62" applyFont="1" applyBorder="1" applyAlignment="1" applyProtection="1">
      <alignment horizontal="right" wrapText="1"/>
      <protection locked="0"/>
    </xf>
    <xf numFmtId="171" fontId="76" fillId="0" borderId="4" xfId="5" applyNumberFormat="1" applyFont="1" applyBorder="1" applyAlignment="1" applyProtection="1">
      <alignment horizontal="right" vertical="center"/>
      <protection locked="0"/>
    </xf>
    <xf numFmtId="0" fontId="77" fillId="0" borderId="4" xfId="5" applyFont="1" applyBorder="1" applyAlignment="1" applyProtection="1">
      <alignment horizontal="center" wrapText="1"/>
      <protection locked="0"/>
    </xf>
    <xf numFmtId="0" fontId="77" fillId="55" borderId="4" xfId="5" applyFont="1" applyFill="1" applyBorder="1" applyAlignment="1" applyProtection="1">
      <alignment horizontal="center" wrapText="1"/>
      <protection locked="0"/>
    </xf>
    <xf numFmtId="0" fontId="76" fillId="39" borderId="4" xfId="5" applyFont="1" applyFill="1" applyBorder="1" applyAlignment="1" applyProtection="1">
      <alignment horizontal="center" wrapText="1"/>
      <protection locked="0"/>
    </xf>
    <xf numFmtId="0" fontId="82" fillId="0" borderId="4" xfId="5" applyFont="1" applyBorder="1" applyAlignment="1" applyProtection="1">
      <alignment horizontal="left" wrapText="1"/>
      <protection locked="0"/>
    </xf>
    <xf numFmtId="0" fontId="76" fillId="0" borderId="1" xfId="62" applyFont="1" applyBorder="1" applyAlignment="1" applyProtection="1">
      <alignment horizontal="center" wrapText="1"/>
      <protection locked="0"/>
    </xf>
    <xf numFmtId="0" fontId="76" fillId="39" borderId="1" xfId="62" applyFont="1" applyFill="1" applyBorder="1" applyAlignment="1" applyProtection="1">
      <alignment horizontal="center" wrapText="1"/>
      <protection locked="0"/>
    </xf>
    <xf numFmtId="0" fontId="76" fillId="39" borderId="1" xfId="62" applyFont="1" applyFill="1" applyBorder="1" applyAlignment="1" applyProtection="1">
      <alignment horizontal="left" wrapText="1"/>
      <protection locked="0"/>
    </xf>
    <xf numFmtId="0" fontId="76" fillId="0" borderId="1" xfId="62" applyFont="1" applyBorder="1" applyAlignment="1" applyProtection="1">
      <alignment horizontal="right" wrapText="1"/>
      <protection locked="0"/>
    </xf>
    <xf numFmtId="0" fontId="76" fillId="0" borderId="1" xfId="5" applyFont="1" applyBorder="1" applyAlignment="1" applyProtection="1">
      <alignment horizontal="center" wrapText="1"/>
      <protection locked="0"/>
    </xf>
    <xf numFmtId="0" fontId="76" fillId="0" borderId="76" xfId="5" applyFont="1" applyBorder="1" applyAlignment="1" applyProtection="1">
      <alignment horizontal="center" wrapText="1"/>
      <protection locked="0"/>
    </xf>
    <xf numFmtId="0" fontId="74" fillId="56" borderId="77" xfId="60" applyFont="1" applyFill="1" applyBorder="1" applyAlignment="1" applyProtection="1">
      <alignment horizontal="center" wrapText="1"/>
      <protection locked="0"/>
    </xf>
    <xf numFmtId="0" fontId="79" fillId="55" borderId="1" xfId="60" applyFont="1" applyFill="1" applyBorder="1" applyAlignment="1" applyProtection="1">
      <alignment horizontal="center" wrapText="1"/>
      <protection locked="0"/>
    </xf>
    <xf numFmtId="0" fontId="74" fillId="39" borderId="77" xfId="60" applyFont="1" applyFill="1" applyBorder="1" applyAlignment="1" applyProtection="1">
      <alignment horizontal="center" wrapText="1"/>
      <protection locked="0"/>
    </xf>
    <xf numFmtId="0" fontId="74" fillId="51" borderId="78" xfId="60" applyFont="1" applyFill="1" applyBorder="1" applyAlignment="1" applyProtection="1">
      <alignment horizontal="center" wrapText="1"/>
      <protection locked="0"/>
    </xf>
    <xf numFmtId="0" fontId="74" fillId="39" borderId="78" xfId="60" applyFont="1" applyFill="1" applyBorder="1" applyAlignment="1" applyProtection="1">
      <alignment horizontal="center" wrapText="1"/>
      <protection locked="0"/>
    </xf>
    <xf numFmtId="0" fontId="74" fillId="58" borderId="78" xfId="60" applyFont="1" applyFill="1" applyBorder="1" applyAlignment="1" applyProtection="1">
      <alignment horizontal="center" wrapText="1"/>
      <protection locked="0"/>
    </xf>
    <xf numFmtId="0" fontId="74" fillId="59" borderId="76" xfId="60" applyFont="1" applyFill="1" applyBorder="1" applyAlignment="1" applyProtection="1">
      <alignment horizontal="center" wrapText="1"/>
      <protection locked="0"/>
    </xf>
    <xf numFmtId="0" fontId="74" fillId="60" borderId="76" xfId="60" applyFont="1" applyFill="1" applyBorder="1" applyAlignment="1" applyProtection="1">
      <alignment horizontal="center" wrapText="1"/>
      <protection locked="0"/>
    </xf>
    <xf numFmtId="0" fontId="74" fillId="61" borderId="78" xfId="60" applyFont="1" applyFill="1" applyBorder="1" applyAlignment="1" applyProtection="1">
      <alignment horizontal="center" wrapText="1"/>
      <protection locked="0"/>
    </xf>
    <xf numFmtId="0" fontId="82" fillId="0" borderId="1" xfId="5" applyFont="1" applyBorder="1" applyAlignment="1" applyProtection="1">
      <alignment horizontal="center" wrapText="1"/>
      <protection locked="0"/>
    </xf>
    <xf numFmtId="0" fontId="82" fillId="0" borderId="1" xfId="5" applyFont="1" applyBorder="1" applyAlignment="1" applyProtection="1">
      <alignment horizontal="left" wrapText="1"/>
      <protection locked="0"/>
    </xf>
    <xf numFmtId="0" fontId="76" fillId="0" borderId="5" xfId="61" applyFont="1" applyBorder="1" applyAlignment="1" applyProtection="1">
      <alignment horizontal="center" wrapText="1"/>
      <protection locked="0"/>
    </xf>
    <xf numFmtId="169" fontId="76" fillId="0" borderId="5" xfId="7" applyNumberFormat="1" applyFont="1" applyBorder="1" applyAlignment="1" applyProtection="1">
      <alignment horizontal="center" wrapText="1"/>
      <protection locked="0"/>
    </xf>
    <xf numFmtId="0" fontId="76" fillId="39" borderId="5" xfId="61" applyFont="1" applyFill="1" applyBorder="1" applyAlignment="1" applyProtection="1">
      <alignment horizontal="center" wrapText="1"/>
      <protection locked="0"/>
    </xf>
    <xf numFmtId="0" fontId="83" fillId="0" borderId="80" xfId="52" applyFont="1" applyBorder="1" applyAlignment="1" applyProtection="1">
      <alignment horizontal="center" vertical="center" wrapText="1"/>
      <protection locked="0"/>
    </xf>
    <xf numFmtId="0" fontId="83" fillId="55" borderId="5" xfId="52" applyFont="1" applyFill="1" applyBorder="1" applyAlignment="1" applyProtection="1">
      <alignment horizontal="center" vertical="center" wrapText="1"/>
      <protection locked="0"/>
    </xf>
    <xf numFmtId="0" fontId="82" fillId="4" borderId="17" xfId="52" applyFont="1" applyFill="1" applyBorder="1" applyAlignment="1" applyProtection="1">
      <alignment horizontal="center" vertical="center" wrapText="1"/>
      <protection locked="0"/>
    </xf>
    <xf numFmtId="0" fontId="82" fillId="4" borderId="5" xfId="52" applyFont="1" applyFill="1" applyBorder="1" applyAlignment="1" applyProtection="1">
      <alignment horizontal="center" vertical="center" wrapText="1"/>
      <protection locked="0"/>
    </xf>
    <xf numFmtId="0" fontId="82" fillId="4" borderId="79" xfId="52" applyFont="1" applyFill="1" applyBorder="1" applyAlignment="1" applyProtection="1">
      <alignment horizontal="center" vertical="center" wrapText="1"/>
      <protection locked="0"/>
    </xf>
    <xf numFmtId="0" fontId="82" fillId="4" borderId="17" xfId="52" applyFont="1" applyFill="1" applyBorder="1" applyAlignment="1" applyProtection="1">
      <alignment vertical="center" wrapText="1"/>
      <protection locked="0"/>
    </xf>
    <xf numFmtId="0" fontId="82" fillId="4" borderId="5" xfId="52" applyFont="1" applyFill="1" applyBorder="1" applyAlignment="1" applyProtection="1">
      <alignment vertical="center" wrapText="1"/>
      <protection locked="0"/>
    </xf>
    <xf numFmtId="0" fontId="82" fillId="4" borderId="79" xfId="52" applyFont="1" applyFill="1" applyBorder="1" applyAlignment="1" applyProtection="1">
      <alignment vertical="center" wrapText="1"/>
      <protection locked="0"/>
    </xf>
    <xf numFmtId="0" fontId="76" fillId="4" borderId="5" xfId="52" applyFont="1" applyFill="1" applyBorder="1" applyAlignment="1" applyProtection="1">
      <alignment horizontal="left"/>
      <protection locked="0"/>
    </xf>
    <xf numFmtId="0" fontId="76" fillId="39" borderId="5" xfId="52" applyFont="1" applyFill="1" applyBorder="1" applyAlignment="1" applyProtection="1">
      <alignment horizontal="left" wrapText="1"/>
      <protection locked="0"/>
    </xf>
    <xf numFmtId="0" fontId="76" fillId="0" borderId="0" xfId="61" applyFont="1" applyAlignment="1" applyProtection="1">
      <alignment horizontal="center" wrapText="1"/>
      <protection locked="0"/>
    </xf>
    <xf numFmtId="169" fontId="76" fillId="0" borderId="0" xfId="7" applyNumberFormat="1" applyFont="1" applyAlignment="1" applyProtection="1">
      <alignment horizontal="center" wrapText="1"/>
      <protection locked="0"/>
    </xf>
    <xf numFmtId="0" fontId="76" fillId="39" borderId="0" xfId="61" applyFont="1" applyFill="1" applyAlignment="1" applyProtection="1">
      <alignment horizontal="center" wrapText="1"/>
      <protection locked="0"/>
    </xf>
    <xf numFmtId="0" fontId="83" fillId="55" borderId="0" xfId="52" applyFont="1" applyFill="1" applyAlignment="1" applyProtection="1">
      <alignment horizontal="center" vertical="center"/>
      <protection locked="0"/>
    </xf>
    <xf numFmtId="0" fontId="82" fillId="4" borderId="10" xfId="52" applyFont="1" applyFill="1" applyBorder="1" applyAlignment="1" applyProtection="1">
      <alignment horizontal="center" vertical="center"/>
      <protection locked="0"/>
    </xf>
    <xf numFmtId="0" fontId="76" fillId="4" borderId="0" xfId="52" applyFont="1" applyFill="1" applyAlignment="1" applyProtection="1">
      <alignment horizontal="center" wrapText="1"/>
      <protection locked="0"/>
    </xf>
    <xf numFmtId="0" fontId="76" fillId="39" borderId="0" xfId="52" applyFont="1" applyFill="1" applyAlignment="1" applyProtection="1">
      <alignment horizontal="left" wrapText="1"/>
      <protection locked="0"/>
    </xf>
    <xf numFmtId="0" fontId="76" fillId="0" borderId="0" xfId="61" applyFont="1" applyAlignment="1" applyProtection="1">
      <alignment horizontal="center" vertical="top"/>
      <protection locked="0"/>
    </xf>
    <xf numFmtId="0" fontId="76" fillId="4" borderId="0" xfId="52" applyFont="1" applyFill="1" applyAlignment="1" applyProtection="1">
      <alignment horizontal="center" vertical="top" wrapText="1"/>
      <protection locked="0"/>
    </xf>
    <xf numFmtId="169" fontId="76" fillId="39" borderId="0" xfId="52" applyNumberFormat="1" applyFont="1" applyFill="1" applyAlignment="1" applyProtection="1">
      <alignment horizontal="left" vertical="top" wrapText="1"/>
      <protection locked="0"/>
    </xf>
    <xf numFmtId="0" fontId="83" fillId="55" borderId="47" xfId="52" applyFont="1" applyFill="1" applyBorder="1" applyAlignment="1" applyProtection="1">
      <alignment horizontal="center" vertical="center"/>
      <protection locked="0"/>
    </xf>
    <xf numFmtId="0" fontId="82" fillId="4" borderId="85" xfId="52" applyFont="1" applyFill="1" applyBorder="1" applyAlignment="1" applyProtection="1">
      <alignment horizontal="center" vertical="center"/>
      <protection locked="0"/>
    </xf>
    <xf numFmtId="0" fontId="76" fillId="4" borderId="47" xfId="52" applyFont="1" applyFill="1" applyBorder="1" applyAlignment="1" applyProtection="1">
      <alignment horizontal="center" vertical="top" wrapText="1"/>
      <protection locked="0"/>
    </xf>
    <xf numFmtId="0" fontId="76" fillId="39" borderId="47" xfId="52" applyFont="1" applyFill="1" applyBorder="1" applyAlignment="1" applyProtection="1">
      <alignment horizontal="left" vertical="top" wrapText="1"/>
      <protection locked="0"/>
    </xf>
    <xf numFmtId="0" fontId="82" fillId="4" borderId="62" xfId="52" applyFont="1" applyFill="1" applyBorder="1" applyProtection="1">
      <protection locked="0"/>
    </xf>
    <xf numFmtId="0" fontId="82" fillId="4" borderId="88" xfId="52" applyFont="1" applyFill="1" applyBorder="1" applyProtection="1">
      <protection locked="0"/>
    </xf>
    <xf numFmtId="0" fontId="77" fillId="0" borderId="17" xfId="52" applyFont="1" applyBorder="1" applyAlignment="1" applyProtection="1">
      <alignment horizontal="center" wrapText="1"/>
      <protection locked="0"/>
    </xf>
    <xf numFmtId="0" fontId="77" fillId="55" borderId="0" xfId="52" applyFont="1" applyFill="1" applyAlignment="1" applyProtection="1">
      <alignment horizontal="center" wrapText="1"/>
      <protection locked="0"/>
    </xf>
    <xf numFmtId="0" fontId="85" fillId="0" borderId="0" xfId="63" applyFont="1" applyProtection="1">
      <protection locked="0"/>
    </xf>
    <xf numFmtId="0" fontId="76" fillId="4" borderId="0" xfId="52" applyFont="1" applyFill="1" applyAlignment="1" applyProtection="1">
      <alignment horizontal="center"/>
      <protection locked="0"/>
    </xf>
    <xf numFmtId="0" fontId="76" fillId="4" borderId="0" xfId="52" applyFont="1" applyFill="1" applyProtection="1">
      <protection locked="0"/>
    </xf>
    <xf numFmtId="0" fontId="77" fillId="0" borderId="0" xfId="52" applyFont="1" applyAlignment="1" applyProtection="1">
      <alignment horizontal="center" wrapText="1"/>
      <protection locked="0"/>
    </xf>
    <xf numFmtId="0" fontId="76" fillId="39" borderId="0" xfId="60" applyFont="1" applyFill="1" applyProtection="1">
      <protection locked="0"/>
    </xf>
    <xf numFmtId="0" fontId="82" fillId="0" borderId="0" xfId="60" applyFont="1" applyProtection="1">
      <protection locked="0"/>
    </xf>
    <xf numFmtId="0" fontId="67" fillId="39" borderId="0" xfId="59" applyFont="1" applyFill="1"/>
    <xf numFmtId="0" fontId="69" fillId="39" borderId="0" xfId="59" applyFont="1" applyFill="1" applyAlignment="1">
      <alignment horizontal="left" vertical="top" wrapText="1"/>
    </xf>
    <xf numFmtId="0" fontId="69" fillId="39" borderId="0" xfId="59" applyFont="1" applyFill="1" applyAlignment="1">
      <alignment horizontal="center" vertical="center" wrapText="1"/>
    </xf>
    <xf numFmtId="0" fontId="62" fillId="39" borderId="0" xfId="59" applyFill="1" applyAlignment="1">
      <alignment horizontal="left" vertical="top"/>
    </xf>
    <xf numFmtId="0" fontId="44" fillId="39" borderId="0" xfId="59" applyFont="1" applyFill="1"/>
    <xf numFmtId="0" fontId="70" fillId="39" borderId="0" xfId="59" applyFont="1" applyFill="1"/>
    <xf numFmtId="0" fontId="87" fillId="39" borderId="1" xfId="59" applyFont="1" applyFill="1" applyBorder="1" applyAlignment="1">
      <alignment horizontal="center" vertical="center" wrapText="1"/>
    </xf>
    <xf numFmtId="0" fontId="62" fillId="39" borderId="0" xfId="59" applyFill="1" applyAlignment="1">
      <alignment horizontal="left" vertical="center"/>
    </xf>
    <xf numFmtId="0" fontId="88" fillId="39" borderId="46" xfId="59" applyFont="1" applyFill="1" applyBorder="1" applyAlignment="1">
      <alignment horizontal="center" vertical="center" wrapText="1"/>
    </xf>
    <xf numFmtId="0" fontId="88" fillId="0" borderId="0" xfId="59" applyFont="1" applyAlignment="1">
      <alignment horizontal="center" vertical="center" wrapText="1"/>
    </xf>
    <xf numFmtId="0" fontId="88" fillId="39" borderId="89" xfId="59" applyFont="1" applyFill="1" applyBorder="1" applyAlignment="1">
      <alignment horizontal="center" vertical="center" wrapText="1"/>
    </xf>
    <xf numFmtId="0" fontId="69" fillId="39" borderId="0" xfId="59" applyFont="1" applyFill="1" applyAlignment="1">
      <alignment horizontal="left" vertical="top"/>
    </xf>
    <xf numFmtId="0" fontId="88" fillId="0" borderId="46" xfId="59" applyFont="1" applyBorder="1" applyAlignment="1">
      <alignment horizontal="center" vertical="center" wrapText="1"/>
    </xf>
    <xf numFmtId="0" fontId="62" fillId="39" borderId="0" xfId="59" applyFill="1" applyAlignment="1">
      <alignment horizontal="left" vertical="top" wrapText="1"/>
    </xf>
    <xf numFmtId="0" fontId="62" fillId="39" borderId="0" xfId="59" applyFill="1" applyAlignment="1">
      <alignment horizontal="center" vertical="center" wrapText="1"/>
    </xf>
    <xf numFmtId="0" fontId="35" fillId="38" borderId="0" xfId="0" applyFont="1" applyFill="1"/>
    <xf numFmtId="0" fontId="0" fillId="38" borderId="0" xfId="0" applyFill="1"/>
    <xf numFmtId="0" fontId="0" fillId="0" borderId="0" xfId="0" applyAlignment="1">
      <alignment horizontal="center"/>
    </xf>
    <xf numFmtId="0" fontId="7" fillId="39" borderId="0" xfId="1" applyFont="1" applyFill="1" applyAlignment="1">
      <alignment wrapText="1"/>
    </xf>
    <xf numFmtId="0" fontId="8" fillId="39" borderId="0" xfId="1" applyFont="1" applyFill="1" applyAlignment="1">
      <alignment wrapText="1"/>
    </xf>
    <xf numFmtId="0" fontId="7" fillId="39" borderId="50" xfId="6" applyFont="1" applyFill="1" applyBorder="1" applyAlignment="1">
      <alignment vertical="center" wrapText="1"/>
    </xf>
    <xf numFmtId="0" fontId="14" fillId="0" borderId="50" xfId="56" applyFont="1" applyBorder="1" applyAlignment="1">
      <alignment horizontal="left" vertical="center" wrapText="1"/>
    </xf>
    <xf numFmtId="0" fontId="7" fillId="39" borderId="50" xfId="6" applyFont="1" applyFill="1" applyBorder="1" applyAlignment="1">
      <alignment horizontal="center" vertical="center" wrapText="1"/>
    </xf>
    <xf numFmtId="14" fontId="7" fillId="39" borderId="50" xfId="6" applyNumberFormat="1" applyFont="1" applyFill="1" applyBorder="1" applyAlignment="1">
      <alignment horizontal="center" vertical="center" wrapText="1"/>
    </xf>
    <xf numFmtId="0" fontId="7" fillId="39" borderId="46" xfId="6" applyFont="1" applyFill="1" applyBorder="1" applyAlignment="1">
      <alignment wrapText="1"/>
    </xf>
    <xf numFmtId="0" fontId="14" fillId="0" borderId="46" xfId="56" applyFont="1" applyBorder="1" applyAlignment="1">
      <alignment horizontal="left" vertical="center" wrapText="1"/>
    </xf>
    <xf numFmtId="0" fontId="7" fillId="39" borderId="46" xfId="6" applyFont="1" applyFill="1" applyBorder="1" applyAlignment="1">
      <alignment horizontal="center" wrapText="1"/>
    </xf>
    <xf numFmtId="14" fontId="7" fillId="39" borderId="46" xfId="6" applyNumberFormat="1" applyFont="1" applyFill="1" applyBorder="1" applyAlignment="1">
      <alignment horizontal="center" wrapText="1"/>
    </xf>
    <xf numFmtId="0" fontId="7" fillId="39" borderId="90" xfId="6" applyFont="1" applyFill="1" applyBorder="1" applyAlignment="1">
      <alignment wrapText="1"/>
    </xf>
    <xf numFmtId="0" fontId="14" fillId="0" borderId="90" xfId="56" applyFont="1" applyBorder="1" applyAlignment="1">
      <alignment horizontal="left" vertical="center" wrapText="1"/>
    </xf>
    <xf numFmtId="0" fontId="7" fillId="39" borderId="90" xfId="6" applyFont="1" applyFill="1" applyBorder="1" applyAlignment="1">
      <alignment horizontal="center" wrapText="1"/>
    </xf>
    <xf numFmtId="14" fontId="7" fillId="39" borderId="90" xfId="6" applyNumberFormat="1" applyFont="1" applyFill="1" applyBorder="1" applyAlignment="1">
      <alignment horizontal="center" wrapText="1"/>
    </xf>
    <xf numFmtId="0" fontId="0" fillId="0" borderId="0" xfId="0" applyAlignment="1">
      <alignment wrapText="1"/>
    </xf>
    <xf numFmtId="0" fontId="8" fillId="2" borderId="1" xfId="6" applyFont="1" applyFill="1" applyBorder="1" applyAlignment="1">
      <alignment horizontal="center" vertical="center" wrapText="1"/>
    </xf>
    <xf numFmtId="0" fontId="5" fillId="39" borderId="0" xfId="0" applyFont="1" applyFill="1" applyAlignment="1">
      <alignment horizontal="left" vertical="center"/>
    </xf>
    <xf numFmtId="0" fontId="35" fillId="39" borderId="0" xfId="0" applyFont="1" applyFill="1" applyAlignment="1">
      <alignment horizontal="left" vertical="center"/>
    </xf>
    <xf numFmtId="0" fontId="67" fillId="39" borderId="0" xfId="65" applyFont="1" applyFill="1"/>
    <xf numFmtId="0" fontId="44" fillId="39" borderId="0" xfId="65" applyFont="1" applyFill="1" applyAlignment="1">
      <alignment horizontal="right"/>
    </xf>
    <xf numFmtId="0" fontId="44" fillId="39" borderId="0" xfId="65" applyFont="1" applyFill="1" applyAlignment="1">
      <alignment horizontal="center"/>
    </xf>
    <xf numFmtId="0" fontId="1" fillId="39" borderId="0" xfId="65" applyFill="1"/>
    <xf numFmtId="0" fontId="44" fillId="39" borderId="0" xfId="65" applyFont="1" applyFill="1"/>
    <xf numFmtId="0" fontId="70" fillId="39" borderId="0" xfId="65" applyFont="1" applyFill="1"/>
    <xf numFmtId="0" fontId="27" fillId="39" borderId="47" xfId="65" applyFont="1" applyFill="1" applyBorder="1" applyAlignment="1">
      <alignment horizontal="center"/>
    </xf>
    <xf numFmtId="0" fontId="27" fillId="39" borderId="47" xfId="65" applyFont="1" applyFill="1" applyBorder="1" applyAlignment="1">
      <alignment horizontal="center" wrapText="1"/>
    </xf>
    <xf numFmtId="0" fontId="70" fillId="39" borderId="2" xfId="65" applyFont="1" applyFill="1" applyBorder="1"/>
    <xf numFmtId="0" fontId="1" fillId="39" borderId="2" xfId="65" applyFill="1" applyBorder="1" applyAlignment="1">
      <alignment horizontal="center"/>
    </xf>
    <xf numFmtId="0" fontId="44" fillId="39" borderId="62" xfId="65" applyFont="1" applyFill="1" applyBorder="1"/>
    <xf numFmtId="14" fontId="44" fillId="39" borderId="62" xfId="65" applyNumberFormat="1" applyFont="1" applyFill="1" applyBorder="1"/>
    <xf numFmtId="0" fontId="1" fillId="39" borderId="62" xfId="65" applyFill="1" applyBorder="1" applyAlignment="1">
      <alignment horizontal="center"/>
    </xf>
    <xf numFmtId="14" fontId="44" fillId="39" borderId="0" xfId="65" applyNumberFormat="1" applyFont="1" applyFill="1"/>
    <xf numFmtId="0" fontId="1" fillId="39" borderId="0" xfId="65" applyFill="1" applyAlignment="1">
      <alignment horizontal="center"/>
    </xf>
    <xf numFmtId="0" fontId="44" fillId="39" borderId="4" xfId="65" applyFont="1" applyFill="1" applyBorder="1"/>
    <xf numFmtId="14" fontId="44" fillId="39" borderId="4" xfId="65" applyNumberFormat="1" applyFont="1" applyFill="1" applyBorder="1"/>
    <xf numFmtId="0" fontId="1" fillId="39" borderId="4" xfId="65" applyFill="1" applyBorder="1" applyAlignment="1">
      <alignment horizontal="center"/>
    </xf>
    <xf numFmtId="0" fontId="70" fillId="39" borderId="40" xfId="65" applyFont="1" applyFill="1" applyBorder="1"/>
    <xf numFmtId="0" fontId="1" fillId="39" borderId="40" xfId="65" applyFill="1" applyBorder="1" applyAlignment="1">
      <alignment horizontal="center"/>
    </xf>
    <xf numFmtId="0" fontId="44" fillId="39" borderId="5" xfId="65" applyFont="1" applyFill="1" applyBorder="1"/>
    <xf numFmtId="14" fontId="44" fillId="39" borderId="5" xfId="65" applyNumberFormat="1" applyFont="1" applyFill="1" applyBorder="1"/>
    <xf numFmtId="0" fontId="1" fillId="39" borderId="5" xfId="65" applyFill="1" applyBorder="1" applyAlignment="1">
      <alignment horizontal="center"/>
    </xf>
    <xf numFmtId="0" fontId="27" fillId="39" borderId="1" xfId="0" applyFont="1" applyFill="1" applyBorder="1" applyAlignment="1">
      <alignment horizontal="center" vertical="center"/>
    </xf>
    <xf numFmtId="0" fontId="27" fillId="39" borderId="1" xfId="0" applyFont="1" applyFill="1" applyBorder="1" applyAlignment="1">
      <alignment horizontal="center" vertical="center" wrapText="1"/>
    </xf>
    <xf numFmtId="0" fontId="82" fillId="0" borderId="0" xfId="0" applyFont="1" applyAlignment="1">
      <alignment wrapText="1"/>
    </xf>
    <xf numFmtId="0" fontId="90" fillId="0" borderId="0" xfId="2" applyFont="1" applyAlignment="1">
      <alignment horizontal="center" vertical="center" wrapText="1"/>
    </xf>
    <xf numFmtId="14" fontId="90" fillId="0" borderId="0" xfId="0" applyNumberFormat="1" applyFont="1" applyAlignment="1">
      <alignment horizontal="center" vertical="center" wrapText="1"/>
    </xf>
    <xf numFmtId="2" fontId="90" fillId="0" borderId="0" xfId="0" applyNumberFormat="1" applyFont="1" applyAlignment="1">
      <alignment horizontal="center" vertical="center" wrapText="1"/>
    </xf>
    <xf numFmtId="165" fontId="91" fillId="0" borderId="0" xfId="0" applyNumberFormat="1" applyFont="1" applyAlignment="1">
      <alignment vertical="center"/>
    </xf>
    <xf numFmtId="0" fontId="91" fillId="0" borderId="0" xfId="0" applyFont="1" applyAlignment="1">
      <alignment vertical="center"/>
    </xf>
    <xf numFmtId="165" fontId="90" fillId="0" borderId="0" xfId="0" applyNumberFormat="1" applyFont="1" applyAlignment="1">
      <alignment horizontal="center" vertical="center" wrapText="1"/>
    </xf>
    <xf numFmtId="2" fontId="76" fillId="0" borderId="0" xfId="0" applyNumberFormat="1" applyFont="1" applyAlignment="1">
      <alignment vertical="center"/>
    </xf>
    <xf numFmtId="0" fontId="76" fillId="0" borderId="0" xfId="0" applyFont="1" applyAlignment="1">
      <alignment vertical="center"/>
    </xf>
    <xf numFmtId="0" fontId="1" fillId="0" borderId="5" xfId="0" applyFont="1" applyBorder="1" applyAlignment="1">
      <alignment horizontal="center"/>
    </xf>
    <xf numFmtId="14" fontId="1" fillId="0" borderId="5" xfId="0" applyNumberFormat="1" applyFont="1" applyBorder="1" applyAlignment="1">
      <alignment horizontal="center"/>
    </xf>
    <xf numFmtId="0" fontId="1" fillId="0" borderId="5" xfId="0" applyFont="1" applyBorder="1"/>
    <xf numFmtId="2" fontId="90" fillId="0" borderId="5" xfId="0" applyNumberFormat="1" applyFont="1" applyBorder="1" applyAlignment="1">
      <alignment horizontal="center" vertical="center" wrapText="1"/>
    </xf>
    <xf numFmtId="20" fontId="91" fillId="0" borderId="0" xfId="66" applyNumberFormat="1" applyFont="1"/>
    <xf numFmtId="2" fontId="91" fillId="0" borderId="0" xfId="66" applyNumberFormat="1" applyFont="1"/>
    <xf numFmtId="0" fontId="91" fillId="0" borderId="0" xfId="67" applyFont="1"/>
    <xf numFmtId="0" fontId="93" fillId="0" borderId="0" xfId="0" applyFont="1" applyAlignment="1">
      <alignment vertical="center"/>
    </xf>
    <xf numFmtId="0" fontId="5" fillId="39" borderId="0" xfId="0" applyFont="1" applyFill="1"/>
    <xf numFmtId="0" fontId="1" fillId="39" borderId="47" xfId="65" applyFill="1" applyBorder="1"/>
    <xf numFmtId="0" fontId="1" fillId="39" borderId="5" xfId="65" applyFill="1" applyBorder="1"/>
    <xf numFmtId="0" fontId="27" fillId="39" borderId="5" xfId="65" applyFont="1" applyFill="1" applyBorder="1" applyAlignment="1">
      <alignment horizontal="center" vertical="center" wrapText="1"/>
    </xf>
    <xf numFmtId="0" fontId="1" fillId="39" borderId="62" xfId="65" applyFill="1" applyBorder="1"/>
    <xf numFmtId="1" fontId="1" fillId="39" borderId="62" xfId="65" applyNumberFormat="1" applyFill="1" applyBorder="1" applyAlignment="1">
      <alignment horizontal="center"/>
    </xf>
    <xf numFmtId="0" fontId="1" fillId="39" borderId="62" xfId="65" quotePrefix="1" applyFill="1" applyBorder="1" applyAlignment="1">
      <alignment horizontal="center"/>
    </xf>
    <xf numFmtId="166" fontId="1" fillId="39" borderId="0" xfId="65" applyNumberFormat="1" applyFill="1" applyAlignment="1">
      <alignment horizontal="center"/>
    </xf>
    <xf numFmtId="0" fontId="1" fillId="39" borderId="0" xfId="65" quotePrefix="1" applyFill="1" applyAlignment="1">
      <alignment horizontal="center"/>
    </xf>
    <xf numFmtId="1" fontId="1" fillId="39" borderId="0" xfId="65" applyNumberFormat="1" applyFill="1" applyAlignment="1">
      <alignment horizontal="center"/>
    </xf>
    <xf numFmtId="1" fontId="1" fillId="39" borderId="0" xfId="65" quotePrefix="1" applyNumberFormat="1" applyFill="1" applyAlignment="1">
      <alignment horizontal="center"/>
    </xf>
    <xf numFmtId="0" fontId="1" fillId="39" borderId="4" xfId="65" applyFill="1" applyBorder="1"/>
    <xf numFmtId="1" fontId="1" fillId="39" borderId="4" xfId="65" applyNumberFormat="1" applyFill="1" applyBorder="1" applyAlignment="1">
      <alignment horizontal="center"/>
    </xf>
    <xf numFmtId="166" fontId="1" fillId="39" borderId="62" xfId="65" applyNumberFormat="1" applyFill="1" applyBorder="1" applyAlignment="1">
      <alignment horizontal="center"/>
    </xf>
    <xf numFmtId="0" fontId="1" fillId="39" borderId="5" xfId="65" quotePrefix="1" applyFill="1" applyBorder="1" applyAlignment="1">
      <alignment horizontal="center"/>
    </xf>
    <xf numFmtId="1" fontId="1" fillId="39" borderId="5" xfId="65" quotePrefix="1" applyNumberFormat="1" applyFill="1" applyBorder="1" applyAlignment="1">
      <alignment horizontal="center"/>
    </xf>
    <xf numFmtId="166" fontId="1" fillId="39" borderId="0" xfId="65" applyNumberFormat="1" applyFill="1"/>
    <xf numFmtId="0" fontId="9" fillId="39" borderId="0" xfId="68" applyFont="1" applyFill="1"/>
    <xf numFmtId="0" fontId="0" fillId="39" borderId="1" xfId="0" applyFill="1" applyBorder="1"/>
    <xf numFmtId="0" fontId="9" fillId="39" borderId="1" xfId="0" applyFont="1" applyFill="1" applyBorder="1" applyAlignment="1">
      <alignment horizontal="center"/>
    </xf>
    <xf numFmtId="0" fontId="8" fillId="39" borderId="4" xfId="5" applyFont="1" applyFill="1" applyBorder="1" applyAlignment="1">
      <alignment horizontal="left"/>
    </xf>
    <xf numFmtId="165" fontId="9" fillId="39" borderId="4" xfId="0" applyNumberFormat="1" applyFont="1" applyFill="1" applyBorder="1"/>
    <xf numFmtId="9" fontId="9" fillId="39" borderId="4" xfId="64" applyFont="1" applyFill="1" applyBorder="1"/>
    <xf numFmtId="0" fontId="56" fillId="39" borderId="0" xfId="68" applyFont="1" applyFill="1" applyAlignment="1">
      <alignment vertical="center"/>
    </xf>
    <xf numFmtId="1" fontId="9" fillId="39" borderId="0" xfId="0" applyNumberFormat="1" applyFont="1" applyFill="1" applyAlignment="1">
      <alignment horizontal="center" vertical="center"/>
    </xf>
    <xf numFmtId="2" fontId="9" fillId="39" borderId="0" xfId="0" applyNumberFormat="1" applyFont="1" applyFill="1" applyAlignment="1">
      <alignment horizontal="center" vertical="center"/>
    </xf>
    <xf numFmtId="9" fontId="9" fillId="39" borderId="0" xfId="64" applyFont="1" applyFill="1" applyAlignment="1">
      <alignment horizontal="center" vertical="center"/>
    </xf>
    <xf numFmtId="0" fontId="8" fillId="39" borderId="40" xfId="5" applyFont="1" applyFill="1" applyBorder="1" applyAlignment="1">
      <alignment horizontal="left"/>
    </xf>
    <xf numFmtId="165" fontId="9" fillId="39" borderId="40" xfId="0" applyNumberFormat="1" applyFont="1" applyFill="1" applyBorder="1" applyAlignment="1">
      <alignment horizontal="center" vertical="center"/>
    </xf>
    <xf numFmtId="9" fontId="0" fillId="39" borderId="40" xfId="64" applyFont="1" applyFill="1" applyBorder="1" applyAlignment="1">
      <alignment horizontal="center" vertical="center"/>
    </xf>
    <xf numFmtId="0" fontId="56" fillId="39" borderId="48" xfId="68" applyFont="1" applyFill="1" applyBorder="1" applyAlignment="1">
      <alignment vertical="center"/>
    </xf>
    <xf numFmtId="0" fontId="56" fillId="39" borderId="48" xfId="68" applyFont="1" applyFill="1" applyBorder="1" applyAlignment="1">
      <alignment horizontal="center" vertical="center"/>
    </xf>
    <xf numFmtId="2" fontId="9" fillId="39" borderId="48" xfId="0" applyNumberFormat="1" applyFont="1" applyFill="1" applyBorder="1" applyAlignment="1">
      <alignment horizontal="center" vertical="center"/>
    </xf>
    <xf numFmtId="165" fontId="9" fillId="39" borderId="48" xfId="0" applyNumberFormat="1" applyFont="1" applyFill="1" applyBorder="1" applyAlignment="1">
      <alignment horizontal="center" vertical="center"/>
    </xf>
    <xf numFmtId="9" fontId="9" fillId="39" borderId="48" xfId="64" applyFont="1" applyFill="1" applyBorder="1" applyAlignment="1">
      <alignment horizontal="center" vertical="center"/>
    </xf>
    <xf numFmtId="0" fontId="56" fillId="39" borderId="46" xfId="68" applyFont="1" applyFill="1" applyBorder="1" applyAlignment="1">
      <alignment vertical="center"/>
    </xf>
    <xf numFmtId="0" fontId="56" fillId="39" borderId="46" xfId="68" applyFont="1" applyFill="1" applyBorder="1" applyAlignment="1">
      <alignment horizontal="center" vertical="center"/>
    </xf>
    <xf numFmtId="167" fontId="9" fillId="39" borderId="46" xfId="0" applyNumberFormat="1" applyFont="1" applyFill="1" applyBorder="1" applyAlignment="1">
      <alignment horizontal="center" vertical="center"/>
    </xf>
    <xf numFmtId="173" fontId="9" fillId="39" borderId="46" xfId="0" applyNumberFormat="1" applyFont="1" applyFill="1" applyBorder="1" applyAlignment="1">
      <alignment horizontal="center" vertical="center"/>
    </xf>
    <xf numFmtId="9" fontId="9" fillId="39" borderId="46" xfId="64" applyFont="1" applyFill="1" applyBorder="1" applyAlignment="1">
      <alignment horizontal="center" vertical="center"/>
    </xf>
    <xf numFmtId="176" fontId="9" fillId="39" borderId="46" xfId="0" applyNumberFormat="1" applyFont="1" applyFill="1" applyBorder="1" applyAlignment="1">
      <alignment horizontal="center" vertical="center"/>
    </xf>
    <xf numFmtId="0" fontId="56" fillId="39" borderId="49" xfId="68" applyFont="1" applyFill="1" applyBorder="1" applyAlignment="1">
      <alignment vertical="center"/>
    </xf>
    <xf numFmtId="0" fontId="56" fillId="39" borderId="49" xfId="68" applyFont="1" applyFill="1" applyBorder="1" applyAlignment="1">
      <alignment horizontal="center" vertical="center"/>
    </xf>
    <xf numFmtId="165" fontId="9" fillId="39" borderId="49" xfId="0" applyNumberFormat="1" applyFont="1" applyFill="1" applyBorder="1" applyAlignment="1">
      <alignment horizontal="center" vertical="center"/>
    </xf>
    <xf numFmtId="167" fontId="9" fillId="39" borderId="49" xfId="0" applyNumberFormat="1" applyFont="1" applyFill="1" applyBorder="1" applyAlignment="1">
      <alignment horizontal="center" vertical="center"/>
    </xf>
    <xf numFmtId="9" fontId="9" fillId="39" borderId="49" xfId="64" applyFont="1" applyFill="1" applyBorder="1" applyAlignment="1">
      <alignment horizontal="center" vertical="center"/>
    </xf>
    <xf numFmtId="167" fontId="9" fillId="39" borderId="48" xfId="0" applyNumberFormat="1" applyFont="1" applyFill="1" applyBorder="1" applyAlignment="1">
      <alignment horizontal="center" vertical="center"/>
    </xf>
    <xf numFmtId="173" fontId="9" fillId="39" borderId="49" xfId="0" applyNumberFormat="1" applyFont="1" applyFill="1" applyBorder="1" applyAlignment="1">
      <alignment horizontal="center" vertical="center"/>
    </xf>
    <xf numFmtId="165" fontId="9" fillId="39" borderId="49" xfId="0" applyNumberFormat="1" applyFont="1" applyFill="1" applyBorder="1" applyAlignment="1">
      <alignment horizontal="center" vertical="center" wrapText="1"/>
    </xf>
    <xf numFmtId="173" fontId="9" fillId="39" borderId="48" xfId="0" applyNumberFormat="1" applyFont="1" applyFill="1" applyBorder="1" applyAlignment="1">
      <alignment horizontal="center" vertical="center"/>
    </xf>
    <xf numFmtId="0" fontId="57" fillId="39" borderId="46" xfId="58" applyFont="1" applyFill="1" applyBorder="1"/>
    <xf numFmtId="165" fontId="9" fillId="39" borderId="46" xfId="0" applyNumberFormat="1" applyFont="1" applyFill="1" applyBorder="1" applyAlignment="1">
      <alignment horizontal="center" vertical="center"/>
    </xf>
    <xf numFmtId="2" fontId="9" fillId="39" borderId="46" xfId="0" applyNumberFormat="1" applyFont="1" applyFill="1" applyBorder="1" applyAlignment="1">
      <alignment horizontal="center" vertical="center"/>
    </xf>
    <xf numFmtId="0" fontId="0" fillId="39" borderId="40" xfId="0" applyFill="1" applyBorder="1"/>
    <xf numFmtId="0" fontId="0" fillId="39" borderId="40" xfId="0" applyFill="1" applyBorder="1" applyAlignment="1">
      <alignment horizontal="center" vertical="center"/>
    </xf>
    <xf numFmtId="165" fontId="9" fillId="39" borderId="48" xfId="0" applyNumberFormat="1" applyFont="1" applyFill="1" applyBorder="1" applyAlignment="1">
      <alignment horizontal="center" vertical="center" wrapText="1"/>
    </xf>
    <xf numFmtId="165" fontId="9" fillId="39" borderId="46" xfId="0" applyNumberFormat="1" applyFont="1" applyFill="1" applyBorder="1" applyAlignment="1">
      <alignment horizontal="center" vertical="center" wrapText="1"/>
    </xf>
    <xf numFmtId="0" fontId="56" fillId="39" borderId="5" xfId="68" applyFont="1" applyFill="1" applyBorder="1" applyAlignment="1">
      <alignment vertical="center"/>
    </xf>
    <xf numFmtId="0" fontId="56" fillId="39" borderId="5" xfId="68" applyFont="1" applyFill="1" applyBorder="1" applyAlignment="1">
      <alignment horizontal="center" vertical="center"/>
    </xf>
    <xf numFmtId="2" fontId="9" fillId="39" borderId="5" xfId="0" applyNumberFormat="1" applyFont="1" applyFill="1" applyBorder="1" applyAlignment="1">
      <alignment horizontal="center" vertical="center"/>
    </xf>
    <xf numFmtId="165" fontId="9" fillId="39" borderId="5" xfId="0" applyNumberFormat="1" applyFont="1" applyFill="1" applyBorder="1" applyAlignment="1">
      <alignment horizontal="center" vertical="center"/>
    </xf>
    <xf numFmtId="165" fontId="9" fillId="39" borderId="5" xfId="0" applyNumberFormat="1" applyFont="1" applyFill="1" applyBorder="1" applyAlignment="1">
      <alignment horizontal="center" vertical="center" wrapText="1"/>
    </xf>
    <xf numFmtId="0" fontId="9" fillId="48" borderId="7" xfId="53" applyFont="1" applyFill="1" applyBorder="1" applyAlignment="1">
      <alignment horizontal="right" wrapText="1"/>
    </xf>
    <xf numFmtId="0" fontId="9" fillId="48" borderId="7" xfId="52" applyFont="1" applyFill="1" applyBorder="1" applyAlignment="1">
      <alignment horizontal="right"/>
    </xf>
    <xf numFmtId="166" fontId="44" fillId="39" borderId="62" xfId="52" applyNumberFormat="1" applyFont="1" applyFill="1" applyBorder="1" applyAlignment="1">
      <alignment horizontal="center" vertical="center"/>
    </xf>
    <xf numFmtId="166" fontId="44" fillId="0" borderId="62" xfId="52" applyNumberFormat="1" applyFont="1" applyBorder="1" applyAlignment="1">
      <alignment horizontal="center" vertical="center"/>
    </xf>
    <xf numFmtId="0" fontId="9" fillId="48" borderId="7" xfId="54" applyFont="1" applyFill="1" applyBorder="1" applyAlignment="1">
      <alignment horizontal="right"/>
    </xf>
    <xf numFmtId="0" fontId="9" fillId="48" borderId="7" xfId="54" applyFont="1" applyFill="1" applyBorder="1"/>
    <xf numFmtId="3" fontId="9" fillId="48" borderId="7" xfId="54" applyNumberFormat="1" applyFont="1" applyFill="1" applyBorder="1"/>
    <xf numFmtId="0" fontId="11" fillId="42" borderId="1" xfId="5" applyFont="1" applyFill="1" applyBorder="1" applyAlignment="1">
      <alignment horizontal="center" wrapText="1"/>
    </xf>
    <xf numFmtId="0" fontId="9" fillId="39" borderId="41" xfId="5" applyFont="1" applyFill="1" applyBorder="1" applyAlignment="1">
      <alignment horizontal="center" wrapText="1"/>
    </xf>
    <xf numFmtId="0" fontId="9" fillId="39" borderId="12" xfId="5" quotePrefix="1" applyFont="1" applyFill="1" applyBorder="1" applyAlignment="1">
      <alignment horizontal="center" wrapText="1"/>
    </xf>
    <xf numFmtId="0" fontId="9" fillId="39" borderId="7" xfId="5" quotePrefix="1" applyFont="1" applyFill="1" applyBorder="1" applyAlignment="1">
      <alignment horizontal="center" wrapText="1"/>
    </xf>
    <xf numFmtId="0" fontId="9" fillId="39" borderId="9" xfId="5" quotePrefix="1" applyFont="1" applyFill="1" applyBorder="1" applyAlignment="1">
      <alignment horizontal="center" wrapText="1"/>
    </xf>
    <xf numFmtId="0" fontId="9" fillId="0" borderId="41" xfId="5" applyFont="1" applyBorder="1" applyAlignment="1">
      <alignment horizontal="center" wrapText="1"/>
    </xf>
    <xf numFmtId="0" fontId="9" fillId="39" borderId="6" xfId="5" quotePrefix="1" applyFont="1" applyFill="1" applyBorder="1" applyAlignment="1">
      <alignment horizontal="center" wrapText="1"/>
    </xf>
    <xf numFmtId="0" fontId="11" fillId="0" borderId="2" xfId="6" applyFont="1" applyBorder="1" applyAlignment="1">
      <alignment horizontal="center" wrapText="1"/>
    </xf>
    <xf numFmtId="3" fontId="9" fillId="5" borderId="13" xfId="6" applyNumberFormat="1" applyFont="1" applyFill="1" applyBorder="1" applyAlignment="1">
      <alignment horizontal="center" wrapText="1"/>
    </xf>
    <xf numFmtId="3" fontId="9" fillId="5" borderId="14" xfId="6" applyNumberFormat="1" applyFont="1" applyFill="1" applyBorder="1" applyAlignment="1">
      <alignment horizontal="center" wrapText="1"/>
    </xf>
    <xf numFmtId="0" fontId="9" fillId="0" borderId="3" xfId="6" applyFont="1" applyBorder="1" applyAlignment="1">
      <alignment horizontal="center" wrapText="1"/>
    </xf>
    <xf numFmtId="3" fontId="9" fillId="5" borderId="7" xfId="6" applyNumberFormat="1" applyFont="1" applyFill="1" applyBorder="1" applyAlignment="1">
      <alignment horizontal="center" wrapText="1"/>
    </xf>
    <xf numFmtId="4" fontId="9" fillId="5" borderId="13" xfId="6" applyNumberFormat="1" applyFont="1" applyFill="1" applyBorder="1" applyAlignment="1">
      <alignment horizontal="center" wrapText="1"/>
    </xf>
    <xf numFmtId="170" fontId="9" fillId="5" borderId="13" xfId="6" applyNumberFormat="1" applyFont="1" applyFill="1" applyBorder="1" applyAlignment="1">
      <alignment horizontal="center" wrapText="1"/>
    </xf>
    <xf numFmtId="3" fontId="9" fillId="5" borderId="9" xfId="6" applyNumberFormat="1" applyFont="1" applyFill="1" applyBorder="1" applyAlignment="1">
      <alignment horizontal="center" wrapText="1"/>
    </xf>
    <xf numFmtId="0" fontId="11" fillId="0" borderId="0" xfId="6" applyFont="1" applyAlignment="1">
      <alignment horizontal="center" wrapText="1"/>
    </xf>
    <xf numFmtId="3" fontId="9" fillId="5" borderId="12" xfId="6" applyNumberFormat="1" applyFont="1" applyFill="1" applyBorder="1" applyAlignment="1">
      <alignment horizontal="center" wrapText="1"/>
    </xf>
    <xf numFmtId="3" fontId="9" fillId="5" borderId="4" xfId="6" applyNumberFormat="1" applyFont="1" applyFill="1" applyBorder="1" applyAlignment="1">
      <alignment horizontal="center" wrapText="1"/>
    </xf>
    <xf numFmtId="0" fontId="9" fillId="0" borderId="2" xfId="6" applyFont="1" applyBorder="1" applyAlignment="1">
      <alignment horizontal="center" wrapText="1"/>
    </xf>
    <xf numFmtId="3" fontId="9" fillId="5" borderId="8" xfId="6" applyNumberFormat="1" applyFont="1" applyFill="1" applyBorder="1" applyAlignment="1">
      <alignment horizontal="center" wrapText="1"/>
    </xf>
    <xf numFmtId="0" fontId="9" fillId="5" borderId="15" xfId="6" applyFont="1" applyFill="1" applyBorder="1" applyAlignment="1">
      <alignment horizontal="center" wrapText="1"/>
    </xf>
    <xf numFmtId="0" fontId="9" fillId="5" borderId="7" xfId="6" applyFont="1" applyFill="1" applyBorder="1" applyAlignment="1">
      <alignment horizontal="center" wrapText="1"/>
    </xf>
    <xf numFmtId="0" fontId="9" fillId="5" borderId="9" xfId="6" applyFont="1" applyFill="1" applyBorder="1" applyAlignment="1">
      <alignment horizontal="center" wrapText="1"/>
    </xf>
    <xf numFmtId="0" fontId="9" fillId="5" borderId="0" xfId="6" applyFont="1" applyFill="1" applyAlignment="1">
      <alignment horizontal="center" wrapText="1"/>
    </xf>
    <xf numFmtId="0" fontId="9" fillId="5" borderId="12" xfId="6" applyFont="1" applyFill="1" applyBorder="1" applyAlignment="1">
      <alignment horizontal="center" wrapText="1"/>
    </xf>
    <xf numFmtId="0" fontId="9" fillId="0" borderId="16" xfId="6" applyFont="1" applyBorder="1" applyAlignment="1">
      <alignment horizontal="center" wrapText="1"/>
    </xf>
    <xf numFmtId="165" fontId="56" fillId="0" borderId="46" xfId="57" quotePrefix="1" applyNumberFormat="1" applyFont="1" applyBorder="1" applyAlignment="1">
      <alignment horizontal="center" vertical="center"/>
    </xf>
    <xf numFmtId="0" fontId="57" fillId="49" borderId="60" xfId="58" applyFont="1" applyFill="1" applyBorder="1" applyAlignment="1">
      <alignment horizontal="right"/>
    </xf>
    <xf numFmtId="0" fontId="57" fillId="49" borderId="48" xfId="58" applyFont="1" applyFill="1" applyBorder="1" applyAlignment="1">
      <alignment horizontal="right"/>
    </xf>
    <xf numFmtId="0" fontId="56" fillId="49" borderId="60" xfId="57" applyFont="1" applyFill="1" applyBorder="1" applyAlignment="1">
      <alignment horizontal="right" vertical="center"/>
    </xf>
    <xf numFmtId="0" fontId="56" fillId="49" borderId="48" xfId="57" applyFont="1" applyFill="1" applyBorder="1" applyAlignment="1">
      <alignment horizontal="right" vertical="center"/>
    </xf>
    <xf numFmtId="165" fontId="9" fillId="39" borderId="48" xfId="53" quotePrefix="1" applyNumberFormat="1" applyFont="1" applyFill="1" applyBorder="1" applyAlignment="1">
      <alignment horizontal="center" wrapText="1"/>
    </xf>
    <xf numFmtId="165" fontId="9" fillId="39" borderId="48" xfId="53" quotePrefix="1" applyNumberFormat="1" applyFont="1" applyFill="1" applyBorder="1" applyAlignment="1">
      <alignment horizontal="center" vertical="center" wrapText="1"/>
    </xf>
    <xf numFmtId="0" fontId="86" fillId="39" borderId="5" xfId="59" applyFont="1" applyFill="1" applyBorder="1" applyAlignment="1">
      <alignment horizontal="center"/>
    </xf>
    <xf numFmtId="0" fontId="7" fillId="5" borderId="27" xfId="5" applyFont="1" applyFill="1" applyBorder="1" applyAlignment="1">
      <alignment horizontal="center" vertical="center" wrapText="1"/>
    </xf>
    <xf numFmtId="0" fontId="9" fillId="38" borderId="4" xfId="4" applyFont="1" applyFill="1" applyBorder="1" applyAlignment="1">
      <alignment horizontal="center"/>
    </xf>
    <xf numFmtId="0" fontId="7" fillId="37" borderId="27" xfId="5" applyFont="1" applyFill="1" applyBorder="1" applyAlignment="1">
      <alignment horizontal="center" vertical="center" wrapText="1"/>
    </xf>
    <xf numFmtId="0" fontId="7" fillId="37" borderId="41" xfId="5" applyFont="1" applyFill="1" applyBorder="1" applyAlignment="1">
      <alignment horizontal="center" vertical="center" wrapText="1"/>
    </xf>
    <xf numFmtId="169" fontId="7" fillId="5" borderId="0" xfId="5" applyNumberFormat="1" applyFont="1" applyFill="1" applyAlignment="1">
      <alignment horizontal="center" vertical="center" wrapText="1"/>
    </xf>
    <xf numFmtId="169" fontId="7" fillId="37" borderId="0" xfId="5" applyNumberFormat="1" applyFont="1" applyFill="1" applyAlignment="1">
      <alignment horizontal="center" vertical="center" wrapText="1"/>
    </xf>
    <xf numFmtId="0" fontId="7" fillId="5" borderId="0" xfId="5" applyFont="1" applyFill="1" applyAlignment="1">
      <alignment horizontal="center" vertical="center" wrapText="1"/>
    </xf>
    <xf numFmtId="0" fontId="7" fillId="37" borderId="0" xfId="5" applyFont="1" applyFill="1" applyAlignment="1">
      <alignment horizontal="center" vertical="center" wrapText="1"/>
    </xf>
    <xf numFmtId="0" fontId="7" fillId="5" borderId="5" xfId="5" applyFont="1" applyFill="1" applyBorder="1" applyAlignment="1">
      <alignment horizontal="center" vertical="center" wrapText="1"/>
    </xf>
    <xf numFmtId="0" fontId="7" fillId="37" borderId="5" xfId="5" applyFont="1" applyFill="1" applyBorder="1" applyAlignment="1">
      <alignment horizontal="center" vertical="center" wrapText="1"/>
    </xf>
    <xf numFmtId="0" fontId="7" fillId="5" borderId="41" xfId="2" applyFont="1" applyFill="1" applyBorder="1" applyAlignment="1">
      <alignment horizontal="center" vertical="top" wrapText="1"/>
    </xf>
    <xf numFmtId="0" fontId="7" fillId="0" borderId="41" xfId="1" applyFont="1" applyBorder="1" applyAlignment="1">
      <alignment horizontal="center" vertical="top" wrapText="1"/>
    </xf>
    <xf numFmtId="0" fontId="0" fillId="0" borderId="41" xfId="0" applyBorder="1" applyAlignment="1">
      <alignment horizontal="center" vertical="top"/>
    </xf>
    <xf numFmtId="169" fontId="7" fillId="5" borderId="0" xfId="2" applyNumberFormat="1" applyFont="1" applyFill="1" applyAlignment="1">
      <alignment horizontal="center" vertical="center" wrapText="1"/>
    </xf>
    <xf numFmtId="169" fontId="7" fillId="0" borderId="0" xfId="1" applyNumberFormat="1" applyFont="1" applyAlignment="1">
      <alignment horizontal="center" wrapText="1"/>
    </xf>
    <xf numFmtId="0" fontId="0" fillId="0" borderId="0" xfId="0" applyAlignment="1">
      <alignment horizontal="center" wrapText="1"/>
    </xf>
    <xf numFmtId="0" fontId="7" fillId="0" borderId="0" xfId="1" applyFont="1" applyAlignment="1">
      <alignment horizontal="center" wrapText="1"/>
    </xf>
    <xf numFmtId="0" fontId="7" fillId="5" borderId="0" xfId="2" applyFont="1" applyFill="1" applyAlignment="1">
      <alignment horizontal="center" vertical="center" wrapText="1"/>
    </xf>
    <xf numFmtId="0" fontId="7" fillId="39" borderId="47" xfId="7" applyFont="1" applyFill="1" applyBorder="1" applyAlignment="1">
      <alignment horizontal="center" vertical="top" wrapText="1"/>
    </xf>
    <xf numFmtId="0" fontId="2" fillId="39" borderId="47" xfId="52" applyFill="1" applyBorder="1" applyAlignment="1">
      <alignment horizontal="center" vertical="top"/>
    </xf>
    <xf numFmtId="0" fontId="2" fillId="39" borderId="47" xfId="52" applyFill="1" applyBorder="1" applyAlignment="1">
      <alignment horizontal="center" vertical="top" wrapText="1"/>
    </xf>
    <xf numFmtId="0" fontId="7" fillId="39" borderId="0" xfId="7" applyFont="1" applyFill="1" applyAlignment="1">
      <alignment horizontal="center" vertical="top" wrapText="1"/>
    </xf>
    <xf numFmtId="0" fontId="2" fillId="39" borderId="0" xfId="52" applyFill="1" applyAlignment="1">
      <alignment horizontal="center" vertical="top"/>
    </xf>
    <xf numFmtId="169" fontId="7" fillId="39" borderId="0" xfId="7" applyNumberFormat="1" applyFont="1" applyFill="1" applyAlignment="1">
      <alignment horizontal="center" wrapText="1"/>
    </xf>
    <xf numFmtId="0" fontId="2" fillId="39" borderId="0" xfId="52" applyFill="1" applyAlignment="1">
      <alignment horizontal="center" wrapText="1"/>
    </xf>
    <xf numFmtId="0" fontId="7" fillId="39" borderId="0" xfId="7" applyFont="1" applyFill="1" applyAlignment="1">
      <alignment horizontal="center" wrapText="1"/>
    </xf>
    <xf numFmtId="0" fontId="7" fillId="39" borderId="5" xfId="7" applyFont="1" applyFill="1" applyBorder="1" applyAlignment="1">
      <alignment horizontal="center" wrapText="1"/>
    </xf>
    <xf numFmtId="0" fontId="2" fillId="39" borderId="5" xfId="52" applyFill="1" applyBorder="1" applyAlignment="1">
      <alignment horizontal="center" wrapText="1"/>
    </xf>
    <xf numFmtId="0" fontId="53" fillId="39" borderId="47" xfId="5" applyFont="1" applyFill="1" applyBorder="1" applyAlignment="1">
      <alignment horizontal="center" vertical="top" wrapText="1"/>
    </xf>
    <xf numFmtId="0" fontId="53" fillId="39" borderId="0" xfId="5" applyFont="1" applyFill="1" applyAlignment="1">
      <alignment horizontal="center" vertical="top"/>
    </xf>
    <xf numFmtId="169" fontId="53" fillId="39" borderId="0" xfId="5" applyNumberFormat="1" applyFont="1" applyFill="1" applyAlignment="1">
      <alignment horizontal="center" wrapText="1"/>
    </xf>
    <xf numFmtId="49" fontId="53" fillId="39" borderId="5" xfId="5" applyNumberFormat="1" applyFont="1" applyFill="1" applyBorder="1" applyAlignment="1">
      <alignment horizontal="center" vertical="top" wrapText="1"/>
    </xf>
    <xf numFmtId="0" fontId="9" fillId="39" borderId="0" xfId="0" applyFont="1" applyFill="1" applyAlignment="1">
      <alignment wrapText="1"/>
    </xf>
    <xf numFmtId="0" fontId="0" fillId="39" borderId="0" xfId="0" applyFill="1"/>
    <xf numFmtId="14" fontId="7" fillId="39" borderId="5" xfId="0" applyNumberFormat="1" applyFont="1" applyFill="1" applyBorder="1" applyAlignment="1">
      <alignment horizontal="center"/>
    </xf>
    <xf numFmtId="0" fontId="0" fillId="39" borderId="53" xfId="0" applyFill="1" applyBorder="1" applyAlignment="1">
      <alignment horizontal="center"/>
    </xf>
    <xf numFmtId="0" fontId="0" fillId="39" borderId="54" xfId="0" applyFill="1" applyBorder="1" applyAlignment="1">
      <alignment horizontal="center"/>
    </xf>
    <xf numFmtId="0" fontId="0" fillId="39" borderId="58" xfId="0" applyFill="1" applyBorder="1" applyAlignment="1">
      <alignment horizontal="center"/>
    </xf>
    <xf numFmtId="0" fontId="9" fillId="39" borderId="47" xfId="0" applyFont="1" applyFill="1" applyBorder="1" applyAlignment="1">
      <alignment horizontal="center"/>
    </xf>
    <xf numFmtId="0" fontId="7" fillId="39" borderId="0" xfId="1" applyFont="1" applyFill="1" applyAlignment="1">
      <alignment horizontal="center" wrapText="1"/>
    </xf>
    <xf numFmtId="0" fontId="67" fillId="0" borderId="0" xfId="0" applyFont="1" applyAlignment="1">
      <alignment horizontal="left"/>
    </xf>
    <xf numFmtId="0" fontId="89" fillId="0" borderId="0" xfId="0" applyFont="1" applyAlignment="1">
      <alignment horizontal="left"/>
    </xf>
    <xf numFmtId="0" fontId="70" fillId="0" borderId="0" xfId="0" applyFont="1" applyAlignment="1">
      <alignment horizontal="left"/>
    </xf>
    <xf numFmtId="169" fontId="7" fillId="39" borderId="5" xfId="7" applyNumberFormat="1" applyFont="1" applyFill="1" applyBorder="1" applyAlignment="1">
      <alignment horizontal="center" wrapText="1"/>
    </xf>
    <xf numFmtId="0" fontId="2" fillId="39" borderId="47" xfId="57" applyFill="1" applyBorder="1" applyAlignment="1">
      <alignment horizontal="center" vertical="top" wrapText="1"/>
    </xf>
    <xf numFmtId="0" fontId="2" fillId="39" borderId="0" xfId="57" applyFill="1" applyAlignment="1">
      <alignment horizontal="center" wrapText="1"/>
    </xf>
    <xf numFmtId="0" fontId="2" fillId="39" borderId="0" xfId="57" applyFill="1" applyAlignment="1">
      <alignment horizontal="center" vertical="top"/>
    </xf>
    <xf numFmtId="0" fontId="27" fillId="39" borderId="2" xfId="65" applyFont="1" applyFill="1" applyBorder="1" applyAlignment="1">
      <alignment horizontal="center" wrapText="1"/>
    </xf>
    <xf numFmtId="0" fontId="27" fillId="39" borderId="0" xfId="65" applyFont="1" applyFill="1" applyAlignment="1">
      <alignment horizontal="center" vertical="center" wrapText="1"/>
    </xf>
    <xf numFmtId="0" fontId="27" fillId="39" borderId="5" xfId="65" applyFont="1" applyFill="1" applyBorder="1" applyAlignment="1">
      <alignment horizontal="center" vertical="center" wrapText="1"/>
    </xf>
    <xf numFmtId="0" fontId="27" fillId="39" borderId="4" xfId="65" applyFont="1" applyFill="1" applyBorder="1" applyAlignment="1">
      <alignment horizontal="center" wrapText="1"/>
    </xf>
    <xf numFmtId="0" fontId="1" fillId="39" borderId="0" xfId="65" applyFill="1" applyAlignment="1">
      <alignment horizontal="left" vertical="top" wrapText="1"/>
    </xf>
    <xf numFmtId="0" fontId="44" fillId="0" borderId="0" xfId="59" applyFont="1" applyAlignment="1">
      <alignment horizontal="left" vertical="top" wrapText="1"/>
    </xf>
    <xf numFmtId="0" fontId="67" fillId="39" borderId="62" xfId="57" applyFont="1" applyFill="1" applyBorder="1" applyAlignment="1">
      <alignment horizontal="left" wrapText="1"/>
    </xf>
    <xf numFmtId="0" fontId="67" fillId="39" borderId="4" xfId="57" applyFont="1" applyFill="1" applyBorder="1" applyAlignment="1">
      <alignment horizontal="left" wrapText="1"/>
    </xf>
    <xf numFmtId="0" fontId="67" fillId="39" borderId="62" xfId="57" applyFont="1" applyFill="1" applyBorder="1" applyAlignment="1">
      <alignment horizontal="center" wrapText="1"/>
    </xf>
    <xf numFmtId="0" fontId="67" fillId="39" borderId="4" xfId="57" applyFont="1" applyFill="1" applyBorder="1" applyAlignment="1">
      <alignment horizontal="center" wrapText="1"/>
    </xf>
    <xf numFmtId="0" fontId="56" fillId="0" borderId="47" xfId="57" applyFont="1" applyBorder="1" applyAlignment="1">
      <alignment horizontal="center" vertical="center"/>
    </xf>
    <xf numFmtId="175" fontId="56" fillId="0" borderId="4" xfId="57" applyNumberFormat="1" applyFont="1" applyBorder="1" applyAlignment="1">
      <alignment horizontal="center" vertical="top"/>
    </xf>
    <xf numFmtId="169" fontId="76" fillId="0" borderId="0" xfId="7" applyNumberFormat="1" applyFont="1" applyAlignment="1" applyProtection="1">
      <alignment horizontal="center" wrapText="1"/>
      <protection locked="0"/>
    </xf>
    <xf numFmtId="0" fontId="76" fillId="0" borderId="0" xfId="61" applyFont="1" applyAlignment="1" applyProtection="1">
      <alignment horizontal="center" wrapText="1"/>
      <protection locked="0"/>
    </xf>
    <xf numFmtId="0" fontId="76" fillId="0" borderId="0" xfId="7" applyFont="1" applyAlignment="1" applyProtection="1">
      <alignment horizontal="center" vertical="top" wrapText="1"/>
      <protection locked="0"/>
    </xf>
    <xf numFmtId="0" fontId="76" fillId="0" borderId="0" xfId="61" applyFont="1" applyAlignment="1" applyProtection="1">
      <alignment horizontal="center" vertical="top"/>
      <protection locked="0"/>
    </xf>
    <xf numFmtId="0" fontId="82" fillId="0" borderId="84" xfId="52" applyFont="1" applyBorder="1" applyAlignment="1" applyProtection="1">
      <alignment horizontal="center" vertical="center" wrapText="1"/>
      <protection locked="0"/>
    </xf>
    <xf numFmtId="0" fontId="82" fillId="0" borderId="82" xfId="52" applyFont="1" applyBorder="1" applyAlignment="1" applyProtection="1">
      <alignment horizontal="center" vertical="center" wrapText="1"/>
      <protection locked="0"/>
    </xf>
    <xf numFmtId="0" fontId="76" fillId="0" borderId="47" xfId="7" applyFont="1" applyBorder="1" applyAlignment="1" applyProtection="1">
      <alignment horizontal="center" vertical="top" wrapText="1"/>
      <protection locked="0"/>
    </xf>
    <xf numFmtId="0" fontId="76" fillId="0" borderId="47" xfId="61" applyFont="1" applyBorder="1" applyAlignment="1" applyProtection="1">
      <alignment horizontal="center" vertical="top" wrapText="1"/>
      <protection locked="0"/>
    </xf>
    <xf numFmtId="0" fontId="82" fillId="0" borderId="87" xfId="52" applyFont="1" applyBorder="1" applyAlignment="1" applyProtection="1">
      <alignment horizontal="center"/>
      <protection locked="0"/>
    </xf>
    <xf numFmtId="0" fontId="82" fillId="0" borderId="64" xfId="52" applyFont="1" applyBorder="1" applyAlignment="1" applyProtection="1">
      <alignment horizontal="center"/>
      <protection locked="0"/>
    </xf>
    <xf numFmtId="0" fontId="82" fillId="0" borderId="86" xfId="52" applyFont="1" applyBorder="1" applyAlignment="1" applyProtection="1">
      <alignment horizontal="center"/>
      <protection locked="0"/>
    </xf>
    <xf numFmtId="0" fontId="82" fillId="4" borderId="64" xfId="52" applyFont="1" applyFill="1" applyBorder="1" applyAlignment="1" applyProtection="1">
      <alignment horizontal="center"/>
      <protection locked="0"/>
    </xf>
    <xf numFmtId="0" fontId="82" fillId="4" borderId="86" xfId="52" applyFont="1" applyFill="1" applyBorder="1" applyAlignment="1" applyProtection="1">
      <alignment horizontal="center"/>
      <protection locked="0"/>
    </xf>
    <xf numFmtId="0" fontId="46" fillId="0" borderId="0" xfId="60" applyFont="1" applyAlignment="1" applyProtection="1">
      <alignment horizontal="left" wrapText="1"/>
      <protection locked="0"/>
    </xf>
    <xf numFmtId="0" fontId="82" fillId="4" borderId="83" xfId="52" applyFont="1" applyFill="1" applyBorder="1" applyAlignment="1" applyProtection="1">
      <alignment horizontal="center" vertical="center" wrapText="1"/>
      <protection locked="0"/>
    </xf>
    <xf numFmtId="0" fontId="82" fillId="4" borderId="47" xfId="52" applyFont="1" applyFill="1" applyBorder="1" applyAlignment="1" applyProtection="1">
      <alignment horizontal="center" vertical="center" wrapText="1"/>
      <protection locked="0"/>
    </xf>
    <xf numFmtId="0" fontId="82" fillId="4" borderId="81" xfId="52" applyFont="1" applyFill="1" applyBorder="1" applyAlignment="1" applyProtection="1">
      <alignment horizontal="center" vertical="center" wrapText="1"/>
      <protection locked="0"/>
    </xf>
    <xf numFmtId="0" fontId="82" fillId="4" borderId="0" xfId="52" applyFont="1" applyFill="1" applyAlignment="1" applyProtection="1">
      <alignment horizontal="center" vertical="center" wrapText="1"/>
      <protection locked="0"/>
    </xf>
    <xf numFmtId="0" fontId="76" fillId="0" borderId="0" xfId="52" applyFont="1" applyAlignment="1" applyProtection="1">
      <alignment horizontal="center" wrapText="1"/>
      <protection locked="0"/>
    </xf>
    <xf numFmtId="0" fontId="76" fillId="62" borderId="81" xfId="7" applyFont="1" applyFill="1" applyBorder="1" applyAlignment="1" applyProtection="1">
      <alignment horizontal="center" wrapText="1"/>
      <protection locked="0"/>
    </xf>
    <xf numFmtId="0" fontId="76" fillId="62" borderId="0" xfId="7" applyFont="1" applyFill="1" applyAlignment="1" applyProtection="1">
      <alignment horizontal="center" wrapText="1"/>
      <protection locked="0"/>
    </xf>
    <xf numFmtId="0" fontId="82" fillId="4" borderId="85" xfId="52" applyFont="1" applyFill="1" applyBorder="1" applyAlignment="1" applyProtection="1">
      <alignment horizontal="center" vertical="center" wrapText="1"/>
      <protection locked="0"/>
    </xf>
    <xf numFmtId="0" fontId="82" fillId="4" borderId="10" xfId="52" applyFont="1" applyFill="1" applyBorder="1" applyAlignment="1" applyProtection="1">
      <alignment horizontal="center" vertical="center" wrapText="1"/>
      <protection locked="0"/>
    </xf>
    <xf numFmtId="0" fontId="74" fillId="0" borderId="0" xfId="60" applyFont="1" applyAlignment="1" applyProtection="1">
      <alignment horizontal="left"/>
      <protection locked="0"/>
    </xf>
    <xf numFmtId="0" fontId="34" fillId="0" borderId="0" xfId="60" applyFont="1" applyAlignment="1" applyProtection="1">
      <alignment horizontal="left"/>
      <protection locked="0"/>
    </xf>
    <xf numFmtId="0" fontId="76" fillId="0" borderId="5" xfId="7" applyFont="1" applyBorder="1" applyAlignment="1" applyProtection="1">
      <alignment horizontal="center" wrapText="1"/>
      <protection locked="0"/>
    </xf>
    <xf numFmtId="0" fontId="76" fillId="0" borderId="5" xfId="52" applyFont="1" applyBorder="1" applyAlignment="1" applyProtection="1">
      <alignment horizontal="center" wrapText="1"/>
      <protection locked="0"/>
    </xf>
    <xf numFmtId="0" fontId="76" fillId="62" borderId="79" xfId="7" applyFont="1" applyFill="1" applyBorder="1" applyAlignment="1" applyProtection="1">
      <alignment horizontal="center" wrapText="1"/>
      <protection locked="0"/>
    </xf>
    <xf numFmtId="0" fontId="76" fillId="62" borderId="5" xfId="7" applyFont="1" applyFill="1" applyBorder="1" applyAlignment="1" applyProtection="1">
      <alignment horizontal="center" wrapText="1"/>
      <protection locked="0"/>
    </xf>
    <xf numFmtId="0" fontId="74" fillId="0" borderId="0" xfId="60" applyFont="1" applyAlignment="1" applyProtection="1">
      <alignment horizontal="left" wrapText="1"/>
      <protection locked="0"/>
    </xf>
    <xf numFmtId="0" fontId="76" fillId="0" borderId="0" xfId="7" applyFont="1" applyAlignment="1" applyProtection="1">
      <alignment horizontal="center" wrapText="1"/>
      <protection locked="0"/>
    </xf>
    <xf numFmtId="169" fontId="76" fillId="62" borderId="81" xfId="7" applyNumberFormat="1" applyFont="1" applyFill="1" applyBorder="1" applyAlignment="1" applyProtection="1">
      <alignment horizontal="center" wrapText="1"/>
      <protection locked="0"/>
    </xf>
    <xf numFmtId="169" fontId="76" fillId="62" borderId="0" xfId="7" applyNumberFormat="1" applyFont="1" applyFill="1" applyAlignment="1" applyProtection="1">
      <alignment horizontal="center" wrapText="1"/>
      <protection locked="0"/>
    </xf>
    <xf numFmtId="0" fontId="76" fillId="0" borderId="0" xfId="52" applyFont="1" applyAlignment="1" applyProtection="1">
      <alignment horizontal="center" vertical="top"/>
      <protection locked="0"/>
    </xf>
    <xf numFmtId="0" fontId="76" fillId="0" borderId="47" xfId="52" applyFont="1" applyBorder="1" applyAlignment="1" applyProtection="1">
      <alignment horizontal="center" vertical="top" wrapText="1"/>
      <protection locked="0"/>
    </xf>
    <xf numFmtId="0" fontId="76" fillId="62" borderId="83" xfId="7" applyFont="1" applyFill="1" applyBorder="1" applyAlignment="1" applyProtection="1">
      <alignment horizontal="center" vertical="top" wrapText="1"/>
      <protection locked="0"/>
    </xf>
    <xf numFmtId="0" fontId="76" fillId="62" borderId="47" xfId="7" applyFont="1" applyFill="1" applyBorder="1" applyAlignment="1" applyProtection="1">
      <alignment horizontal="center" vertical="top" wrapText="1"/>
      <protection locked="0"/>
    </xf>
    <xf numFmtId="0" fontId="76" fillId="62" borderId="81" xfId="7" applyFont="1" applyFill="1" applyBorder="1" applyAlignment="1" applyProtection="1">
      <alignment horizontal="center" vertical="top" wrapText="1"/>
      <protection locked="0"/>
    </xf>
    <xf numFmtId="0" fontId="76" fillId="62" borderId="0" xfId="7" applyFont="1" applyFill="1" applyAlignment="1" applyProtection="1">
      <alignment horizontal="center" vertical="top" wrapText="1"/>
      <protection locked="0"/>
    </xf>
  </cellXfs>
  <cellStyles count="69">
    <cellStyle name="20% - Accent1" xfId="23" builtinId="30" customBuiltin="1"/>
    <cellStyle name="20% - Accent2" xfId="26" builtinId="34" customBuiltin="1"/>
    <cellStyle name="20% - Accent3" xfId="29" builtinId="38" customBuiltin="1"/>
    <cellStyle name="20% - Accent4" xfId="32" builtinId="42" customBuiltin="1"/>
    <cellStyle name="20% - Accent5" xfId="35" builtinId="46" customBuiltin="1"/>
    <cellStyle name="20% - Accent6" xfId="38" builtinId="50" customBuiltin="1"/>
    <cellStyle name="40% - Accent1" xfId="24" builtinId="31" customBuiltin="1"/>
    <cellStyle name="40% - Accent2" xfId="27" builtinId="35" customBuiltin="1"/>
    <cellStyle name="40% - Accent3" xfId="30" builtinId="39" customBuiltin="1"/>
    <cellStyle name="40% - Accent4" xfId="33" builtinId="43" customBuiltin="1"/>
    <cellStyle name="40% - Accent5" xfId="36" builtinId="47" customBuiltin="1"/>
    <cellStyle name="40% - Accent6" xfId="39" builtinId="51" customBuiltin="1"/>
    <cellStyle name="60% - Accent1 2" xfId="44" xr:uid="{00000000-0005-0000-0000-000036000000}"/>
    <cellStyle name="60% - Accent2 2" xfId="45" xr:uid="{00000000-0005-0000-0000-000037000000}"/>
    <cellStyle name="60% - Accent3 2" xfId="46" xr:uid="{00000000-0005-0000-0000-000038000000}"/>
    <cellStyle name="60% - Accent4 2" xfId="47" xr:uid="{00000000-0005-0000-0000-000039000000}"/>
    <cellStyle name="60% - Accent5 2" xfId="48" xr:uid="{00000000-0005-0000-0000-00003A000000}"/>
    <cellStyle name="60% - Accent6 2" xfId="49" xr:uid="{00000000-0005-0000-0000-00003B000000}"/>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3" builtinId="27" customBuiltin="1"/>
    <cellStyle name="Calculation" xfId="16" builtinId="22" customBuiltin="1"/>
    <cellStyle name="Check Cell" xfId="18" builtinId="23" customBuiltin="1"/>
    <cellStyle name="Explanatory Text" xfId="20"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4" builtinId="20" customBuiltin="1"/>
    <cellStyle name="Linked Cell" xfId="17" builtinId="24" customBuiltin="1"/>
    <cellStyle name="Neutral 2" xfId="42" xr:uid="{00000000-0005-0000-0000-00003C000000}"/>
    <cellStyle name="Normal" xfId="0" builtinId="0"/>
    <cellStyle name="Normal 2" xfId="3" xr:uid="{F648084A-3F49-41A7-AE6E-245AE89D4883}"/>
    <cellStyle name="Normal 2 2" xfId="50" xr:uid="{00000000-0005-0000-0000-000025000000}"/>
    <cellStyle name="Normal 2 3" xfId="57" xr:uid="{42BDBDC1-EC3C-4EEC-ADD1-7C4D4DC869E5}"/>
    <cellStyle name="Normal 2 4" xfId="59" xr:uid="{23CF39FA-D147-4036-950D-45027735BC89}"/>
    <cellStyle name="Normal 2 5" xfId="68" xr:uid="{9C6EFF76-7DFA-4ECA-A237-BDC5C45EAB24}"/>
    <cellStyle name="Normal 3" xfId="4" xr:uid="{D3C2C6A4-B246-4498-8E5D-F93CB5602637}"/>
    <cellStyle name="Normal 3 2" xfId="51" xr:uid="{00000000-0005-0000-0000-000026000000}"/>
    <cellStyle name="Normal 3 3" xfId="52" xr:uid="{A65B5D0C-0CFC-4A2C-96FD-8B2BA853CD5F}"/>
    <cellStyle name="Normal 3 4" xfId="58" xr:uid="{CA002EE2-75EF-4B83-A6CD-DD5E97C3027F}"/>
    <cellStyle name="Normal 3 5" xfId="60" xr:uid="{428BCECC-2E18-449C-AA9C-95AA9644E0E3}"/>
    <cellStyle name="Normal 4" xfId="40" xr:uid="{00000000-0005-0000-0000-00003D000000}"/>
    <cellStyle name="Normal 4 2" xfId="61" xr:uid="{B93E37F9-303C-44B7-8D44-29838374B1EE}"/>
    <cellStyle name="Normal 5" xfId="65" xr:uid="{396A7F3C-00D1-4542-A768-77FC7BA8FB41}"/>
    <cellStyle name="Normal 7" xfId="63" xr:uid="{8963EC88-3F52-4F45-B1A2-5B5EE7DEE9B5}"/>
    <cellStyle name="Normal_Nov99WLEs" xfId="67" xr:uid="{8E403C9D-AE60-421A-BB53-D83C41094246}"/>
    <cellStyle name="Normal_Patty_120398" xfId="66" xr:uid="{054DE628-A2B4-4271-A204-F708971631F8}"/>
    <cellStyle name="Normal_Sheet1" xfId="1" xr:uid="{5F9C66DB-BA37-43AF-83CA-EB06DE9941E9}"/>
    <cellStyle name="Normal_Sheet1 2" xfId="56" xr:uid="{E89A36C1-DE26-4494-AE24-CC12BDD56949}"/>
    <cellStyle name="Normal_Sheet1 3" xfId="7" xr:uid="{05B0BF42-92AA-4325-ABB3-2E4247A32C97}"/>
    <cellStyle name="Normal_Sheet1 3 2" xfId="54" xr:uid="{F32E3895-87DC-4A49-91D5-0E4DF42D6B50}"/>
    <cellStyle name="Normal_Sheet2" xfId="2" xr:uid="{3030A88C-0737-4F46-B2E9-A171263CCE38}"/>
    <cellStyle name="Normal_Sheet2 2" xfId="5" xr:uid="{0C5E1F3E-CF5C-4845-A710-34E82E79322B}"/>
    <cellStyle name="Normal_Sheet2 2 2" xfId="55" xr:uid="{3E89F22F-CC7F-4029-93CA-A49E4D69EF9E}"/>
    <cellStyle name="Normal_Sheet3" xfId="6" xr:uid="{4D593FC2-72A1-4B1E-946F-AF3A5A62DF08}"/>
    <cellStyle name="Normal_Sheet5" xfId="53" xr:uid="{41C699D4-93AD-4C4B-95B1-FF9996B751DB}"/>
    <cellStyle name="Normal_Sheet5 2" xfId="62" xr:uid="{C5CBA8FD-8121-448F-9055-554C73F49F43}"/>
    <cellStyle name="Note 2" xfId="43" xr:uid="{00000000-0005-0000-0000-000040000000}"/>
    <cellStyle name="Output" xfId="15" builtinId="21" customBuiltin="1"/>
    <cellStyle name="Percent" xfId="64" builtinId="5"/>
    <cellStyle name="Title 2" xfId="41" xr:uid="{00000000-0005-0000-0000-000041000000}"/>
    <cellStyle name="Total" xfId="21" builtinId="25" customBuiltin="1"/>
    <cellStyle name="Warning Text" xfId="19" builtinId="11" customBuiltin="1"/>
  </cellStyles>
  <dxfs count="61">
    <dxf>
      <numFmt numFmtId="2" formatCode="0.00"/>
    </dxf>
    <dxf>
      <numFmt numFmtId="166" formatCode="0.0"/>
    </dxf>
    <dxf>
      <numFmt numFmtId="172" formatCode="#,##0.0"/>
    </dxf>
    <dxf>
      <numFmt numFmtId="3" formatCode="#,##0"/>
    </dxf>
    <dxf>
      <numFmt numFmtId="3" formatCode="#,##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6" formatCode="0.0"/>
    </dxf>
    <dxf>
      <numFmt numFmtId="172" formatCode="#,##0.0"/>
    </dxf>
    <dxf>
      <numFmt numFmtId="3" formatCode="#,##0"/>
    </dxf>
    <dxf>
      <numFmt numFmtId="2" formatCode="0.00"/>
    </dxf>
    <dxf>
      <numFmt numFmtId="2" formatCode="0.00"/>
    </dxf>
    <dxf>
      <numFmt numFmtId="166" formatCode="0.0"/>
    </dxf>
    <dxf>
      <numFmt numFmtId="172" formatCode="#,##0.0"/>
    </dxf>
    <dxf>
      <numFmt numFmtId="3" formatCode="#,##0"/>
    </dxf>
    <dxf>
      <numFmt numFmtId="2" formatCode="0.00"/>
    </dxf>
    <dxf>
      <numFmt numFmtId="3" formatCode="#,##0"/>
    </dxf>
    <dxf>
      <numFmt numFmtId="172" formatCode="#,##0.0"/>
    </dxf>
    <dxf>
      <numFmt numFmtId="166" formatCode="0.0"/>
    </dxf>
  </dxfs>
  <tableStyles count="0" defaultTableStyle="TableStyleMedium2" defaultPivotStyle="PivotStyleLight16"/>
  <colors>
    <mruColors>
      <color rgb="FFCCFFCC"/>
      <color rgb="FFFF66FF"/>
      <color rgb="FFFF66CC"/>
      <color rgb="FFF371CE"/>
      <color rgb="FF33CC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450329</xdr:colOff>
      <xdr:row>13</xdr:row>
      <xdr:rowOff>253659</xdr:rowOff>
    </xdr:from>
    <xdr:to>
      <xdr:col>8</xdr:col>
      <xdr:colOff>270471</xdr:colOff>
      <xdr:row>21</xdr:row>
      <xdr:rowOff>214948</xdr:rowOff>
    </xdr:to>
    <xdr:grpSp>
      <xdr:nvGrpSpPr>
        <xdr:cNvPr id="2" name="Group 1">
          <a:extLst>
            <a:ext uri="{FF2B5EF4-FFF2-40B4-BE49-F238E27FC236}">
              <a16:creationId xmlns:a16="http://schemas.microsoft.com/office/drawing/2014/main" id="{44CEDA28-0A91-4938-B2AC-E756B207CDED}"/>
            </a:ext>
          </a:extLst>
        </xdr:cNvPr>
        <xdr:cNvGrpSpPr/>
      </xdr:nvGrpSpPr>
      <xdr:grpSpPr>
        <a:xfrm>
          <a:off x="7213079" y="5383552"/>
          <a:ext cx="4364928" cy="3036503"/>
          <a:chOff x="6826705" y="2022437"/>
          <a:chExt cx="4689039" cy="5267513"/>
        </a:xfrm>
      </xdr:grpSpPr>
      <xdr:pic>
        <xdr:nvPicPr>
          <xdr:cNvPr id="3" name="Picture 2">
            <a:extLst>
              <a:ext uri="{FF2B5EF4-FFF2-40B4-BE49-F238E27FC236}">
                <a16:creationId xmlns:a16="http://schemas.microsoft.com/office/drawing/2014/main" id="{651D6C70-EB3D-4FD7-8869-06FEFFA1B7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432" b="6505"/>
          <a:stretch/>
        </xdr:blipFill>
        <xdr:spPr bwMode="auto">
          <a:xfrm>
            <a:off x="6826705" y="2022437"/>
            <a:ext cx="4689039" cy="526751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a:extLst>
              <a:ext uri="{FF2B5EF4-FFF2-40B4-BE49-F238E27FC236}">
                <a16:creationId xmlns:a16="http://schemas.microsoft.com/office/drawing/2014/main" id="{4FB6DFDB-A8E5-4859-A8FE-83422049DD6B}"/>
              </a:ext>
            </a:extLst>
          </xdr:cNvPr>
          <xdr:cNvSpPr txBox="1"/>
        </xdr:nvSpPr>
        <xdr:spPr>
          <a:xfrm>
            <a:off x="8811055" y="3856402"/>
            <a:ext cx="342506" cy="764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solidFill>
                  <a:srgbClr val="00FF99"/>
                </a:solidFill>
                <a:effectLst>
                  <a:glow rad="101600">
                    <a:schemeClr val="tx1">
                      <a:alpha val="60000"/>
                    </a:schemeClr>
                  </a:glow>
                </a:effectLst>
              </a:rPr>
              <a:t>A</a:t>
            </a:r>
          </a:p>
        </xdr:txBody>
      </xdr:sp>
      <xdr:sp macro="" textlink="">
        <xdr:nvSpPr>
          <xdr:cNvPr id="5" name="TextBox 4">
            <a:extLst>
              <a:ext uri="{FF2B5EF4-FFF2-40B4-BE49-F238E27FC236}">
                <a16:creationId xmlns:a16="http://schemas.microsoft.com/office/drawing/2014/main" id="{B2C6213F-B61B-41D5-A624-49023728032D}"/>
              </a:ext>
            </a:extLst>
          </xdr:cNvPr>
          <xdr:cNvSpPr txBox="1"/>
        </xdr:nvSpPr>
        <xdr:spPr>
          <a:xfrm>
            <a:off x="9808949" y="6207921"/>
            <a:ext cx="396833" cy="764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solidFill>
                  <a:srgbClr val="00FF99"/>
                </a:solidFill>
                <a:effectLst>
                  <a:glow rad="101600">
                    <a:schemeClr val="tx1">
                      <a:alpha val="60000"/>
                    </a:schemeClr>
                  </a:glow>
                </a:effectLst>
              </a:rPr>
              <a:t>B</a:t>
            </a:r>
          </a:p>
        </xdr:txBody>
      </xdr:sp>
      <xdr:sp macro="" textlink="">
        <xdr:nvSpPr>
          <xdr:cNvPr id="6" name="TextBox 5">
            <a:extLst>
              <a:ext uri="{FF2B5EF4-FFF2-40B4-BE49-F238E27FC236}">
                <a16:creationId xmlns:a16="http://schemas.microsoft.com/office/drawing/2014/main" id="{C4AAE770-02BE-41DA-A370-8F7677D6A15C}"/>
              </a:ext>
            </a:extLst>
          </xdr:cNvPr>
          <xdr:cNvSpPr txBox="1"/>
        </xdr:nvSpPr>
        <xdr:spPr>
          <a:xfrm>
            <a:off x="10318092" y="3163301"/>
            <a:ext cx="326857" cy="764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400">
                <a:solidFill>
                  <a:srgbClr val="00FF99"/>
                </a:solidFill>
                <a:effectLst>
                  <a:glow rad="101600">
                    <a:schemeClr val="tx1">
                      <a:alpha val="60000"/>
                    </a:schemeClr>
                  </a:glow>
                </a:effectLst>
              </a:rPr>
              <a:t>C</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PP01\Proj\Users\lbetts\AppData\Local\Temp\Temp1_RBDMMay2018%20(6).zip\RBDMMay201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PP01\Proj\NorthwestPipeCompany\485880PortHarbSup\RI_SCE\RI_SCE%20Document\2019%20Revised%20Final%20RI_SCE\Tables\Table7-1_StormwaterS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DXFPP01\Proj\NorthwestPipeCompany\485880PortHarbSup\RI_SCE\RI_SCE%20Document\2019%20Revised%20Final%20RI_SCE\SCE\Draft%203\Tables\native\Table5-2_Stormwater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tro"/>
      <sheetName val="RBCs"/>
      <sheetName val="ExpFactors"/>
      <sheetName val="ChemData"/>
      <sheetName val="ToxData"/>
      <sheetName val="Transport"/>
      <sheetName val="Names"/>
      <sheetName val="Defaults"/>
      <sheetName val="Change Log"/>
    </sheetNames>
    <sheetDataSet>
      <sheetData sheetId="0" refreshError="1"/>
      <sheetData sheetId="1" refreshError="1"/>
      <sheetData sheetId="2" refreshError="1"/>
      <sheetData sheetId="3" refreshError="1"/>
      <sheetData sheetId="4">
        <row r="8">
          <cell r="B8" t="str">
            <v>CASn</v>
          </cell>
        </row>
        <row r="12">
          <cell r="B12" t="str">
            <v>83-32-9</v>
          </cell>
          <cell r="C12" t="str">
            <v>Acenaphthene</v>
          </cell>
          <cell r="E12" t="str">
            <v>v</v>
          </cell>
        </row>
        <row r="13">
          <cell r="B13" t="str">
            <v>107-13-1</v>
          </cell>
          <cell r="C13" t="str">
            <v>Acrylonitrile</v>
          </cell>
          <cell r="E13" t="str">
            <v>v</v>
          </cell>
        </row>
        <row r="14">
          <cell r="B14" t="str">
            <v>309-00-2</v>
          </cell>
          <cell r="C14" t="str">
            <v>Aldrin</v>
          </cell>
          <cell r="E14" t="str">
            <v>v</v>
          </cell>
        </row>
        <row r="15">
          <cell r="B15" t="str">
            <v>120-12-7</v>
          </cell>
          <cell r="C15" t="str">
            <v>Anthracene</v>
          </cell>
          <cell r="E15" t="str">
            <v>v</v>
          </cell>
        </row>
        <row r="16">
          <cell r="B16" t="str">
            <v>7440-38-2</v>
          </cell>
          <cell r="C16" t="str">
            <v>Arsenic</v>
          </cell>
          <cell r="E16" t="str">
            <v>nv</v>
          </cell>
        </row>
        <row r="17">
          <cell r="B17" t="str">
            <v>7440-39-3</v>
          </cell>
          <cell r="C17" t="str">
            <v>Barium</v>
          </cell>
          <cell r="E17" t="str">
            <v>nv</v>
          </cell>
        </row>
        <row r="18">
          <cell r="B18" t="str">
            <v>56-55-3</v>
          </cell>
          <cell r="C18" t="str">
            <v>Benz[a]anthracene</v>
          </cell>
          <cell r="E18" t="str">
            <v>v</v>
          </cell>
        </row>
        <row r="19">
          <cell r="B19" t="str">
            <v>71-43-2</v>
          </cell>
          <cell r="C19" t="str">
            <v>Benzene</v>
          </cell>
          <cell r="E19" t="str">
            <v>v</v>
          </cell>
        </row>
        <row r="20">
          <cell r="B20" t="str">
            <v>92-87-5</v>
          </cell>
          <cell r="C20" t="str">
            <v>Benzidine</v>
          </cell>
          <cell r="E20" t="str">
            <v>nv</v>
          </cell>
        </row>
        <row r="21">
          <cell r="B21" t="str">
            <v>50-32-8</v>
          </cell>
          <cell r="C21" t="str">
            <v>Benzo[a]pyrene (BaP equivalents)</v>
          </cell>
          <cell r="E21" t="str">
            <v>nv</v>
          </cell>
        </row>
        <row r="22">
          <cell r="B22" t="str">
            <v>205-99-2</v>
          </cell>
          <cell r="C22" t="str">
            <v>Benzo[b]fluoranthene</v>
          </cell>
          <cell r="E22" t="str">
            <v>nv</v>
          </cell>
        </row>
        <row r="23">
          <cell r="B23" t="str">
            <v>207-08-9</v>
          </cell>
          <cell r="C23" t="str">
            <v>Benzo[k]fluoranthene</v>
          </cell>
          <cell r="E23" t="str">
            <v>nv</v>
          </cell>
        </row>
        <row r="24">
          <cell r="B24" t="str">
            <v>7440-41-7</v>
          </cell>
          <cell r="C24" t="str">
            <v>Beryllium</v>
          </cell>
          <cell r="E24" t="str">
            <v>nv</v>
          </cell>
        </row>
        <row r="25">
          <cell r="B25" t="str">
            <v>117-81-7</v>
          </cell>
          <cell r="C25" t="str">
            <v>Bis(2-ethylhexyl)phthalate</v>
          </cell>
          <cell r="E25" t="str">
            <v>nv</v>
          </cell>
        </row>
        <row r="26">
          <cell r="B26" t="str">
            <v>75-27-4</v>
          </cell>
          <cell r="C26" t="str">
            <v>Bromodichloromethane</v>
          </cell>
          <cell r="E26" t="str">
            <v>v</v>
          </cell>
        </row>
        <row r="27">
          <cell r="B27" t="str">
            <v>75-25-2</v>
          </cell>
          <cell r="C27" t="str">
            <v>Bromoform</v>
          </cell>
          <cell r="E27" t="str">
            <v>v</v>
          </cell>
        </row>
        <row r="28">
          <cell r="B28" t="str">
            <v>74-83-9</v>
          </cell>
          <cell r="C28" t="str">
            <v>Bromomethane</v>
          </cell>
          <cell r="E28" t="str">
            <v>v</v>
          </cell>
        </row>
        <row r="29">
          <cell r="B29" t="str">
            <v>7440-43-9</v>
          </cell>
          <cell r="C29" t="str">
            <v>Cadmium</v>
          </cell>
          <cell r="E29" t="str">
            <v>nv</v>
          </cell>
        </row>
        <row r="30">
          <cell r="B30" t="str">
            <v>56-23-5</v>
          </cell>
          <cell r="C30" t="str">
            <v>Carbon tetrachloride</v>
          </cell>
          <cell r="E30" t="str">
            <v>v</v>
          </cell>
        </row>
        <row r="31">
          <cell r="B31" t="str">
            <v>108-90-7</v>
          </cell>
          <cell r="C31" t="str">
            <v>Chlorobenzene</v>
          </cell>
          <cell r="E31" t="str">
            <v>v</v>
          </cell>
        </row>
        <row r="32">
          <cell r="B32" t="str">
            <v>124-48-1</v>
          </cell>
          <cell r="C32" t="str">
            <v>Chlorodibromomethane (dibromochloromethane)</v>
          </cell>
          <cell r="E32" t="str">
            <v>v</v>
          </cell>
        </row>
        <row r="33">
          <cell r="B33" t="str">
            <v>75-00-3</v>
          </cell>
          <cell r="C33" t="str">
            <v>Chloroethane (ethyl chloride)</v>
          </cell>
          <cell r="E33" t="str">
            <v>v</v>
          </cell>
        </row>
        <row r="34">
          <cell r="B34" t="str">
            <v>67-66-3</v>
          </cell>
          <cell r="C34" t="str">
            <v>Chloroform</v>
          </cell>
          <cell r="E34" t="str">
            <v>v</v>
          </cell>
        </row>
        <row r="35">
          <cell r="B35" t="str">
            <v>74-87-3</v>
          </cell>
          <cell r="C35" t="str">
            <v>Chloromethane</v>
          </cell>
          <cell r="E35" t="str">
            <v>v</v>
          </cell>
        </row>
        <row r="36">
          <cell r="B36" t="str">
            <v>12789-03-6</v>
          </cell>
          <cell r="C36" t="str">
            <v>Chlordane</v>
          </cell>
          <cell r="E36" t="str">
            <v>v</v>
          </cell>
        </row>
        <row r="37">
          <cell r="B37" t="str">
            <v>16065-83-1</v>
          </cell>
          <cell r="C37" t="str">
            <v>Chromium (III)</v>
          </cell>
          <cell r="E37" t="str">
            <v>nv</v>
          </cell>
        </row>
        <row r="38">
          <cell r="B38" t="str">
            <v>18540-29-9</v>
          </cell>
          <cell r="C38" t="str">
            <v>Chromium (VI)</v>
          </cell>
          <cell r="E38" t="str">
            <v>nv</v>
          </cell>
        </row>
        <row r="39">
          <cell r="B39" t="str">
            <v>218-01-9</v>
          </cell>
          <cell r="C39" t="str">
            <v>Chrysene</v>
          </cell>
          <cell r="E39" t="str">
            <v>nv</v>
          </cell>
        </row>
        <row r="40">
          <cell r="B40" t="str">
            <v>7440-50-8</v>
          </cell>
          <cell r="C40" t="str">
            <v>Copper</v>
          </cell>
          <cell r="E40" t="str">
            <v>nv</v>
          </cell>
        </row>
        <row r="41">
          <cell r="B41" t="str">
            <v>74-90-8</v>
          </cell>
          <cell r="C41" t="str">
            <v>Cyanide (hydrogen cyanide) ʌ</v>
          </cell>
          <cell r="E41" t="str">
            <v>v</v>
          </cell>
        </row>
        <row r="42">
          <cell r="B42" t="str">
            <v>72-54-8</v>
          </cell>
          <cell r="C42" t="str">
            <v>DDD (4,4'-Dichlorodiphenyldichloroethane)</v>
          </cell>
          <cell r="E42" t="str">
            <v>nv</v>
          </cell>
        </row>
        <row r="43">
          <cell r="B43" t="str">
            <v>72-55-9</v>
          </cell>
          <cell r="C43" t="str">
            <v>DDE (4,4'-Dichlorodiphenyldichloroethene)</v>
          </cell>
          <cell r="E43" t="str">
            <v>v</v>
          </cell>
        </row>
        <row r="44">
          <cell r="B44" t="str">
            <v>50-29-3</v>
          </cell>
          <cell r="C44" t="str">
            <v>DDT (4,4'-Dichlorodiphenyltrichloroethane)</v>
          </cell>
          <cell r="E44" t="str">
            <v>nv</v>
          </cell>
        </row>
        <row r="45">
          <cell r="B45" t="str">
            <v>53-70-3</v>
          </cell>
          <cell r="C45" t="str">
            <v>Dibenz[a,h]anthracene</v>
          </cell>
          <cell r="E45" t="str">
            <v>nv</v>
          </cell>
        </row>
        <row r="46">
          <cell r="B46" t="str">
            <v>95-50-1</v>
          </cell>
          <cell r="C46" t="str">
            <v>1,2-Dichlorobenzene</v>
          </cell>
          <cell r="E46" t="str">
            <v>v</v>
          </cell>
        </row>
        <row r="47">
          <cell r="B47" t="str">
            <v>106-46-7</v>
          </cell>
          <cell r="C47" t="str">
            <v>1,4-Dichlorobenzene</v>
          </cell>
          <cell r="E47" t="str">
            <v>v</v>
          </cell>
        </row>
        <row r="48">
          <cell r="B48" t="str">
            <v>91-94-1</v>
          </cell>
          <cell r="C48" t="str">
            <v>3,3-Dichlorobenzidine</v>
          </cell>
          <cell r="E48" t="str">
            <v>nv</v>
          </cell>
        </row>
        <row r="49">
          <cell r="B49" t="str">
            <v>75-34-3</v>
          </cell>
          <cell r="C49" t="str">
            <v>1,1-Dichloroethane</v>
          </cell>
          <cell r="E49" t="str">
            <v>v</v>
          </cell>
        </row>
        <row r="50">
          <cell r="B50" t="str">
            <v>75-35-4</v>
          </cell>
          <cell r="C50" t="str">
            <v>1,1-Dichloroethene</v>
          </cell>
          <cell r="E50" t="str">
            <v>v</v>
          </cell>
        </row>
        <row r="51">
          <cell r="B51" t="str">
            <v>156-59-2</v>
          </cell>
          <cell r="C51" t="str">
            <v>cis-1,2-Dichloroethene</v>
          </cell>
          <cell r="E51" t="str">
            <v>v</v>
          </cell>
        </row>
        <row r="52">
          <cell r="B52" t="str">
            <v>156-60-5</v>
          </cell>
          <cell r="C52" t="str">
            <v>trans-1,2-Dichloroethene</v>
          </cell>
          <cell r="E52" t="str">
            <v>v</v>
          </cell>
        </row>
        <row r="53">
          <cell r="B53" t="str">
            <v>111-44-4</v>
          </cell>
          <cell r="C53" t="str">
            <v>Dichloroethylether</v>
          </cell>
          <cell r="E53" t="str">
            <v>v</v>
          </cell>
        </row>
        <row r="54">
          <cell r="B54" t="str">
            <v>75-09-2</v>
          </cell>
          <cell r="C54" t="str">
            <v>Dichloromethane</v>
          </cell>
          <cell r="E54" t="str">
            <v>v</v>
          </cell>
        </row>
        <row r="55">
          <cell r="B55" t="str">
            <v>94-75-7</v>
          </cell>
          <cell r="C55" t="str">
            <v>2,4-Dichlorophenoxyacetic acid (2,4-D)</v>
          </cell>
          <cell r="E55" t="str">
            <v>nv</v>
          </cell>
        </row>
        <row r="56">
          <cell r="B56" t="str">
            <v>60-57-1</v>
          </cell>
          <cell r="C56" t="str">
            <v>Dieldrin</v>
          </cell>
          <cell r="E56" t="str">
            <v>nv</v>
          </cell>
        </row>
        <row r="57">
          <cell r="B57" t="str">
            <v>606-20-2</v>
          </cell>
          <cell r="C57" t="str">
            <v>2,6-Dinitrotoluene</v>
          </cell>
          <cell r="E57" t="str">
            <v>nv</v>
          </cell>
        </row>
        <row r="58">
          <cell r="B58" t="str">
            <v>621-64-7</v>
          </cell>
          <cell r="C58" t="str">
            <v>Di-N-propylnitrosamine (N-nitroso-di-N-propylamine)</v>
          </cell>
          <cell r="E58" t="str">
            <v>nv</v>
          </cell>
        </row>
        <row r="59">
          <cell r="B59" t="str">
            <v>123-91-1</v>
          </cell>
          <cell r="C59" t="str">
            <v>1,4-Dioxane</v>
          </cell>
          <cell r="E59" t="str">
            <v>v</v>
          </cell>
        </row>
        <row r="60">
          <cell r="B60" t="str">
            <v>86-30-6</v>
          </cell>
          <cell r="C60" t="str">
            <v>Diphenylnitrosamine</v>
          </cell>
          <cell r="E60" t="str">
            <v>nv</v>
          </cell>
        </row>
        <row r="61">
          <cell r="B61" t="str">
            <v>106-93-4</v>
          </cell>
          <cell r="C61" t="str">
            <v>EDB (1,2-dibromoethane)</v>
          </cell>
          <cell r="E61" t="str">
            <v>v</v>
          </cell>
        </row>
        <row r="62">
          <cell r="B62" t="str">
            <v>107-06-2</v>
          </cell>
          <cell r="C62" t="str">
            <v>EDC (1,2-dichloroethane)</v>
          </cell>
          <cell r="E62" t="str">
            <v>v</v>
          </cell>
        </row>
        <row r="63">
          <cell r="B63" t="str">
            <v>115-29-7</v>
          </cell>
          <cell r="C63" t="str">
            <v xml:space="preserve">Endosulfan (alpha-beta) </v>
          </cell>
          <cell r="E63" t="str">
            <v>v</v>
          </cell>
        </row>
        <row r="64">
          <cell r="B64" t="str">
            <v>72-20-8</v>
          </cell>
          <cell r="C64" t="str">
            <v>Endrin</v>
          </cell>
          <cell r="E64" t="str">
            <v>nv</v>
          </cell>
        </row>
        <row r="65">
          <cell r="B65" t="str">
            <v>100-41-4</v>
          </cell>
          <cell r="C65" t="str">
            <v>Ethylbenzene</v>
          </cell>
          <cell r="E65" t="str">
            <v>v</v>
          </cell>
        </row>
        <row r="66">
          <cell r="B66" t="str">
            <v>206-44-0</v>
          </cell>
          <cell r="C66" t="str">
            <v>Fluoranthene</v>
          </cell>
          <cell r="E66" t="str">
            <v>nv</v>
          </cell>
        </row>
        <row r="67">
          <cell r="B67" t="str">
            <v>86-73-7</v>
          </cell>
          <cell r="C67" t="str">
            <v>Fluorene</v>
          </cell>
          <cell r="E67" t="str">
            <v>v</v>
          </cell>
        </row>
        <row r="68">
          <cell r="B68" t="str">
            <v>50-00-0</v>
          </cell>
          <cell r="C68" t="str">
            <v>Formaldehyde</v>
          </cell>
          <cell r="E68" t="str">
            <v>v</v>
          </cell>
        </row>
        <row r="69">
          <cell r="B69" t="str">
            <v>76-44-8</v>
          </cell>
          <cell r="C69" t="str">
            <v>Heptachlor</v>
          </cell>
          <cell r="E69" t="str">
            <v>v</v>
          </cell>
        </row>
        <row r="70">
          <cell r="B70" t="str">
            <v>1024-57-3</v>
          </cell>
          <cell r="C70" t="str">
            <v>Heptachlor Epoxide</v>
          </cell>
          <cell r="E70" t="str">
            <v>v</v>
          </cell>
        </row>
        <row r="71">
          <cell r="B71" t="str">
            <v>118-74-1</v>
          </cell>
          <cell r="C71" t="str">
            <v>Hexachlorobenzene</v>
          </cell>
          <cell r="E71" t="str">
            <v>v</v>
          </cell>
        </row>
        <row r="72">
          <cell r="B72" t="str">
            <v>319-84-6</v>
          </cell>
          <cell r="C72" t="str">
            <v>alpha-Hexachlorocyclohexane (alpha-HCH)</v>
          </cell>
          <cell r="E72" t="str">
            <v>nv</v>
          </cell>
        </row>
        <row r="73">
          <cell r="B73" t="str">
            <v>58-89-9</v>
          </cell>
          <cell r="C73" t="str">
            <v>gamma-Hexachlorocyclohexane (Lindane)</v>
          </cell>
          <cell r="E73" t="str">
            <v>nv</v>
          </cell>
        </row>
        <row r="74">
          <cell r="B74" t="str">
            <v>67-72-1</v>
          </cell>
          <cell r="C74" t="str">
            <v>Hexachloroethane</v>
          </cell>
          <cell r="E74" t="str">
            <v>v</v>
          </cell>
        </row>
        <row r="75">
          <cell r="B75" t="str">
            <v>193-39-5</v>
          </cell>
          <cell r="C75" t="str">
            <v>Indeno[1,2,3-cd]pyrene</v>
          </cell>
          <cell r="E75" t="str">
            <v>nv</v>
          </cell>
        </row>
        <row r="76">
          <cell r="B76" t="str">
            <v>7439-92-1</v>
          </cell>
          <cell r="C76" t="str">
            <v>Lead</v>
          </cell>
          <cell r="E76" t="str">
            <v>nv</v>
          </cell>
        </row>
        <row r="77">
          <cell r="B77" t="str">
            <v>7439-96-5</v>
          </cell>
          <cell r="C77" t="str">
            <v>Manganese</v>
          </cell>
          <cell r="E77" t="str">
            <v>nv</v>
          </cell>
        </row>
        <row r="78">
          <cell r="B78" t="str">
            <v>94-74-6</v>
          </cell>
          <cell r="C78" t="str">
            <v>MCPA ((4-chloro-2-methylphenoxy)acetic acid)</v>
          </cell>
          <cell r="E78" t="str">
            <v>nv</v>
          </cell>
        </row>
        <row r="79">
          <cell r="B79" t="str">
            <v>7439-97-6</v>
          </cell>
          <cell r="C79" t="str">
            <v>Mercury</v>
          </cell>
          <cell r="E79" t="str">
            <v>nv</v>
          </cell>
        </row>
        <row r="80">
          <cell r="B80" t="str">
            <v>1634-04-4</v>
          </cell>
          <cell r="C80" t="str">
            <v>MTBE (methyl t-butyl ether)</v>
          </cell>
          <cell r="E80" t="str">
            <v>v</v>
          </cell>
        </row>
        <row r="81">
          <cell r="B81" t="str">
            <v>91-20-3</v>
          </cell>
          <cell r="C81" t="str">
            <v>Naphthalene</v>
          </cell>
          <cell r="E81" t="str">
            <v>v</v>
          </cell>
        </row>
        <row r="82">
          <cell r="B82" t="str">
            <v>7440-02-0</v>
          </cell>
          <cell r="C82" t="str">
            <v>Nickel</v>
          </cell>
          <cell r="E82" t="str">
            <v>nv</v>
          </cell>
        </row>
        <row r="83">
          <cell r="B83" t="str">
            <v>87-86-5</v>
          </cell>
          <cell r="C83" t="str">
            <v>Pentachlorophenol</v>
          </cell>
          <cell r="E83" t="str">
            <v>nv</v>
          </cell>
        </row>
        <row r="84">
          <cell r="B84" t="str">
            <v>11097-69-1</v>
          </cell>
          <cell r="C84" t="str">
            <v>Polychlorinated biphenyls (Total PCBs)</v>
          </cell>
          <cell r="E84" t="str">
            <v>v</v>
          </cell>
        </row>
        <row r="85">
          <cell r="B85" t="str">
            <v>98-82-8</v>
          </cell>
          <cell r="C85" t="str">
            <v>iso-Propylbenzene (cumene)</v>
          </cell>
          <cell r="E85" t="str">
            <v>v</v>
          </cell>
        </row>
        <row r="86">
          <cell r="B86" t="str">
            <v>129-00-0</v>
          </cell>
          <cell r="C86" t="str">
            <v>Pyrene</v>
          </cell>
          <cell r="E86" t="str">
            <v>v</v>
          </cell>
        </row>
        <row r="87">
          <cell r="B87" t="str">
            <v>7440-22-4</v>
          </cell>
          <cell r="C87" t="str">
            <v>Silver</v>
          </cell>
          <cell r="E87" t="str">
            <v>nv</v>
          </cell>
        </row>
        <row r="88">
          <cell r="B88" t="str">
            <v>100-42-5</v>
          </cell>
          <cell r="C88" t="str">
            <v>Styrene</v>
          </cell>
          <cell r="E88" t="str">
            <v>v</v>
          </cell>
        </row>
        <row r="89">
          <cell r="B89" t="str">
            <v>1746-01-6</v>
          </cell>
          <cell r="C89" t="str">
            <v>2,3,7,8-TCDD (dioxin) equivalents</v>
          </cell>
          <cell r="E89" t="str">
            <v>v</v>
          </cell>
        </row>
        <row r="90">
          <cell r="B90" t="str">
            <v>127-18-4</v>
          </cell>
          <cell r="C90" t="str">
            <v>Tetrachloroethene (PCE)</v>
          </cell>
          <cell r="E90" t="str">
            <v>v</v>
          </cell>
        </row>
        <row r="91">
          <cell r="B91" t="str">
            <v>108-88-3</v>
          </cell>
          <cell r="C91" t="str">
            <v>Toluene</v>
          </cell>
          <cell r="E91" t="str">
            <v>v</v>
          </cell>
        </row>
        <row r="92">
          <cell r="B92" t="str">
            <v>8001-35-2</v>
          </cell>
          <cell r="C92" t="str">
            <v>Toxaphene</v>
          </cell>
          <cell r="E92" t="str">
            <v>nv</v>
          </cell>
        </row>
        <row r="93">
          <cell r="B93" t="str">
            <v>76-13-1</v>
          </cell>
          <cell r="C93" t="str">
            <v>1,1,2-Trichloro-1,2,2-trifluoroethane (Freon 113)</v>
          </cell>
          <cell r="E93" t="str">
            <v>v</v>
          </cell>
        </row>
        <row r="94">
          <cell r="B94" t="str">
            <v>71-55-6</v>
          </cell>
          <cell r="C94" t="str">
            <v>1,1,1-Trichloroethane</v>
          </cell>
          <cell r="E94" t="str">
            <v>v</v>
          </cell>
        </row>
        <row r="95">
          <cell r="B95" t="str">
            <v>79-00-5</v>
          </cell>
          <cell r="C95" t="str">
            <v>1,1,2-Trichloroethane</v>
          </cell>
          <cell r="E95" t="str">
            <v>v</v>
          </cell>
        </row>
        <row r="96">
          <cell r="B96" t="str">
            <v>79-01-6</v>
          </cell>
          <cell r="C96" t="str">
            <v>Trichloroethene</v>
          </cell>
          <cell r="E96" t="str">
            <v>v</v>
          </cell>
        </row>
        <row r="97">
          <cell r="B97" t="str">
            <v>75-69-4</v>
          </cell>
          <cell r="C97" t="str">
            <v>Trichlorofluoromethane (Freon 11)</v>
          </cell>
          <cell r="E97" t="str">
            <v>v</v>
          </cell>
        </row>
        <row r="98">
          <cell r="B98" t="str">
            <v>88-06-2</v>
          </cell>
          <cell r="C98" t="str">
            <v>2,4,6-Trichlorophenol</v>
          </cell>
          <cell r="E98" t="str">
            <v>nv</v>
          </cell>
        </row>
        <row r="99">
          <cell r="B99" t="str">
            <v>95-63-6</v>
          </cell>
          <cell r="C99" t="str">
            <v>1,2,4-Trimethylbenzene</v>
          </cell>
          <cell r="E99" t="str">
            <v>v</v>
          </cell>
        </row>
        <row r="100">
          <cell r="B100" t="str">
            <v>108-67-8</v>
          </cell>
          <cell r="C100" t="str">
            <v>1,3,5-Trimethylbenzene</v>
          </cell>
          <cell r="E100" t="str">
            <v>v</v>
          </cell>
        </row>
        <row r="101">
          <cell r="B101" t="str">
            <v>75-01-4</v>
          </cell>
          <cell r="C101" t="str">
            <v>Vinyl chloride</v>
          </cell>
          <cell r="E101" t="str">
            <v>v</v>
          </cell>
        </row>
        <row r="102">
          <cell r="B102" t="str">
            <v>1330-20-7</v>
          </cell>
          <cell r="C102" t="str">
            <v>Xylenes</v>
          </cell>
          <cell r="E102" t="str">
            <v>v</v>
          </cell>
        </row>
        <row r="103">
          <cell r="E103" t="str">
            <v/>
          </cell>
        </row>
        <row r="104">
          <cell r="E104" t="str">
            <v/>
          </cell>
        </row>
        <row r="105">
          <cell r="E105" t="str">
            <v/>
          </cell>
        </row>
        <row r="106">
          <cell r="E106" t="str">
            <v/>
          </cell>
        </row>
        <row r="107">
          <cell r="E107" t="str">
            <v/>
          </cell>
        </row>
        <row r="108">
          <cell r="E108" t="str">
            <v/>
          </cell>
        </row>
        <row r="109">
          <cell r="E109" t="str">
            <v/>
          </cell>
        </row>
        <row r="110">
          <cell r="E110" t="str">
            <v/>
          </cell>
        </row>
        <row r="111">
          <cell r="E111" t="str">
            <v/>
          </cell>
        </row>
        <row r="112">
          <cell r="E112" t="str">
            <v/>
          </cell>
        </row>
        <row r="113">
          <cell r="E113" t="str">
            <v/>
          </cell>
        </row>
        <row r="114">
          <cell r="E114" t="str">
            <v/>
          </cell>
        </row>
        <row r="115">
          <cell r="E115" t="str">
            <v/>
          </cell>
        </row>
        <row r="116">
          <cell r="E116" t="str">
            <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sheetData>
      <sheetData sheetId="5">
        <row r="12">
          <cell r="D12" t="str">
            <v>nc</v>
          </cell>
        </row>
        <row r="13">
          <cell r="D13" t="str">
            <v>c</v>
          </cell>
        </row>
        <row r="14">
          <cell r="D14" t="str">
            <v>c</v>
          </cell>
        </row>
        <row r="15">
          <cell r="D15" t="str">
            <v>nc</v>
          </cell>
        </row>
        <row r="16">
          <cell r="D16" t="str">
            <v>c</v>
          </cell>
        </row>
        <row r="17">
          <cell r="D17" t="str">
            <v>nc</v>
          </cell>
        </row>
        <row r="18">
          <cell r="D18" t="str">
            <v>nc</v>
          </cell>
        </row>
        <row r="19">
          <cell r="D19" t="str">
            <v>c</v>
          </cell>
        </row>
        <row r="20">
          <cell r="D20" t="str">
            <v>c</v>
          </cell>
        </row>
        <row r="21">
          <cell r="D21" t="str">
            <v>c</v>
          </cell>
        </row>
        <row r="22">
          <cell r="D22" t="str">
            <v>c</v>
          </cell>
        </row>
        <row r="23">
          <cell r="D23" t="str">
            <v>c</v>
          </cell>
        </row>
        <row r="24">
          <cell r="D24" t="str">
            <v>c</v>
          </cell>
        </row>
        <row r="25">
          <cell r="D25" t="str">
            <v>c</v>
          </cell>
        </row>
        <row r="26">
          <cell r="D26" t="str">
            <v>c</v>
          </cell>
        </row>
        <row r="27">
          <cell r="D27" t="str">
            <v>c</v>
          </cell>
        </row>
        <row r="28">
          <cell r="D28" t="str">
            <v>nc</v>
          </cell>
        </row>
        <row r="29">
          <cell r="D29" t="str">
            <v>nc</v>
          </cell>
        </row>
        <row r="30">
          <cell r="D30" t="str">
            <v>c</v>
          </cell>
        </row>
        <row r="31">
          <cell r="D31" t="str">
            <v>nc</v>
          </cell>
        </row>
        <row r="32">
          <cell r="D32" t="str">
            <v>c</v>
          </cell>
        </row>
        <row r="33">
          <cell r="D33" t="str">
            <v>nc</v>
          </cell>
        </row>
        <row r="34">
          <cell r="D34" t="str">
            <v>c</v>
          </cell>
        </row>
        <row r="35">
          <cell r="D35" t="str">
            <v>nc</v>
          </cell>
        </row>
        <row r="36">
          <cell r="D36" t="str">
            <v>c</v>
          </cell>
        </row>
        <row r="37">
          <cell r="D37" t="str">
            <v>nc</v>
          </cell>
        </row>
        <row r="38">
          <cell r="D38" t="str">
            <v>c</v>
          </cell>
        </row>
        <row r="39">
          <cell r="D39" t="str">
            <v>c</v>
          </cell>
        </row>
        <row r="40">
          <cell r="D40" t="str">
            <v>nc</v>
          </cell>
        </row>
        <row r="41">
          <cell r="D41" t="str">
            <v>nc</v>
          </cell>
        </row>
        <row r="42">
          <cell r="D42" t="str">
            <v>c</v>
          </cell>
        </row>
        <row r="43">
          <cell r="D43" t="str">
            <v>c</v>
          </cell>
        </row>
        <row r="44">
          <cell r="D44" t="str">
            <v>c</v>
          </cell>
        </row>
        <row r="45">
          <cell r="D45" t="str">
            <v>c</v>
          </cell>
        </row>
        <row r="46">
          <cell r="D46" t="str">
            <v>nc</v>
          </cell>
        </row>
        <row r="47">
          <cell r="D47" t="str">
            <v>c</v>
          </cell>
        </row>
        <row r="48">
          <cell r="D48" t="str">
            <v>c</v>
          </cell>
        </row>
        <row r="49">
          <cell r="D49" t="str">
            <v>c</v>
          </cell>
        </row>
        <row r="50">
          <cell r="D50" t="str">
            <v>nc</v>
          </cell>
        </row>
        <row r="51">
          <cell r="D51" t="str">
            <v>nc</v>
          </cell>
        </row>
        <row r="52">
          <cell r="D52" t="str">
            <v>nc</v>
          </cell>
        </row>
        <row r="53">
          <cell r="D53" t="str">
            <v>c</v>
          </cell>
        </row>
        <row r="54">
          <cell r="D54" t="str">
            <v>c</v>
          </cell>
        </row>
        <row r="55">
          <cell r="D55" t="str">
            <v>nc</v>
          </cell>
        </row>
        <row r="56">
          <cell r="D56" t="str">
            <v>c</v>
          </cell>
        </row>
        <row r="57">
          <cell r="D57" t="str">
            <v>c</v>
          </cell>
        </row>
        <row r="58">
          <cell r="D58" t="str">
            <v>c</v>
          </cell>
        </row>
        <row r="59">
          <cell r="D59" t="str">
            <v>c</v>
          </cell>
        </row>
        <row r="60">
          <cell r="D60" t="str">
            <v>c</v>
          </cell>
        </row>
        <row r="61">
          <cell r="D61" t="str">
            <v>c</v>
          </cell>
        </row>
        <row r="62">
          <cell r="D62" t="str">
            <v>c</v>
          </cell>
        </row>
        <row r="63">
          <cell r="D63" t="str">
            <v>nc</v>
          </cell>
        </row>
        <row r="64">
          <cell r="D64" t="str">
            <v>nc</v>
          </cell>
        </row>
        <row r="65">
          <cell r="D65" t="str">
            <v>c</v>
          </cell>
        </row>
        <row r="66">
          <cell r="D66" t="str">
            <v>nc</v>
          </cell>
        </row>
        <row r="67">
          <cell r="D67" t="str">
            <v>nc</v>
          </cell>
        </row>
        <row r="68">
          <cell r="D68" t="str">
            <v>c</v>
          </cell>
        </row>
        <row r="69">
          <cell r="D69" t="str">
            <v>c</v>
          </cell>
        </row>
        <row r="70">
          <cell r="D70" t="str">
            <v>c</v>
          </cell>
        </row>
        <row r="71">
          <cell r="D71" t="str">
            <v>c</v>
          </cell>
        </row>
        <row r="72">
          <cell r="D72" t="str">
            <v>c</v>
          </cell>
        </row>
        <row r="73">
          <cell r="D73" t="str">
            <v>c</v>
          </cell>
        </row>
        <row r="74">
          <cell r="D74" t="str">
            <v>c</v>
          </cell>
        </row>
        <row r="75">
          <cell r="D75" t="str">
            <v>c</v>
          </cell>
        </row>
        <row r="76">
          <cell r="D76" t="str">
            <v>NA</v>
          </cell>
        </row>
        <row r="77">
          <cell r="D77" t="str">
            <v>nc</v>
          </cell>
        </row>
        <row r="78">
          <cell r="D78" t="str">
            <v>nc</v>
          </cell>
        </row>
        <row r="79">
          <cell r="D79" t="str">
            <v>nc</v>
          </cell>
        </row>
        <row r="80">
          <cell r="D80" t="str">
            <v>c</v>
          </cell>
        </row>
        <row r="81">
          <cell r="D81" t="str">
            <v>c</v>
          </cell>
        </row>
        <row r="82">
          <cell r="D82" t="str">
            <v>c</v>
          </cell>
        </row>
        <row r="83">
          <cell r="D83" t="str">
            <v>c</v>
          </cell>
        </row>
        <row r="84">
          <cell r="D84" t="str">
            <v>c</v>
          </cell>
        </row>
        <row r="85">
          <cell r="D85" t="str">
            <v>nc</v>
          </cell>
        </row>
        <row r="86">
          <cell r="D86" t="str">
            <v>nc</v>
          </cell>
        </row>
        <row r="87">
          <cell r="D87" t="str">
            <v>nc</v>
          </cell>
        </row>
        <row r="88">
          <cell r="D88" t="str">
            <v>nc</v>
          </cell>
        </row>
        <row r="89">
          <cell r="D89" t="str">
            <v>c</v>
          </cell>
        </row>
        <row r="90">
          <cell r="D90" t="str">
            <v>c</v>
          </cell>
        </row>
        <row r="91">
          <cell r="D91" t="str">
            <v>nc</v>
          </cell>
        </row>
        <row r="92">
          <cell r="D92" t="str">
            <v>c</v>
          </cell>
        </row>
        <row r="93">
          <cell r="D93" t="str">
            <v>nc</v>
          </cell>
        </row>
        <row r="94">
          <cell r="D94" t="str">
            <v>nc</v>
          </cell>
        </row>
        <row r="95">
          <cell r="D95" t="str">
            <v>c</v>
          </cell>
        </row>
        <row r="96">
          <cell r="D96" t="str">
            <v>nc</v>
          </cell>
        </row>
        <row r="97">
          <cell r="D97" t="str">
            <v>nc</v>
          </cell>
        </row>
        <row r="98">
          <cell r="D98" t="str">
            <v>c</v>
          </cell>
        </row>
        <row r="99">
          <cell r="D99" t="str">
            <v>nc</v>
          </cell>
        </row>
        <row r="100">
          <cell r="D100" t="str">
            <v>nc</v>
          </cell>
        </row>
        <row r="101">
          <cell r="D101" t="str">
            <v>c</v>
          </cell>
        </row>
        <row r="102">
          <cell r="D102" t="str">
            <v>nc</v>
          </cell>
        </row>
      </sheetData>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7-1 Current Stormwater"/>
      <sheetName val="Table 7-1 Current Stormwate (2)"/>
    </sheetNames>
    <sheetDataSet>
      <sheetData sheetId="0"/>
      <sheetData sheetId="1">
        <row r="9">
          <cell r="A9" t="str">
            <v>pH (taken locally)</v>
          </cell>
          <cell r="B9" t="str">
            <v>SU</v>
          </cell>
          <cell r="C9" t="str">
            <v>--</v>
          </cell>
          <cell r="D9" t="str">
            <v>--</v>
          </cell>
          <cell r="E9" t="str">
            <v>6 - 9.0</v>
          </cell>
          <cell r="F9">
            <v>6.85</v>
          </cell>
          <cell r="H9">
            <v>7.12</v>
          </cell>
          <cell r="J9">
            <v>7.42</v>
          </cell>
          <cell r="L9">
            <v>7.03</v>
          </cell>
          <cell r="N9">
            <v>7.6</v>
          </cell>
          <cell r="P9">
            <v>7.8</v>
          </cell>
          <cell r="R9">
            <v>7.3</v>
          </cell>
          <cell r="T9">
            <v>7.4</v>
          </cell>
          <cell r="V9">
            <v>7.8</v>
          </cell>
          <cell r="X9">
            <v>7.7</v>
          </cell>
          <cell r="Z9">
            <v>7.5</v>
          </cell>
          <cell r="AB9">
            <v>7.4</v>
          </cell>
          <cell r="AD9">
            <v>6.9</v>
          </cell>
          <cell r="AF9">
            <v>7.2</v>
          </cell>
          <cell r="AH9">
            <v>6.8</v>
          </cell>
          <cell r="AJ9">
            <v>7.2</v>
          </cell>
          <cell r="AL9">
            <v>7.23</v>
          </cell>
          <cell r="AN9">
            <v>7.32</v>
          </cell>
          <cell r="AP9">
            <v>6.83</v>
          </cell>
          <cell r="AR9">
            <v>7.1</v>
          </cell>
          <cell r="AT9" t="str">
            <v/>
          </cell>
          <cell r="AV9" t="str">
            <v/>
          </cell>
          <cell r="AX9" t="str">
            <v/>
          </cell>
          <cell r="AZ9" t="str">
            <v/>
          </cell>
          <cell r="BB9" t="str">
            <v/>
          </cell>
          <cell r="BD9" t="str">
            <v/>
          </cell>
          <cell r="BF9" t="str">
            <v/>
          </cell>
          <cell r="BH9" t="str">
            <v/>
          </cell>
          <cell r="BJ9">
            <v>6.8</v>
          </cell>
          <cell r="BK9">
            <v>7.8</v>
          </cell>
          <cell r="BL9">
            <v>7.2750000000000012</v>
          </cell>
        </row>
        <row r="10">
          <cell r="A10" t="str">
            <v>Conventional Parameters</v>
          </cell>
        </row>
        <row r="11">
          <cell r="A11" t="str">
            <v>Total Cyanide</v>
          </cell>
          <cell r="B11" t="str">
            <v>mg/L</v>
          </cell>
          <cell r="C11" t="str">
            <v>--</v>
          </cell>
          <cell r="D11" t="str">
            <v>--</v>
          </cell>
          <cell r="E11">
            <v>2.1999999999999999E-2</v>
          </cell>
          <cell r="AD11" t="str">
            <v/>
          </cell>
          <cell r="BJ11" t="str">
            <v>ND</v>
          </cell>
          <cell r="BK11" t="str">
            <v>ND</v>
          </cell>
          <cell r="BL11" t="str">
            <v>ND</v>
          </cell>
        </row>
        <row r="12">
          <cell r="A12" t="str">
            <v>Total Suspended Solids</v>
          </cell>
          <cell r="B12" t="str">
            <v>mg/L</v>
          </cell>
          <cell r="C12" t="str">
            <v>--</v>
          </cell>
          <cell r="D12" t="str">
            <v>--</v>
          </cell>
          <cell r="E12">
            <v>30</v>
          </cell>
          <cell r="F12">
            <v>5.6</v>
          </cell>
          <cell r="J12">
            <v>1.6</v>
          </cell>
          <cell r="K12" t="str">
            <v>J</v>
          </cell>
          <cell r="L12">
            <v>2.2000000000000002</v>
          </cell>
          <cell r="M12" t="str">
            <v>J</v>
          </cell>
          <cell r="N12">
            <v>5</v>
          </cell>
          <cell r="P12">
            <v>3</v>
          </cell>
          <cell r="X12">
            <v>3.5</v>
          </cell>
          <cell r="AB12">
            <v>6</v>
          </cell>
          <cell r="AD12">
            <v>7</v>
          </cell>
          <cell r="AF12">
            <v>8</v>
          </cell>
          <cell r="BF12" t="str">
            <v/>
          </cell>
          <cell r="BH12" t="str">
            <v/>
          </cell>
          <cell r="BJ12">
            <v>1.6</v>
          </cell>
          <cell r="BK12">
            <v>8</v>
          </cell>
          <cell r="BL12">
            <v>4.655555555555555</v>
          </cell>
        </row>
        <row r="13">
          <cell r="A13" t="str">
            <v>Total Organic Carbon</v>
          </cell>
          <cell r="B13" t="str">
            <v>mg/L</v>
          </cell>
          <cell r="C13" t="str">
            <v>--</v>
          </cell>
          <cell r="D13" t="str">
            <v>--</v>
          </cell>
          <cell r="E13" t="str">
            <v>--</v>
          </cell>
          <cell r="F13">
            <v>1.67</v>
          </cell>
          <cell r="H13">
            <v>0.97</v>
          </cell>
          <cell r="J13">
            <v>3.04</v>
          </cell>
          <cell r="K13" t="str">
            <v>J</v>
          </cell>
          <cell r="L13">
            <v>2.25</v>
          </cell>
          <cell r="M13" t="str">
            <v>J</v>
          </cell>
          <cell r="AD13" t="str">
            <v/>
          </cell>
          <cell r="BF13" t="str">
            <v/>
          </cell>
          <cell r="BH13" t="str">
            <v/>
          </cell>
          <cell r="BJ13">
            <v>0.97</v>
          </cell>
          <cell r="BK13">
            <v>3.04</v>
          </cell>
          <cell r="BL13">
            <v>1.9824999999999999</v>
          </cell>
        </row>
        <row r="14">
          <cell r="A14" t="str">
            <v>Metals, Total</v>
          </cell>
        </row>
        <row r="15">
          <cell r="A15" t="str">
            <v>Aluminum</v>
          </cell>
          <cell r="B15" t="str">
            <v>mg/L</v>
          </cell>
          <cell r="C15">
            <v>0.05</v>
          </cell>
          <cell r="D15" t="str">
            <v>--</v>
          </cell>
          <cell r="E15">
            <v>0.75</v>
          </cell>
          <cell r="F15">
            <v>0.17499999999999999</v>
          </cell>
          <cell r="H15">
            <v>5.5200000000000006E-2</v>
          </cell>
          <cell r="I15" t="str">
            <v>J</v>
          </cell>
          <cell r="J15">
            <v>0.152</v>
          </cell>
          <cell r="L15">
            <v>8.6499999999999994E-2</v>
          </cell>
          <cell r="N15">
            <v>0.24</v>
          </cell>
          <cell r="P15">
            <v>9.4799999999999995E-2</v>
          </cell>
          <cell r="R15">
            <v>0.122</v>
          </cell>
          <cell r="T15">
            <v>4.0300000000000002E-2</v>
          </cell>
          <cell r="V15">
            <v>0.112</v>
          </cell>
          <cell r="X15">
            <v>0.16</v>
          </cell>
          <cell r="AB15">
            <v>0.20599999999999999</v>
          </cell>
          <cell r="AD15">
            <v>0.28100000000000003</v>
          </cell>
          <cell r="AF15">
            <v>0.24199999999999999</v>
          </cell>
          <cell r="AH15">
            <v>2.5700000000000001E-2</v>
          </cell>
          <cell r="AJ15">
            <v>1.6299999999999999E-2</v>
          </cell>
          <cell r="AL15">
            <v>2.5399999999999999E-2</v>
          </cell>
          <cell r="AP15">
            <v>8.4599999999999995E-2</v>
          </cell>
          <cell r="AR15">
            <v>6.2700000000000006E-2</v>
          </cell>
          <cell r="BF15" t="str">
            <v/>
          </cell>
          <cell r="BH15" t="str">
            <v/>
          </cell>
          <cell r="BJ15">
            <v>1.6299999999999999E-2</v>
          </cell>
          <cell r="BK15">
            <v>0.28100000000000003</v>
          </cell>
          <cell r="BL15">
            <v>0.12119444444444445</v>
          </cell>
        </row>
        <row r="16">
          <cell r="A16" t="str">
            <v>Antimony</v>
          </cell>
          <cell r="B16" t="str">
            <v>mg/L</v>
          </cell>
          <cell r="C16" t="str">
            <v>--</v>
          </cell>
          <cell r="D16">
            <v>6.0000000000000001E-3</v>
          </cell>
          <cell r="E16" t="str">
            <v>--</v>
          </cell>
          <cell r="J16">
            <v>3.5999999999999997E-4</v>
          </cell>
          <cell r="K16" t="str">
            <v>J</v>
          </cell>
          <cell r="L16">
            <v>1.1999999999999999E-4</v>
          </cell>
          <cell r="M16" t="str">
            <v>J</v>
          </cell>
          <cell r="AD16" t="str">
            <v/>
          </cell>
          <cell r="BF16" t="str">
            <v/>
          </cell>
          <cell r="BH16" t="str">
            <v/>
          </cell>
          <cell r="BJ16">
            <v>1.1999999999999999E-4</v>
          </cell>
          <cell r="BK16">
            <v>3.5999999999999997E-4</v>
          </cell>
          <cell r="BL16">
            <v>2.3999999999999998E-4</v>
          </cell>
        </row>
        <row r="17">
          <cell r="A17" t="str">
            <v>Arsenic</v>
          </cell>
          <cell r="B17" t="str">
            <v>mg/L</v>
          </cell>
          <cell r="C17">
            <v>1.8E-5</v>
          </cell>
          <cell r="D17" t="str">
            <v>--</v>
          </cell>
          <cell r="E17" t="str">
            <v>--</v>
          </cell>
          <cell r="H17">
            <v>9.2E-5</v>
          </cell>
          <cell r="I17" t="str">
            <v>J</v>
          </cell>
          <cell r="J17">
            <v>1.7000000000000001E-4</v>
          </cell>
          <cell r="K17" t="str">
            <v>J</v>
          </cell>
          <cell r="L17">
            <v>1.4999999999999999E-4</v>
          </cell>
          <cell r="M17" t="str">
            <v>J</v>
          </cell>
          <cell r="BF17" t="str">
            <v/>
          </cell>
          <cell r="BH17" t="str">
            <v/>
          </cell>
          <cell r="BJ17">
            <v>9.2E-5</v>
          </cell>
          <cell r="BK17">
            <v>1.7000000000000001E-4</v>
          </cell>
          <cell r="BL17">
            <v>1.3733333333333336E-4</v>
          </cell>
        </row>
        <row r="18">
          <cell r="A18" t="str">
            <v>Cadmium</v>
          </cell>
          <cell r="B18" t="str">
            <v>mg/L</v>
          </cell>
          <cell r="C18" t="str">
            <v>--</v>
          </cell>
          <cell r="D18">
            <v>9.3999999999999994E-5</v>
          </cell>
          <cell r="E18" t="str">
            <v>--</v>
          </cell>
          <cell r="BJ18" t="str">
            <v>ND</v>
          </cell>
          <cell r="BK18" t="str">
            <v>ND</v>
          </cell>
          <cell r="BL18" t="str">
            <v>ND</v>
          </cell>
        </row>
        <row r="19">
          <cell r="A19" t="str">
            <v>Chromium</v>
          </cell>
          <cell r="B19" t="str">
            <v>mg/L</v>
          </cell>
          <cell r="C19">
            <v>0.1</v>
          </cell>
          <cell r="D19" t="str">
            <v>--</v>
          </cell>
          <cell r="E19" t="str">
            <v>--</v>
          </cell>
          <cell r="F19">
            <v>1.91E-3</v>
          </cell>
          <cell r="H19">
            <v>5.0000000000000001E-4</v>
          </cell>
          <cell r="J19">
            <v>1.0400000000000001E-3</v>
          </cell>
          <cell r="L19">
            <v>1.1200000000000001E-3</v>
          </cell>
          <cell r="BJ19">
            <v>5.0000000000000001E-4</v>
          </cell>
          <cell r="BK19">
            <v>1.91E-3</v>
          </cell>
          <cell r="BL19">
            <v>1.1425000000000001E-3</v>
          </cell>
        </row>
        <row r="20">
          <cell r="A20" t="str">
            <v>Copper</v>
          </cell>
          <cell r="B20" t="str">
            <v>mg/L</v>
          </cell>
          <cell r="C20">
            <v>2.7399999999999998E-3</v>
          </cell>
          <cell r="D20" t="str">
            <v>--</v>
          </cell>
          <cell r="E20">
            <v>0.02</v>
          </cell>
          <cell r="H20">
            <v>2.7200000000000002E-3</v>
          </cell>
          <cell r="I20" t="str">
            <v>J</v>
          </cell>
          <cell r="J20">
            <v>4.9000000000000007E-3</v>
          </cell>
          <cell r="L20">
            <v>2E-3</v>
          </cell>
          <cell r="AP20">
            <v>2.0400000000000001E-3</v>
          </cell>
          <cell r="BF20" t="str">
            <v/>
          </cell>
          <cell r="BH20" t="str">
            <v/>
          </cell>
          <cell r="BJ20">
            <v>2E-3</v>
          </cell>
          <cell r="BK20">
            <v>4.9000000000000007E-3</v>
          </cell>
          <cell r="BL20">
            <v>2.9150000000000001E-3</v>
          </cell>
        </row>
        <row r="21">
          <cell r="A21" t="str">
            <v>Iron</v>
          </cell>
          <cell r="B21" t="str">
            <v>mg/L</v>
          </cell>
          <cell r="C21" t="str">
            <v>--</v>
          </cell>
          <cell r="D21" t="str">
            <v>--</v>
          </cell>
          <cell r="E21">
            <v>1</v>
          </cell>
          <cell r="N21">
            <v>0.46899999999999997</v>
          </cell>
          <cell r="P21">
            <v>0.214</v>
          </cell>
          <cell r="R21">
            <v>0.26100000000000001</v>
          </cell>
          <cell r="T21">
            <v>0.114</v>
          </cell>
          <cell r="V21">
            <v>0.28299999999999997</v>
          </cell>
          <cell r="X21">
            <v>0.28699999999999998</v>
          </cell>
          <cell r="Z21">
            <v>0.25</v>
          </cell>
          <cell r="AB21">
            <v>0.45</v>
          </cell>
          <cell r="AD21">
            <v>0.55300000000000005</v>
          </cell>
          <cell r="AF21">
            <v>0.36399999999999999</v>
          </cell>
          <cell r="AH21">
            <v>4.4200000000000003E-2</v>
          </cell>
          <cell r="AJ21">
            <v>2.4799999999999999E-2</v>
          </cell>
          <cell r="AL21">
            <v>0.13800000000000001</v>
          </cell>
          <cell r="AP21">
            <v>0.18099999999999999</v>
          </cell>
          <cell r="BF21" t="str">
            <v/>
          </cell>
          <cell r="BH21" t="str">
            <v/>
          </cell>
          <cell r="BJ21">
            <v>2.4799999999999999E-2</v>
          </cell>
          <cell r="BK21">
            <v>0.55300000000000005</v>
          </cell>
          <cell r="BL21">
            <v>0.25949999999999995</v>
          </cell>
        </row>
        <row r="22">
          <cell r="A22" t="str">
            <v>Lead</v>
          </cell>
          <cell r="B22" t="str">
            <v>mg/L</v>
          </cell>
          <cell r="C22" t="str">
            <v>--</v>
          </cell>
          <cell r="D22">
            <v>5.4000000000000001E-4</v>
          </cell>
          <cell r="E22">
            <v>0.04</v>
          </cell>
          <cell r="J22">
            <v>1.48E-3</v>
          </cell>
          <cell r="L22">
            <v>9.2000000000000003E-4</v>
          </cell>
          <cell r="N22">
            <v>2.6700000000000001E-3</v>
          </cell>
          <cell r="P22">
            <v>1.1100000000000001E-3</v>
          </cell>
          <cell r="R22">
            <v>1.1000000000000001E-3</v>
          </cell>
          <cell r="V22">
            <v>2.6800000000000001E-3</v>
          </cell>
          <cell r="X22">
            <v>1.5499999999999999E-3</v>
          </cell>
          <cell r="Z22">
            <v>1.25E-3</v>
          </cell>
          <cell r="AB22">
            <v>1.47E-3</v>
          </cell>
          <cell r="AD22">
            <v>3.0000000000000001E-3</v>
          </cell>
          <cell r="AF22">
            <v>1.1999999999999999E-3</v>
          </cell>
          <cell r="AP22">
            <v>1E-3</v>
          </cell>
          <cell r="BF22" t="str">
            <v/>
          </cell>
          <cell r="BH22" t="str">
            <v/>
          </cell>
          <cell r="BJ22">
            <v>9.2000000000000003E-4</v>
          </cell>
          <cell r="BK22">
            <v>3.0000000000000001E-3</v>
          </cell>
          <cell r="BL22">
            <v>1.6191666666666665E-3</v>
          </cell>
        </row>
        <row r="23">
          <cell r="A23" t="str">
            <v>Mercury</v>
          </cell>
          <cell r="B23" t="str">
            <v>mg/L</v>
          </cell>
          <cell r="C23" t="str">
            <v>--</v>
          </cell>
          <cell r="D23">
            <v>7.7000000000000007E-4</v>
          </cell>
          <cell r="E23">
            <v>2.3999999999999998E-3</v>
          </cell>
          <cell r="AD23" t="str">
            <v/>
          </cell>
          <cell r="BJ23" t="str">
            <v>ND</v>
          </cell>
          <cell r="BK23" t="str">
            <v>ND</v>
          </cell>
          <cell r="BL23" t="str">
            <v>ND</v>
          </cell>
        </row>
        <row r="24">
          <cell r="A24" t="str">
            <v>Nickel</v>
          </cell>
          <cell r="B24" t="str">
            <v>mg/L</v>
          </cell>
          <cell r="C24" t="str">
            <v>--</v>
          </cell>
          <cell r="D24">
            <v>1.6E-2</v>
          </cell>
          <cell r="E24" t="str">
            <v>--</v>
          </cell>
          <cell r="F24">
            <v>1.17E-3</v>
          </cell>
          <cell r="H24">
            <v>8.3000000000000001E-4</v>
          </cell>
          <cell r="J24">
            <v>9.3000000000000005E-4</v>
          </cell>
          <cell r="L24">
            <v>6.9999999999999999E-4</v>
          </cell>
          <cell r="AD24" t="str">
            <v/>
          </cell>
          <cell r="BJ24">
            <v>6.9999999999999999E-4</v>
          </cell>
          <cell r="BK24">
            <v>1.17E-3</v>
          </cell>
          <cell r="BL24">
            <v>9.075000000000001E-4</v>
          </cell>
        </row>
        <row r="25">
          <cell r="A25" t="str">
            <v>Selenium</v>
          </cell>
          <cell r="B25" t="str">
            <v>mg/L</v>
          </cell>
          <cell r="C25" t="str">
            <v>--</v>
          </cell>
          <cell r="D25">
            <v>5.0000000000000001E-3</v>
          </cell>
          <cell r="E25" t="str">
            <v>--</v>
          </cell>
          <cell r="J25">
            <v>2.0000000000000001E-4</v>
          </cell>
          <cell r="K25" t="str">
            <v>J</v>
          </cell>
          <cell r="L25">
            <v>1.4999999999999999E-4</v>
          </cell>
          <cell r="M25" t="str">
            <v>J</v>
          </cell>
          <cell r="AD25" t="str">
            <v/>
          </cell>
          <cell r="BJ25">
            <v>1.4999999999999999E-4</v>
          </cell>
          <cell r="BK25">
            <v>2.0000000000000001E-4</v>
          </cell>
          <cell r="BL25">
            <v>1.75E-4</v>
          </cell>
        </row>
        <row r="26">
          <cell r="A26" t="str">
            <v>Silver</v>
          </cell>
          <cell r="B26" t="str">
            <v>mg/L</v>
          </cell>
          <cell r="C26" t="str">
            <v>--</v>
          </cell>
          <cell r="D26">
            <v>1.1999999999999999E-4</v>
          </cell>
          <cell r="E26" t="str">
            <v>--</v>
          </cell>
          <cell r="H26">
            <v>7.0000000000000007E-5</v>
          </cell>
          <cell r="I26" t="str">
            <v>J</v>
          </cell>
          <cell r="AD26" t="str">
            <v/>
          </cell>
          <cell r="BJ26">
            <v>7.0000000000000007E-5</v>
          </cell>
          <cell r="BK26">
            <v>7.0000000000000007E-5</v>
          </cell>
          <cell r="BL26">
            <v>7.0000000000000007E-5</v>
          </cell>
        </row>
        <row r="27">
          <cell r="A27" t="str">
            <v>Zinc</v>
          </cell>
          <cell r="B27" t="str">
            <v>mg/L</v>
          </cell>
          <cell r="C27">
            <v>3.6499999999999998E-2</v>
          </cell>
          <cell r="D27" t="str">
            <v>--</v>
          </cell>
          <cell r="E27">
            <v>0.12</v>
          </cell>
          <cell r="F27">
            <v>0.18</v>
          </cell>
          <cell r="H27">
            <v>2.7899999999999998E-2</v>
          </cell>
          <cell r="J27">
            <v>4.1500000000000002E-2</v>
          </cell>
          <cell r="L27">
            <v>3.39E-2</v>
          </cell>
          <cell r="N27">
            <v>5.6300000000000003E-2</v>
          </cell>
          <cell r="P27">
            <v>3.2500000000000001E-2</v>
          </cell>
          <cell r="R27">
            <v>3.5299999999999998E-2</v>
          </cell>
          <cell r="T27">
            <v>3.49E-2</v>
          </cell>
          <cell r="V27">
            <v>5.3800000000000001E-2</v>
          </cell>
          <cell r="X27">
            <v>3.2899999999999999E-2</v>
          </cell>
          <cell r="Z27">
            <v>6.9000000000000006E-2</v>
          </cell>
          <cell r="AB27">
            <v>5.9499999999999997E-2</v>
          </cell>
          <cell r="AD27">
            <v>0.114</v>
          </cell>
          <cell r="AH27">
            <v>4.2999999999999997E-2</v>
          </cell>
          <cell r="AL27">
            <v>9.0800000000000006E-2</v>
          </cell>
          <cell r="AP27">
            <v>7.1900000000000006E-2</v>
          </cell>
          <cell r="AR27">
            <v>2.0400000000000001E-2</v>
          </cell>
          <cell r="AV27" t="str">
            <v/>
          </cell>
          <cell r="AX27" t="str">
            <v/>
          </cell>
          <cell r="AZ27" t="str">
            <v/>
          </cell>
          <cell r="BB27" t="str">
            <v/>
          </cell>
          <cell r="BD27" t="str">
            <v/>
          </cell>
          <cell r="BJ27">
            <v>2.0400000000000001E-2</v>
          </cell>
          <cell r="BK27">
            <v>0.18</v>
          </cell>
          <cell r="BL27">
            <v>5.868235294117647E-2</v>
          </cell>
        </row>
        <row r="28">
          <cell r="A28" t="str">
            <v>Metals, Dissolved</v>
          </cell>
        </row>
        <row r="29">
          <cell r="A29" t="str">
            <v>Copper</v>
          </cell>
          <cell r="B29" t="str">
            <v>mg/L</v>
          </cell>
          <cell r="C29">
            <v>2.7399999999999998E-3</v>
          </cell>
          <cell r="D29" t="str">
            <v>--</v>
          </cell>
          <cell r="E29">
            <v>1.2E-2</v>
          </cell>
          <cell r="AD29" t="str">
            <v/>
          </cell>
          <cell r="AV29">
            <v>1.6000000000000001E-3</v>
          </cell>
          <cell r="BJ29">
            <v>1.6000000000000001E-3</v>
          </cell>
          <cell r="BK29">
            <v>1.6000000000000001E-3</v>
          </cell>
          <cell r="BL29">
            <v>1.6000000000000001E-3</v>
          </cell>
        </row>
        <row r="30">
          <cell r="A30" t="str">
            <v>Lead</v>
          </cell>
          <cell r="B30" t="str">
            <v>mg/L</v>
          </cell>
          <cell r="C30" t="str">
            <v>--</v>
          </cell>
          <cell r="D30">
            <v>5.4000000000000001E-4</v>
          </cell>
          <cell r="E30">
            <v>1.4E-2</v>
          </cell>
          <cell r="AD30" t="str">
            <v/>
          </cell>
          <cell r="BJ30" t="str">
            <v>ND</v>
          </cell>
          <cell r="BK30" t="str">
            <v>ND</v>
          </cell>
          <cell r="BL30" t="str">
            <v>ND</v>
          </cell>
        </row>
        <row r="31">
          <cell r="A31" t="str">
            <v>Polynuclear Aromatic Hydrocabons</v>
          </cell>
        </row>
        <row r="32">
          <cell r="A32" t="str">
            <v>1-Methylaphthalene</v>
          </cell>
          <cell r="B32" t="str">
            <v>ug/L</v>
          </cell>
          <cell r="C32" t="str">
            <v>--</v>
          </cell>
          <cell r="D32" t="str">
            <v>--</v>
          </cell>
          <cell r="E32" t="str">
            <v>--</v>
          </cell>
          <cell r="AD32" t="str">
            <v/>
          </cell>
          <cell r="BJ32" t="str">
            <v>ND</v>
          </cell>
          <cell r="BK32" t="str">
            <v>ND</v>
          </cell>
          <cell r="BL32" t="str">
            <v>ND</v>
          </cell>
        </row>
        <row r="33">
          <cell r="A33" t="str">
            <v>2-Methylnaphthalene</v>
          </cell>
          <cell r="B33" t="str">
            <v>ug/L</v>
          </cell>
          <cell r="C33" t="str">
            <v>--</v>
          </cell>
          <cell r="D33">
            <v>0.2</v>
          </cell>
          <cell r="E33" t="str">
            <v>--</v>
          </cell>
          <cell r="J33">
            <v>3.5000000000000001E-3</v>
          </cell>
          <cell r="K33" t="str">
            <v xml:space="preserve">J </v>
          </cell>
          <cell r="L33">
            <v>3.0999999999999999E-3</v>
          </cell>
          <cell r="M33" t="str">
            <v>J</v>
          </cell>
          <cell r="AD33" t="str">
            <v/>
          </cell>
          <cell r="BJ33">
            <v>3.0999999999999999E-3</v>
          </cell>
          <cell r="BK33">
            <v>3.5000000000000001E-3</v>
          </cell>
          <cell r="BL33">
            <v>3.3E-3</v>
          </cell>
        </row>
        <row r="34">
          <cell r="A34" t="str">
            <v>Acenaphthene</v>
          </cell>
          <cell r="B34" t="str">
            <v>ug/L</v>
          </cell>
          <cell r="C34" t="str">
            <v>--</v>
          </cell>
          <cell r="D34">
            <v>0.2</v>
          </cell>
          <cell r="E34">
            <v>95</v>
          </cell>
          <cell r="L34">
            <v>2.3E-3</v>
          </cell>
          <cell r="M34" t="str">
            <v>J</v>
          </cell>
          <cell r="AD34" t="str">
            <v/>
          </cell>
          <cell r="BJ34">
            <v>2.3E-3</v>
          </cell>
          <cell r="BK34">
            <v>2.3E-3</v>
          </cell>
          <cell r="BL34">
            <v>2.3E-3</v>
          </cell>
        </row>
        <row r="35">
          <cell r="A35" t="str">
            <v>Acenaphthylene</v>
          </cell>
          <cell r="B35" t="str">
            <v>ug/L</v>
          </cell>
          <cell r="C35" t="str">
            <v>--</v>
          </cell>
          <cell r="D35">
            <v>0.2</v>
          </cell>
          <cell r="E35" t="str">
            <v>--</v>
          </cell>
          <cell r="J35">
            <v>2.0999999999999999E-3</v>
          </cell>
          <cell r="K35" t="str">
            <v>J</v>
          </cell>
          <cell r="L35">
            <v>1.9E-3</v>
          </cell>
          <cell r="M35" t="str">
            <v>J</v>
          </cell>
          <cell r="AD35" t="str">
            <v/>
          </cell>
          <cell r="BJ35">
            <v>1.9E-3</v>
          </cell>
          <cell r="BK35">
            <v>2.0999999999999999E-3</v>
          </cell>
          <cell r="BL35">
            <v>2E-3</v>
          </cell>
        </row>
        <row r="36">
          <cell r="A36" t="str">
            <v>Anthracene</v>
          </cell>
          <cell r="B36" t="str">
            <v>ug/L</v>
          </cell>
          <cell r="C36" t="str">
            <v>--</v>
          </cell>
          <cell r="D36">
            <v>0.2</v>
          </cell>
          <cell r="E36">
            <v>2900</v>
          </cell>
          <cell r="J36">
            <v>1.0999999999999999E-2</v>
          </cell>
          <cell r="L36">
            <v>4.1000000000000003E-3</v>
          </cell>
          <cell r="M36" t="str">
            <v>J</v>
          </cell>
          <cell r="AD36" t="str">
            <v/>
          </cell>
          <cell r="BJ36">
            <v>4.1000000000000003E-3</v>
          </cell>
          <cell r="BK36">
            <v>1.0999999999999999E-2</v>
          </cell>
          <cell r="BL36">
            <v>7.5499999999999994E-3</v>
          </cell>
        </row>
        <row r="37">
          <cell r="A37" t="str">
            <v>Benzo(a)anthracene</v>
          </cell>
          <cell r="B37" t="str">
            <v>ug/L</v>
          </cell>
          <cell r="C37">
            <v>1.1999999999999999E-3</v>
          </cell>
          <cell r="D37" t="str">
            <v>--</v>
          </cell>
          <cell r="E37">
            <v>1</v>
          </cell>
          <cell r="F37">
            <v>1.0999999999999999E-2</v>
          </cell>
          <cell r="J37">
            <v>9.4E-2</v>
          </cell>
          <cell r="L37">
            <v>1.6E-2</v>
          </cell>
          <cell r="AD37" t="str">
            <v/>
          </cell>
          <cell r="AT37">
            <v>5.1999999999999998E-2</v>
          </cell>
          <cell r="AV37">
            <v>6.3E-3</v>
          </cell>
          <cell r="BB37">
            <v>2.5999999999999999E-2</v>
          </cell>
          <cell r="BD37">
            <v>4.5999999999999999E-3</v>
          </cell>
          <cell r="BF37">
            <v>4.7000000000000002E-3</v>
          </cell>
          <cell r="BJ37">
            <v>4.5999999999999999E-3</v>
          </cell>
          <cell r="BK37">
            <v>9.4E-2</v>
          </cell>
          <cell r="BL37">
            <v>2.6824999999999998E-2</v>
          </cell>
        </row>
        <row r="38">
          <cell r="A38" t="str">
            <v>Benzo(a)pyrene</v>
          </cell>
          <cell r="B38" t="str">
            <v>ug/L</v>
          </cell>
          <cell r="C38">
            <v>1.2E-4</v>
          </cell>
          <cell r="D38" t="str">
            <v>--</v>
          </cell>
          <cell r="E38">
            <v>1</v>
          </cell>
          <cell r="F38">
            <v>3.7999999999999999E-2</v>
          </cell>
          <cell r="J38">
            <v>0.12</v>
          </cell>
          <cell r="L38">
            <v>5.7000000000000002E-2</v>
          </cell>
          <cell r="AD38" t="str">
            <v/>
          </cell>
          <cell r="AT38">
            <v>5.8000000000000003E-2</v>
          </cell>
          <cell r="BB38">
            <v>2.8000000000000001E-2</v>
          </cell>
          <cell r="BJ38">
            <v>2.8000000000000001E-2</v>
          </cell>
          <cell r="BK38">
            <v>0.12</v>
          </cell>
          <cell r="BL38">
            <v>6.020000000000001E-2</v>
          </cell>
        </row>
        <row r="39">
          <cell r="A39" t="str">
            <v>Benzo(b)fluoranthene</v>
          </cell>
          <cell r="B39" t="str">
            <v>ug/L</v>
          </cell>
          <cell r="C39">
            <v>1.1999999999999999E-3</v>
          </cell>
          <cell r="D39" t="str">
            <v>--</v>
          </cell>
          <cell r="E39">
            <v>1</v>
          </cell>
          <cell r="F39">
            <v>1.9E-2</v>
          </cell>
          <cell r="J39">
            <v>0.16</v>
          </cell>
          <cell r="L39">
            <v>3.4000000000000002E-2</v>
          </cell>
          <cell r="AD39" t="str">
            <v/>
          </cell>
          <cell r="AT39">
            <v>0.11</v>
          </cell>
          <cell r="AV39">
            <v>1.5000000000000001E-2</v>
          </cell>
          <cell r="BB39">
            <v>5.7000000000000002E-2</v>
          </cell>
          <cell r="BD39">
            <v>3.0000000000000001E-3</v>
          </cell>
          <cell r="BF39">
            <v>0.01</v>
          </cell>
          <cell r="BH39">
            <v>4.7000000000000002E-3</v>
          </cell>
          <cell r="BJ39">
            <v>3.0000000000000001E-3</v>
          </cell>
          <cell r="BK39">
            <v>0.16</v>
          </cell>
          <cell r="BL39">
            <v>4.5855555555555559E-2</v>
          </cell>
        </row>
        <row r="40">
          <cell r="A40" t="str">
            <v>Benzo(g,h,i)perylene</v>
          </cell>
          <cell r="B40" t="str">
            <v>ug/L</v>
          </cell>
          <cell r="C40" t="str">
            <v>--</v>
          </cell>
          <cell r="D40">
            <v>0.2</v>
          </cell>
          <cell r="E40" t="str">
            <v>--</v>
          </cell>
          <cell r="F40">
            <v>1.0999999999999999E-2</v>
          </cell>
          <cell r="J40">
            <v>6.3E-2</v>
          </cell>
          <cell r="L40">
            <v>0.02</v>
          </cell>
          <cell r="AD40" t="str">
            <v/>
          </cell>
          <cell r="BJ40">
            <v>1.0999999999999999E-2</v>
          </cell>
          <cell r="BK40">
            <v>6.3E-2</v>
          </cell>
          <cell r="BL40">
            <v>3.1333333333333331E-2</v>
          </cell>
        </row>
        <row r="41">
          <cell r="A41" t="str">
            <v>Benzo(k)fluoranthene</v>
          </cell>
          <cell r="B41" t="str">
            <v>ug/L</v>
          </cell>
          <cell r="C41">
            <v>1.2999999999999999E-3</v>
          </cell>
          <cell r="D41" t="str">
            <v>--</v>
          </cell>
          <cell r="E41">
            <v>1</v>
          </cell>
          <cell r="J41">
            <v>0.16</v>
          </cell>
          <cell r="L41">
            <v>5.8000000000000003E-2</v>
          </cell>
          <cell r="AD41" t="str">
            <v/>
          </cell>
          <cell r="AT41">
            <v>7.9000000000000001E-2</v>
          </cell>
          <cell r="AV41">
            <v>8.8000000000000005E-3</v>
          </cell>
          <cell r="BB41">
            <v>3.4000000000000002E-2</v>
          </cell>
          <cell r="BJ41">
            <v>8.8000000000000005E-3</v>
          </cell>
          <cell r="BK41">
            <v>0.16</v>
          </cell>
          <cell r="BL41">
            <v>6.7959999999999993E-2</v>
          </cell>
        </row>
        <row r="42">
          <cell r="A42" t="str">
            <v>Chrysene</v>
          </cell>
          <cell r="B42" t="str">
            <v>ug/L</v>
          </cell>
          <cell r="C42">
            <v>1.2999999999999999E-3</v>
          </cell>
          <cell r="D42" t="str">
            <v>--</v>
          </cell>
          <cell r="E42">
            <v>1</v>
          </cell>
          <cell r="F42">
            <v>1.4999999999999999E-2</v>
          </cell>
          <cell r="J42">
            <v>0.15</v>
          </cell>
          <cell r="L42">
            <v>2.4E-2</v>
          </cell>
          <cell r="AD42" t="str">
            <v/>
          </cell>
          <cell r="AT42">
            <v>9.0000000000000011E-2</v>
          </cell>
          <cell r="AV42">
            <v>7.4000000000000003E-3</v>
          </cell>
          <cell r="BB42">
            <v>4.3999999999999997E-2</v>
          </cell>
          <cell r="BF42">
            <v>6.8999999999999999E-3</v>
          </cell>
          <cell r="BH42">
            <v>3.2000000000000002E-3</v>
          </cell>
          <cell r="BJ42">
            <v>3.2000000000000002E-3</v>
          </cell>
          <cell r="BK42">
            <v>0.15</v>
          </cell>
          <cell r="BL42">
            <v>4.2562499999999996E-2</v>
          </cell>
        </row>
        <row r="43">
          <cell r="A43" t="str">
            <v>Dibenzo(a,h)anthracene</v>
          </cell>
          <cell r="B43" t="str">
            <v>ug/L</v>
          </cell>
          <cell r="C43">
            <v>1.2E-4</v>
          </cell>
          <cell r="D43" t="str">
            <v>--</v>
          </cell>
          <cell r="E43">
            <v>1</v>
          </cell>
          <cell r="J43">
            <v>5.8999999999999997E-2</v>
          </cell>
          <cell r="L43">
            <v>4.8000000000000001E-2</v>
          </cell>
          <cell r="AD43" t="str">
            <v/>
          </cell>
          <cell r="AT43">
            <v>4.1999999999999997E-3</v>
          </cell>
          <cell r="BB43">
            <v>2.5999999999999999E-2</v>
          </cell>
          <cell r="BJ43">
            <v>4.1999999999999997E-3</v>
          </cell>
          <cell r="BK43">
            <v>5.8999999999999997E-2</v>
          </cell>
          <cell r="BL43">
            <v>3.4299999999999997E-2</v>
          </cell>
        </row>
        <row r="44">
          <cell r="A44" t="str">
            <v>Fluoranthene</v>
          </cell>
          <cell r="B44" t="str">
            <v>ug/L</v>
          </cell>
          <cell r="C44" t="str">
            <v>--</v>
          </cell>
          <cell r="D44">
            <v>0.2</v>
          </cell>
          <cell r="E44">
            <v>14</v>
          </cell>
          <cell r="F44">
            <v>2.3E-2</v>
          </cell>
          <cell r="J44">
            <v>0.17</v>
          </cell>
          <cell r="L44">
            <v>3.3000000000000002E-2</v>
          </cell>
          <cell r="AD44" t="str">
            <v/>
          </cell>
          <cell r="AT44">
            <v>0.11</v>
          </cell>
          <cell r="AV44">
            <v>1.2999999999999999E-2</v>
          </cell>
          <cell r="BB44">
            <v>6.8000000000000005E-2</v>
          </cell>
          <cell r="BF44">
            <v>8.9999999999999993E-3</v>
          </cell>
          <cell r="BH44">
            <v>4.1000000000000003E-3</v>
          </cell>
          <cell r="BJ44">
            <v>4.1000000000000003E-3</v>
          </cell>
          <cell r="BK44">
            <v>0.17</v>
          </cell>
          <cell r="BL44">
            <v>5.3762500000000005E-2</v>
          </cell>
        </row>
        <row r="45">
          <cell r="A45" t="str">
            <v>Fluorene</v>
          </cell>
          <cell r="B45" t="str">
            <v>ug/L</v>
          </cell>
          <cell r="C45" t="str">
            <v>--</v>
          </cell>
          <cell r="D45">
            <v>0.2</v>
          </cell>
          <cell r="E45">
            <v>390</v>
          </cell>
          <cell r="J45">
            <v>1.9E-3</v>
          </cell>
          <cell r="K45" t="str">
            <v>J</v>
          </cell>
          <cell r="AD45" t="str">
            <v/>
          </cell>
          <cell r="BJ45">
            <v>1.9E-3</v>
          </cell>
          <cell r="BK45">
            <v>1.9E-3</v>
          </cell>
          <cell r="BL45">
            <v>1.9E-3</v>
          </cell>
        </row>
        <row r="46">
          <cell r="A46" t="str">
            <v>Indeno(1,2,3-c,d)pyrene</v>
          </cell>
          <cell r="B46" t="str">
            <v>ug/L</v>
          </cell>
          <cell r="C46">
            <v>1.1999999999999999E-3</v>
          </cell>
          <cell r="D46" t="str">
            <v>--</v>
          </cell>
          <cell r="E46">
            <v>1</v>
          </cell>
          <cell r="F46">
            <v>3.5999999999999997E-2</v>
          </cell>
          <cell r="J46">
            <v>8.7999999999999995E-2</v>
          </cell>
          <cell r="L46">
            <v>5.2999999999999999E-2</v>
          </cell>
          <cell r="AD46" t="str">
            <v/>
          </cell>
          <cell r="AT46">
            <v>2.1999999999999999E-2</v>
          </cell>
          <cell r="AV46">
            <v>3.4000000000000002E-3</v>
          </cell>
          <cell r="BB46">
            <v>3.9E-2</v>
          </cell>
          <cell r="BJ46">
            <v>3.4000000000000002E-3</v>
          </cell>
          <cell r="BK46">
            <v>8.7999999999999995E-2</v>
          </cell>
          <cell r="BL46">
            <v>4.0233333333333329E-2</v>
          </cell>
        </row>
        <row r="47">
          <cell r="A47" t="str">
            <v>Naphthalene</v>
          </cell>
          <cell r="B47" t="str">
            <v>ug/L</v>
          </cell>
          <cell r="C47">
            <v>12</v>
          </cell>
          <cell r="D47" t="str">
            <v>--</v>
          </cell>
          <cell r="E47" t="str">
            <v>--</v>
          </cell>
          <cell r="J47">
            <v>5.1000000000000004E-3</v>
          </cell>
          <cell r="K47" t="str">
            <v>J</v>
          </cell>
          <cell r="L47">
            <v>4.4000000000000003E-3</v>
          </cell>
          <cell r="M47" t="str">
            <v>J</v>
          </cell>
          <cell r="AD47" t="str">
            <v/>
          </cell>
          <cell r="BJ47">
            <v>4.4000000000000003E-3</v>
          </cell>
          <cell r="BK47">
            <v>5.1000000000000004E-3</v>
          </cell>
          <cell r="BL47">
            <v>4.7500000000000007E-3</v>
          </cell>
        </row>
        <row r="48">
          <cell r="A48" t="str">
            <v>Phenanthrene</v>
          </cell>
          <cell r="B48" t="str">
            <v>ug/L</v>
          </cell>
          <cell r="C48" t="str">
            <v>--</v>
          </cell>
          <cell r="D48">
            <v>0.2</v>
          </cell>
          <cell r="E48" t="str">
            <v>--</v>
          </cell>
          <cell r="J48">
            <v>2.9000000000000001E-2</v>
          </cell>
          <cell r="K48" t="str">
            <v>J</v>
          </cell>
          <cell r="L48">
            <v>0.01</v>
          </cell>
          <cell r="M48" t="str">
            <v>J</v>
          </cell>
          <cell r="AD48" t="str">
            <v/>
          </cell>
          <cell r="BJ48">
            <v>0.01</v>
          </cell>
          <cell r="BK48">
            <v>2.9000000000000001E-2</v>
          </cell>
          <cell r="BL48">
            <v>1.95E-2</v>
          </cell>
        </row>
        <row r="49">
          <cell r="A49" t="str">
            <v>Pyrene</v>
          </cell>
          <cell r="B49" t="str">
            <v>ug/L</v>
          </cell>
          <cell r="C49" t="str">
            <v>--</v>
          </cell>
          <cell r="D49">
            <v>0.2</v>
          </cell>
          <cell r="E49">
            <v>290</v>
          </cell>
          <cell r="F49">
            <v>2.3E-2</v>
          </cell>
          <cell r="H49">
            <v>1.0999999999999999E-2</v>
          </cell>
          <cell r="J49">
            <v>0.19</v>
          </cell>
          <cell r="L49">
            <v>3.5999999999999997E-2</v>
          </cell>
          <cell r="AD49" t="str">
            <v/>
          </cell>
          <cell r="AL49">
            <v>2.8E-3</v>
          </cell>
          <cell r="AT49">
            <v>0.1</v>
          </cell>
          <cell r="AV49">
            <v>0.01</v>
          </cell>
          <cell r="AX49">
            <v>1.5999999999999999E-3</v>
          </cell>
          <cell r="AZ49">
            <v>1.7000000000000001E-3</v>
          </cell>
          <cell r="BB49">
            <v>5.5E-2</v>
          </cell>
          <cell r="BD49">
            <v>1.7000000000000001E-3</v>
          </cell>
          <cell r="BF49">
            <v>8.8000000000000005E-3</v>
          </cell>
          <cell r="BH49">
            <v>4.3E-3</v>
          </cell>
          <cell r="BJ49">
            <v>1.5999999999999999E-3</v>
          </cell>
          <cell r="BK49">
            <v>0.19</v>
          </cell>
          <cell r="BL49">
            <v>3.4299999999999997E-2</v>
          </cell>
        </row>
        <row r="50">
          <cell r="A50" t="str">
            <v>cPAHs (BaP eq)</v>
          </cell>
          <cell r="B50" t="str">
            <v>ug/L</v>
          </cell>
          <cell r="C50">
            <v>1.2E-4</v>
          </cell>
          <cell r="D50" t="str">
            <v>--</v>
          </cell>
          <cell r="E50" t="str">
            <v>--</v>
          </cell>
          <cell r="F50">
            <v>0.11899999999999999</v>
          </cell>
          <cell r="H50">
            <v>1.0999999999999999E-2</v>
          </cell>
          <cell r="J50">
            <v>0.83100000000000007</v>
          </cell>
          <cell r="L50">
            <v>0.28999999999999998</v>
          </cell>
          <cell r="AD50" t="str">
            <v/>
          </cell>
          <cell r="AT50">
            <v>0.41520000000000001</v>
          </cell>
          <cell r="AV50">
            <v>4.0900000000000006E-2</v>
          </cell>
          <cell r="BB50">
            <v>0.254</v>
          </cell>
          <cell r="BD50">
            <v>7.6E-3</v>
          </cell>
          <cell r="BF50">
            <v>2.1600000000000001E-2</v>
          </cell>
          <cell r="BH50">
            <v>7.9000000000000008E-3</v>
          </cell>
          <cell r="BJ50">
            <v>7.6E-3</v>
          </cell>
          <cell r="BK50">
            <v>0.83100000000000007</v>
          </cell>
          <cell r="BL50">
            <v>0.19982000000000003</v>
          </cell>
        </row>
        <row r="51">
          <cell r="A51" t="str">
            <v>Total PAHs</v>
          </cell>
          <cell r="B51" t="str">
            <v>ug/L</v>
          </cell>
          <cell r="F51">
            <v>0.29499999999999998</v>
          </cell>
          <cell r="H51">
            <v>1.0999999999999999E-2</v>
          </cell>
          <cell r="J51">
            <v>1.3066</v>
          </cell>
          <cell r="L51">
            <v>0.40480000000000005</v>
          </cell>
          <cell r="AL51">
            <v>2.8E-3</v>
          </cell>
          <cell r="AT51">
            <v>0.62519999999999998</v>
          </cell>
          <cell r="AV51">
            <v>6.3899999999999998E-2</v>
          </cell>
          <cell r="AX51">
            <v>1.5999999999999999E-3</v>
          </cell>
          <cell r="AZ51">
            <v>1.7000000000000001E-3</v>
          </cell>
          <cell r="BB51">
            <v>0.37700000000000006</v>
          </cell>
          <cell r="BD51">
            <v>9.2999999999999992E-3</v>
          </cell>
          <cell r="BF51">
            <v>3.9400000000000004E-2</v>
          </cell>
          <cell r="BH51">
            <v>1.6300000000000002E-2</v>
          </cell>
          <cell r="BJ51">
            <v>1.5999999999999999E-3</v>
          </cell>
          <cell r="BK51">
            <v>1.3066</v>
          </cell>
          <cell r="BL51">
            <v>0.24266153846153851</v>
          </cell>
        </row>
        <row r="52">
          <cell r="A52" t="str">
            <v>Polychlorinated Biphenyls</v>
          </cell>
        </row>
        <row r="53">
          <cell r="A53" t="str">
            <v>Aroclor 1016</v>
          </cell>
          <cell r="B53" t="str">
            <v>ug/L</v>
          </cell>
          <cell r="C53" t="str">
            <v>--</v>
          </cell>
          <cell r="D53">
            <v>0.96</v>
          </cell>
          <cell r="E53" t="str">
            <v>--</v>
          </cell>
          <cell r="AD53" t="str">
            <v/>
          </cell>
          <cell r="AT53" t="str">
            <v/>
          </cell>
          <cell r="AV53" t="str">
            <v/>
          </cell>
          <cell r="AX53" t="str">
            <v/>
          </cell>
          <cell r="AZ53" t="str">
            <v/>
          </cell>
          <cell r="BB53" t="str">
            <v/>
          </cell>
          <cell r="BD53" t="str">
            <v/>
          </cell>
          <cell r="BF53" t="str">
            <v/>
          </cell>
          <cell r="BH53" t="str">
            <v/>
          </cell>
          <cell r="BJ53" t="str">
            <v>ND</v>
          </cell>
          <cell r="BK53" t="str">
            <v>ND</v>
          </cell>
          <cell r="BL53" t="str">
            <v>ND</v>
          </cell>
        </row>
        <row r="54">
          <cell r="A54" t="str">
            <v>Aroclor 1221</v>
          </cell>
          <cell r="B54" t="str">
            <v>ug/L</v>
          </cell>
          <cell r="C54" t="str">
            <v>--</v>
          </cell>
          <cell r="D54">
            <v>3.4000000000000002E-2</v>
          </cell>
          <cell r="E54" t="str">
            <v>--</v>
          </cell>
          <cell r="AD54" t="str">
            <v/>
          </cell>
          <cell r="AT54" t="str">
            <v/>
          </cell>
          <cell r="AV54" t="str">
            <v/>
          </cell>
          <cell r="AX54" t="str">
            <v/>
          </cell>
          <cell r="AZ54" t="str">
            <v/>
          </cell>
          <cell r="BB54" t="str">
            <v/>
          </cell>
          <cell r="BD54" t="str">
            <v/>
          </cell>
          <cell r="BF54" t="str">
            <v/>
          </cell>
          <cell r="BH54" t="str">
            <v/>
          </cell>
          <cell r="BJ54" t="str">
            <v>ND</v>
          </cell>
          <cell r="BK54" t="str">
            <v>ND</v>
          </cell>
          <cell r="BL54" t="str">
            <v>ND</v>
          </cell>
        </row>
        <row r="55">
          <cell r="A55" t="str">
            <v>Aroclor 1232</v>
          </cell>
          <cell r="B55" t="str">
            <v>ug/L</v>
          </cell>
          <cell r="C55" t="str">
            <v>--</v>
          </cell>
          <cell r="D55">
            <v>3.4000000000000002E-2</v>
          </cell>
          <cell r="E55" t="str">
            <v>--</v>
          </cell>
          <cell r="AD55" t="str">
            <v/>
          </cell>
          <cell r="AT55" t="str">
            <v/>
          </cell>
          <cell r="AV55" t="str">
            <v/>
          </cell>
          <cell r="AX55" t="str">
            <v/>
          </cell>
          <cell r="AZ55" t="str">
            <v/>
          </cell>
          <cell r="BB55" t="str">
            <v/>
          </cell>
          <cell r="BD55" t="str">
            <v/>
          </cell>
          <cell r="BF55" t="str">
            <v/>
          </cell>
          <cell r="BH55" t="str">
            <v/>
          </cell>
          <cell r="BJ55" t="str">
            <v>ND</v>
          </cell>
          <cell r="BK55" t="str">
            <v>ND</v>
          </cell>
          <cell r="BL55" t="str">
            <v>ND</v>
          </cell>
        </row>
        <row r="56">
          <cell r="A56" t="str">
            <v>Aroclor 1242</v>
          </cell>
          <cell r="B56" t="str">
            <v>ug/L</v>
          </cell>
          <cell r="C56" t="str">
            <v>--</v>
          </cell>
          <cell r="D56">
            <v>3.4000000000000002E-2</v>
          </cell>
          <cell r="E56" t="str">
            <v>--</v>
          </cell>
          <cell r="AD56" t="str">
            <v/>
          </cell>
          <cell r="AT56" t="str">
            <v/>
          </cell>
          <cell r="AV56" t="str">
            <v/>
          </cell>
          <cell r="AX56" t="str">
            <v/>
          </cell>
          <cell r="AZ56" t="str">
            <v/>
          </cell>
          <cell r="BB56" t="str">
            <v/>
          </cell>
          <cell r="BD56" t="str">
            <v/>
          </cell>
          <cell r="BF56" t="str">
            <v/>
          </cell>
          <cell r="BH56" t="str">
            <v/>
          </cell>
          <cell r="BJ56" t="str">
            <v>ND</v>
          </cell>
          <cell r="BK56" t="str">
            <v>ND</v>
          </cell>
          <cell r="BL56" t="str">
            <v>ND</v>
          </cell>
        </row>
        <row r="57">
          <cell r="A57" t="str">
            <v>Aroclor 1248</v>
          </cell>
          <cell r="B57" t="str">
            <v>ug/L</v>
          </cell>
          <cell r="C57" t="str">
            <v>--</v>
          </cell>
          <cell r="D57">
            <v>3.4000000000000002E-2</v>
          </cell>
          <cell r="E57" t="str">
            <v>--</v>
          </cell>
          <cell r="AD57" t="str">
            <v/>
          </cell>
          <cell r="AT57" t="str">
            <v/>
          </cell>
          <cell r="AV57" t="str">
            <v/>
          </cell>
          <cell r="AX57" t="str">
            <v/>
          </cell>
          <cell r="AZ57" t="str">
            <v/>
          </cell>
          <cell r="BB57" t="str">
            <v/>
          </cell>
          <cell r="BD57" t="str">
            <v/>
          </cell>
          <cell r="BF57" t="str">
            <v/>
          </cell>
          <cell r="BH57" t="str">
            <v/>
          </cell>
          <cell r="BJ57" t="str">
            <v>ND</v>
          </cell>
          <cell r="BK57" t="str">
            <v>ND</v>
          </cell>
          <cell r="BL57" t="str">
            <v>ND</v>
          </cell>
        </row>
        <row r="58">
          <cell r="A58" t="str">
            <v>Aroclor 1254</v>
          </cell>
          <cell r="B58" t="str">
            <v>ug/L</v>
          </cell>
          <cell r="C58" t="str">
            <v>--</v>
          </cell>
          <cell r="D58">
            <v>3.3000000000000002E-2</v>
          </cell>
          <cell r="E58" t="str">
            <v>--</v>
          </cell>
          <cell r="AD58" t="str">
            <v/>
          </cell>
          <cell r="AT58" t="str">
            <v/>
          </cell>
          <cell r="AV58" t="str">
            <v/>
          </cell>
          <cell r="AX58" t="str">
            <v/>
          </cell>
          <cell r="AZ58" t="str">
            <v/>
          </cell>
          <cell r="BB58" t="str">
            <v/>
          </cell>
          <cell r="BD58" t="str">
            <v/>
          </cell>
          <cell r="BF58" t="str">
            <v/>
          </cell>
          <cell r="BH58" t="str">
            <v/>
          </cell>
          <cell r="BJ58" t="str">
            <v>ND</v>
          </cell>
          <cell r="BK58" t="str">
            <v>ND</v>
          </cell>
          <cell r="BL58" t="str">
            <v>ND</v>
          </cell>
        </row>
        <row r="59">
          <cell r="A59" t="str">
            <v>Aroclor 1260</v>
          </cell>
          <cell r="B59" t="str">
            <v>ug/L</v>
          </cell>
          <cell r="C59" t="str">
            <v>--</v>
          </cell>
          <cell r="D59">
            <v>3.4000000000000002E-2</v>
          </cell>
          <cell r="E59" t="str">
            <v>--</v>
          </cell>
          <cell r="AD59" t="str">
            <v/>
          </cell>
          <cell r="AT59" t="str">
            <v/>
          </cell>
          <cell r="AV59" t="str">
            <v/>
          </cell>
          <cell r="AX59" t="str">
            <v/>
          </cell>
          <cell r="AZ59" t="str">
            <v/>
          </cell>
          <cell r="BB59" t="str">
            <v/>
          </cell>
          <cell r="BD59" t="str">
            <v/>
          </cell>
          <cell r="BF59" t="str">
            <v/>
          </cell>
          <cell r="BH59" t="str">
            <v/>
          </cell>
          <cell r="BJ59" t="str">
            <v>ND</v>
          </cell>
          <cell r="BK59" t="str">
            <v>ND</v>
          </cell>
          <cell r="BL59" t="str">
            <v>ND</v>
          </cell>
        </row>
        <row r="60">
          <cell r="A60" t="str">
            <v>Total PCBs</v>
          </cell>
          <cell r="B60" t="str">
            <v>ug/L</v>
          </cell>
          <cell r="C60">
            <v>6.3999999999999997E-6</v>
          </cell>
          <cell r="D60" t="str">
            <v>--</v>
          </cell>
          <cell r="E60">
            <v>2</v>
          </cell>
          <cell r="BJ60" t="str">
            <v>ND</v>
          </cell>
          <cell r="BK60" t="str">
            <v>ND</v>
          </cell>
          <cell r="BL60" t="str">
            <v>ND</v>
          </cell>
        </row>
        <row r="61">
          <cell r="A61" t="str">
            <v>Pesticides</v>
          </cell>
        </row>
        <row r="62">
          <cell r="A62" t="str">
            <v>Aldrin</v>
          </cell>
          <cell r="B62" t="str">
            <v>ug/L</v>
          </cell>
          <cell r="C62">
            <v>7.7000000000000004E-7</v>
          </cell>
          <cell r="D62" t="str">
            <v>--</v>
          </cell>
          <cell r="E62">
            <v>3</v>
          </cell>
          <cell r="L62">
            <v>8.3000000000000001E-4</v>
          </cell>
          <cell r="M62" t="str">
            <v>JH</v>
          </cell>
          <cell r="BJ62">
            <v>8.3000000000000001E-4</v>
          </cell>
          <cell r="BK62">
            <v>8.3000000000000001E-4</v>
          </cell>
          <cell r="BL62">
            <v>8.3000000000000001E-4</v>
          </cell>
        </row>
        <row r="63">
          <cell r="A63" t="str">
            <v>Gamma BHC</v>
          </cell>
          <cell r="B63" t="str">
            <v>ug/L</v>
          </cell>
          <cell r="C63" t="str">
            <v>--</v>
          </cell>
          <cell r="D63">
            <v>5.1999999999999998E-2</v>
          </cell>
          <cell r="E63" t="str">
            <v>--</v>
          </cell>
          <cell r="J63">
            <v>1.6999999999999999E-3</v>
          </cell>
          <cell r="K63" t="str">
            <v>JH</v>
          </cell>
          <cell r="BJ63">
            <v>1.6999999999999999E-3</v>
          </cell>
          <cell r="BK63">
            <v>1.6999999999999999E-3</v>
          </cell>
          <cell r="BL63">
            <v>1.6999999999999999E-3</v>
          </cell>
        </row>
        <row r="64">
          <cell r="A64" t="str">
            <v>Chlordane</v>
          </cell>
          <cell r="B64" t="str">
            <v>ug/L</v>
          </cell>
          <cell r="C64">
            <v>8.1000000000000004E-5</v>
          </cell>
          <cell r="D64" t="str">
            <v>--</v>
          </cell>
          <cell r="E64">
            <v>2.4</v>
          </cell>
          <cell r="J64" t="str">
            <v/>
          </cell>
          <cell r="L64" t="str">
            <v/>
          </cell>
          <cell r="BJ64" t="str">
            <v>ND</v>
          </cell>
          <cell r="BK64" t="str">
            <v>ND</v>
          </cell>
          <cell r="BL64" t="str">
            <v>ND</v>
          </cell>
        </row>
        <row r="65">
          <cell r="A65" t="str">
            <v>DDT</v>
          </cell>
          <cell r="B65" t="str">
            <v>ug/L</v>
          </cell>
          <cell r="C65">
            <v>2.1999999999999999E-5</v>
          </cell>
          <cell r="D65" t="str">
            <v>--</v>
          </cell>
          <cell r="E65">
            <v>1.1000000000000001</v>
          </cell>
          <cell r="F65">
            <v>1.4E-2</v>
          </cell>
          <cell r="G65" t="str">
            <v>J</v>
          </cell>
          <cell r="H65">
            <v>1.4999999999999999E-2</v>
          </cell>
          <cell r="I65" t="str">
            <v>J</v>
          </cell>
          <cell r="BJ65">
            <v>1.4E-2</v>
          </cell>
          <cell r="BK65">
            <v>1.4999999999999999E-2</v>
          </cell>
          <cell r="BL65">
            <v>1.4499999999999999E-2</v>
          </cell>
        </row>
        <row r="66">
          <cell r="A66" t="str">
            <v>DDE</v>
          </cell>
          <cell r="B66" t="str">
            <v>ug/L</v>
          </cell>
          <cell r="C66">
            <v>1.8E-5</v>
          </cell>
          <cell r="D66" t="str">
            <v>--</v>
          </cell>
          <cell r="E66">
            <v>0.01</v>
          </cell>
          <cell r="J66" t="str">
            <v/>
          </cell>
          <cell r="L66" t="str">
            <v/>
          </cell>
          <cell r="BJ66" t="str">
            <v>ND</v>
          </cell>
          <cell r="BK66" t="str">
            <v>ND</v>
          </cell>
          <cell r="BL66" t="str">
            <v>ND</v>
          </cell>
        </row>
        <row r="67">
          <cell r="A67" t="str">
            <v>Dieldrin</v>
          </cell>
          <cell r="B67" t="str">
            <v>ug/L</v>
          </cell>
          <cell r="C67" t="str">
            <v>--</v>
          </cell>
          <cell r="D67" t="str">
            <v>--</v>
          </cell>
          <cell r="E67">
            <v>0.24000000000000002</v>
          </cell>
          <cell r="J67" t="str">
            <v/>
          </cell>
          <cell r="L67" t="str">
            <v/>
          </cell>
          <cell r="BJ67" t="str">
            <v>ND</v>
          </cell>
          <cell r="BK67" t="str">
            <v>ND</v>
          </cell>
          <cell r="BL67" t="str">
            <v>ND</v>
          </cell>
        </row>
        <row r="68">
          <cell r="A68" t="str">
            <v>Phthalate Esters</v>
          </cell>
        </row>
        <row r="69">
          <cell r="A69" t="str">
            <v>bis(2-Ethylhexyl)phthalate</v>
          </cell>
          <cell r="B69" t="str">
            <v>ug/L</v>
          </cell>
          <cell r="C69">
            <v>0.2</v>
          </cell>
          <cell r="D69" t="str">
            <v>--</v>
          </cell>
          <cell r="E69" t="str">
            <v>--</v>
          </cell>
          <cell r="F69">
            <v>1.9</v>
          </cell>
          <cell r="H69">
            <v>1.85</v>
          </cell>
          <cell r="BJ69">
            <v>1.85</v>
          </cell>
          <cell r="BK69">
            <v>1.9</v>
          </cell>
          <cell r="BL69">
            <v>1.875</v>
          </cell>
        </row>
        <row r="70">
          <cell r="A70" t="str">
            <v>Butylbenzylphthalate</v>
          </cell>
          <cell r="B70" t="str">
            <v>ug/L</v>
          </cell>
          <cell r="C70" t="str">
            <v>--</v>
          </cell>
          <cell r="D70">
            <v>3</v>
          </cell>
          <cell r="E70" t="str">
            <v>--</v>
          </cell>
          <cell r="BJ70" t="str">
            <v>ND</v>
          </cell>
          <cell r="BK70" t="str">
            <v>ND</v>
          </cell>
          <cell r="BL70" t="str">
            <v>ND</v>
          </cell>
        </row>
        <row r="71">
          <cell r="A71" t="str">
            <v>Diethylphthalte</v>
          </cell>
          <cell r="B71" t="str">
            <v>ug/L</v>
          </cell>
          <cell r="C71" t="str">
            <v>--</v>
          </cell>
          <cell r="D71">
            <v>3</v>
          </cell>
          <cell r="E71" t="str">
            <v>--</v>
          </cell>
          <cell r="BJ71" t="str">
            <v>ND</v>
          </cell>
          <cell r="BK71" t="str">
            <v>ND</v>
          </cell>
          <cell r="BL71" t="str">
            <v>ND</v>
          </cell>
        </row>
        <row r="72">
          <cell r="A72" t="str">
            <v>Dimethylphthalte</v>
          </cell>
          <cell r="B72" t="str">
            <v>ug/L</v>
          </cell>
          <cell r="C72" t="str">
            <v>--</v>
          </cell>
          <cell r="D72">
            <v>3</v>
          </cell>
          <cell r="E72" t="str">
            <v>--</v>
          </cell>
          <cell r="BJ72" t="str">
            <v>ND</v>
          </cell>
          <cell r="BK72" t="str">
            <v>ND</v>
          </cell>
          <cell r="BL72" t="str">
            <v>ND</v>
          </cell>
        </row>
        <row r="73">
          <cell r="A73" t="str">
            <v>Di-n-butylphthalate</v>
          </cell>
          <cell r="B73" t="str">
            <v>ug/L</v>
          </cell>
          <cell r="C73" t="str">
            <v>--</v>
          </cell>
          <cell r="D73">
            <v>3</v>
          </cell>
          <cell r="E73" t="str">
            <v>--</v>
          </cell>
          <cell r="BJ73" t="str">
            <v>ND</v>
          </cell>
          <cell r="BK73" t="str">
            <v>ND</v>
          </cell>
          <cell r="BL73" t="str">
            <v>ND</v>
          </cell>
        </row>
        <row r="74">
          <cell r="A74" t="str">
            <v>Di-n-octylphthalate</v>
          </cell>
          <cell r="B74" t="str">
            <v>ug/L</v>
          </cell>
          <cell r="C74" t="str">
            <v>--</v>
          </cell>
          <cell r="D74">
            <v>3</v>
          </cell>
          <cell r="E74" t="str">
            <v>--</v>
          </cell>
          <cell r="H74">
            <v>5.67</v>
          </cell>
          <cell r="L74">
            <v>4.59</v>
          </cell>
          <cell r="M74" t="str">
            <v>J</v>
          </cell>
          <cell r="BJ74">
            <v>4.59</v>
          </cell>
          <cell r="BK74">
            <v>5.67</v>
          </cell>
          <cell r="BL74">
            <v>5.13</v>
          </cell>
        </row>
        <row r="75">
          <cell r="A75" t="str">
            <v>Hexachlorobenzene</v>
          </cell>
          <cell r="B75" t="str">
            <v>ug/L</v>
          </cell>
          <cell r="C75">
            <v>2.9E-5</v>
          </cell>
          <cell r="D75" t="str">
            <v>--</v>
          </cell>
          <cell r="E75">
            <v>1</v>
          </cell>
          <cell r="BJ75" t="str">
            <v>ND</v>
          </cell>
          <cell r="BK75" t="str">
            <v>ND</v>
          </cell>
          <cell r="BL75" t="str">
            <v>ND</v>
          </cell>
        </row>
        <row r="76">
          <cell r="A76" t="str">
            <v>Pentachlorophenol</v>
          </cell>
          <cell r="B76" t="str">
            <v>ug/L</v>
          </cell>
          <cell r="C76">
            <v>0.03</v>
          </cell>
          <cell r="D76" t="str">
            <v>--</v>
          </cell>
          <cell r="E76">
            <v>20</v>
          </cell>
          <cell r="BJ76" t="str">
            <v>ND</v>
          </cell>
          <cell r="BK76" t="str">
            <v>ND</v>
          </cell>
          <cell r="BL76" t="str">
            <v>ND</v>
          </cell>
        </row>
        <row r="77">
          <cell r="A77" t="str">
            <v>Total Petroleum Hydrocarbons</v>
          </cell>
        </row>
        <row r="78">
          <cell r="A78" t="str">
            <v>Oil &amp; Grease</v>
          </cell>
          <cell r="B78" t="str">
            <v>mg/L</v>
          </cell>
          <cell r="C78" t="str">
            <v>--</v>
          </cell>
          <cell r="D78" t="str">
            <v>--</v>
          </cell>
          <cell r="E78">
            <v>10</v>
          </cell>
          <cell r="AT78" t="str">
            <v/>
          </cell>
          <cell r="AV78" t="str">
            <v/>
          </cell>
          <cell r="AX78" t="str">
            <v/>
          </cell>
          <cell r="AZ78" t="str">
            <v/>
          </cell>
          <cell r="BB78" t="str">
            <v/>
          </cell>
          <cell r="BD78" t="str">
            <v/>
          </cell>
          <cell r="BF78" t="str">
            <v/>
          </cell>
          <cell r="BH78" t="str">
            <v/>
          </cell>
          <cell r="BJ78" t="str">
            <v>ND</v>
          </cell>
          <cell r="BK78" t="str">
            <v>ND</v>
          </cell>
          <cell r="BL78" t="str">
            <v>ND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7-1 Current Stormwater"/>
    </sheetNames>
    <sheetDataSet>
      <sheetData sheetId="0" refreshError="1">
        <row r="14">
          <cell r="C14">
            <v>0.05</v>
          </cell>
        </row>
        <row r="21">
          <cell r="D21">
            <v>5.4000000000000001E-4</v>
          </cell>
        </row>
        <row r="26">
          <cell r="C26">
            <v>3.6499999999999998E-2</v>
          </cell>
        </row>
        <row r="33">
          <cell r="C33">
            <v>1.1999999999999999E-3</v>
          </cell>
        </row>
        <row r="34">
          <cell r="C34">
            <v>1.2E-4</v>
          </cell>
        </row>
        <row r="35">
          <cell r="C35">
            <v>1.1999999999999999E-3</v>
          </cell>
        </row>
        <row r="37">
          <cell r="C37">
            <v>1.2999999999999999E-3</v>
          </cell>
        </row>
        <row r="38">
          <cell r="C38">
            <v>1.2999999999999999E-3</v>
          </cell>
        </row>
        <row r="39">
          <cell r="C39">
            <v>1.2E-4</v>
          </cell>
        </row>
        <row r="42">
          <cell r="C42">
            <v>1.1999999999999999E-3</v>
          </cell>
        </row>
        <row r="46">
          <cell r="C46">
            <v>1.2E-4</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ampInfo_colon_231" connectionId="472" xr16:uid="{795959CF-9822-47A4-9C54-76C4A0BD05CA}"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Alta_PCOI_Final_Crosstab_55" connectionId="273" xr16:uid="{5C147493-266A-472E-90EE-1B93166B70BE}" autoFormatId="16" applyNumberFormats="0" applyBorderFormats="0" applyFontFormats="1" applyPatternFormats="1"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sampInfo_colon_7" connectionId="334" xr16:uid="{629070DF-D5E4-4E67-AD91-1AABC347F43F}" autoFormatId="16" applyNumberFormats="0" applyBorderFormats="0" applyFontFormats="1" applyPatternFormats="1"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Alta_PCOI_Final_Crosstab_143" connectionId="15" xr16:uid="{DB262A44-0C9F-4BC4-9342-DAE12007FB74}" autoFormatId="16" applyNumberFormats="0" applyBorderFormats="0" applyFontFormats="1" applyPatternFormats="1"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Alta_PCOI_Final_Crosstab_95" connectionId="58" xr16:uid="{999B19A6-CECA-4D9B-AEEE-2566E3C4AA4D}" autoFormatId="16" applyNumberFormats="0" applyBorderFormats="0" applyFontFormats="1" applyPatternFormats="1"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Alta_PCOI_Final_Crosstab_204" connectionId="114" xr16:uid="{BF81D584-D216-43EC-BE67-DD82CA6D4E7A}" autoFormatId="16" applyNumberFormats="0" applyBorderFormats="0" applyFontFormats="1" applyPatternFormats="1"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sampInfo_colon_225" connectionId="465" xr16:uid="{44F4F684-3C16-40BD-A536-903BBBC73A61}" autoFormatId="16" applyNumberFormats="0" applyBorderFormats="0" applyFontFormats="1" applyPatternFormats="1"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sampInfo_colon_232" connectionId="473" xr16:uid="{E72AF99A-B0B4-4C12-8748-A3BEB09F4215}" autoFormatId="16" applyNumberFormats="0" applyBorderFormats="0" applyFontFormats="1" applyPatternFormats="1"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Alta_PCOI_Final_Crosstab_144" connectionId="13" xr16:uid="{CC982EDC-BD58-4419-A598-85A26EA703B2}" autoFormatId="16" applyNumberFormats="0" applyBorderFormats="0" applyFontFormats="1" applyPatternFormats="1"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Alta_PCOI_Final_Crosstab_216" connectionId="127" xr16:uid="{669E0E88-A215-4F7F-B62C-D9D57E7BB25B}" autoFormatId="16" applyNumberFormats="0" applyBorderFormats="0" applyFontFormats="1" applyPatternFormats="1"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sampInfo_colon_98" connectionId="437" xr16:uid="{AF3CF457-0A72-415F-8D57-39D88760645A}" autoFormatId="16" applyNumberFormats="0" applyBorderFormats="0" applyFontFormats="1" applyPatternFormats="1"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sampInfo_colon_266" connectionId="510" xr16:uid="{83B0A916-E0B4-4FBE-AEB3-164DE20C8A6B}"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Alta_PCOI_Final_Crosstab_221" connectionId="132" xr16:uid="{995D22E9-C69D-4E48-B35E-261AE43874B4}" autoFormatId="16" applyNumberFormats="0" applyBorderFormats="0" applyFontFormats="1" applyPatternFormats="1"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Alta_PCOI_Final_Crosstab_29" connectionId="303" xr16:uid="{CABC816E-6CA1-4E66-8079-00A96EE3E8A9}" autoFormatId="16" applyNumberFormats="0" applyBorderFormats="0" applyFontFormats="1" applyPatternFormats="1"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sampInfo_colon_261" connectionId="505" xr16:uid="{608FF133-D7FE-486A-993F-B0D6E3A61C17}" autoFormatId="16" applyNumberFormats="0" applyBorderFormats="0" applyFontFormats="1" applyPatternFormats="1"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Alta_PCOI_Final_Crosstab_138" connectionId="20" xr16:uid="{364EF1E2-F372-445F-963A-4E64280AB073}" autoFormatId="16" applyNumberFormats="0" applyBorderFormats="0" applyFontFormats="1" applyPatternFormats="1"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Alta_PCOI_Final_Crosstab_189" connectionId="97" xr16:uid="{362621E9-9ED8-4411-B2D2-BD3E61B24597}" autoFormatId="16" applyNumberFormats="0" applyBorderFormats="0" applyFontFormats="1" applyPatternFormats="1"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sampInfo_colon_268" connectionId="512" xr16:uid="{D41059C2-8C9F-4653-9CD9-4F597DF36747}" autoFormatId="16" applyNumberFormats="0" applyBorderFormats="0" applyFontFormats="1" applyPatternFormats="1"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sampInfo_colon_127" connectionId="378" xr16:uid="{D28C9566-95EB-4A69-AA5A-5046DFBAB8A3}" autoFormatId="16" applyNumberFormats="0" applyBorderFormats="0" applyFontFormats="1" applyPatternFormats="1"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Alta_PCOI_Final_Crosstab_177" connectionId="84" xr16:uid="{7C659D6D-9824-4DBE-ACA4-E12DA93107BB}" autoFormatId="16" applyNumberFormats="0" applyBorderFormats="0" applyFontFormats="1" applyPatternFormats="1"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sampInfo_colon_187" connectionId="422" xr16:uid="{154EC1FD-5EE1-4480-9A34-5E4278BF670D}" autoFormatId="16" applyNumberFormats="0" applyBorderFormats="0" applyFontFormats="1" applyPatternFormats="1"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sampInfo_colon_23" connectionId="633" xr16:uid="{147832EF-83F8-49C1-9968-A06E5729FD6C}" autoFormatId="16" applyNumberFormats="0" applyBorderFormats="0" applyFontFormats="1" applyPatternFormats="1" applyAlignmentFormats="0" applyWidthHeightFormats="0"/>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sampInfo_colon_13" connectionId="342" xr16:uid="{DC09A8A2-87E6-4F9E-A282-9F6D89C3B9FB}"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Alta_PCOI_Final_Crosstab_250" connectionId="164" xr16:uid="{C18341E4-466D-4EF2-B4F9-AD1D1D9B1429}" autoFormatId="16" applyNumberFormats="0" applyBorderFormats="0" applyFontFormats="1" applyPatternFormats="1" applyAlignmentFormats="0" applyWidthHeightFormats="0"/>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sampInfo_colon_106" connectionId="349" xr16:uid="{8DF33B5D-5FFB-48C2-84A2-79738ABB7C86}" autoFormatId="16" applyNumberFormats="0" applyBorderFormats="0" applyFontFormats="1" applyPatternFormats="1" applyAlignmentFormats="0" applyWidthHeightFormats="0"/>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sampInfo_colon_115" connectionId="559" xr16:uid="{B27C1CF9-A21E-485D-9F61-371B76167D75}" autoFormatId="16" applyNumberFormats="0" applyBorderFormats="0" applyFontFormats="1" applyPatternFormats="1" applyAlignmentFormats="0" applyWidthHeightFormats="0"/>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Alta_PCOI_Final_Crosstab_222" connectionId="133" xr16:uid="{3DCD8784-CBC4-4D46-88B4-C5E37D314D36}" autoFormatId="16" applyNumberFormats="0" applyBorderFormats="0" applyFontFormats="1" applyPatternFormats="1" applyAlignmentFormats="0" applyWidthHeightFormats="0"/>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sampInfo_colon_214" connectionId="453" xr16:uid="{676062AE-A419-4714-8A40-CAD771D9513E}" autoFormatId="16" applyNumberFormats="0" applyBorderFormats="0" applyFontFormats="1" applyPatternFormats="1" applyAlignmentFormats="0" applyWidthHeightFormats="0"/>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Alta_PCOI_Final_Crosstab_125" connectionId="34" xr16:uid="{B4B74C01-276E-4412-A74B-7CDA714E28B8}" autoFormatId="16" applyNumberFormats="0" applyBorderFormats="0" applyFontFormats="1" applyPatternFormats="1" applyAlignmentFormats="0" applyWidthHeightFormats="0"/>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sampInfo_colon_159" connectionId="391" xr16:uid="{6B2E85A5-42E9-449C-9DF4-0C384399E84A}" autoFormatId="16" applyNumberFormats="0" applyBorderFormats="0" applyFontFormats="1" applyPatternFormats="1" applyAlignmentFormats="0" applyWidthHeightFormats="0"/>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sampInfo_colon_210" connectionId="448" xr16:uid="{D512F07A-0D87-411C-95B5-BC5C7781B6BE}" autoFormatId="16" applyNumberFormats="0" applyBorderFormats="0" applyFontFormats="1" applyPatternFormats="1" applyAlignmentFormats="0" applyWidthHeightFormats="0"/>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sampInfo_colon_215" connectionId="454" xr16:uid="{371C01DA-2944-4D06-98C2-33E2A79AB82E}" autoFormatId="16" applyNumberFormats="0" applyBorderFormats="0" applyFontFormats="1" applyPatternFormats="1" applyAlignmentFormats="0" applyWidthHeightFormats="0"/>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sampInfo_colon_251" connectionId="494" xr16:uid="{38F9673A-A2FF-47BB-A131-62DF7E649EF1}" autoFormatId="16" applyNumberFormats="0" applyBorderFormats="0" applyFontFormats="1" applyPatternFormats="1" applyAlignmentFormats="0" applyWidthHeightFormats="0"/>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Alta_PCOI_Final_Crosstab_96" connectionId="47" xr16:uid="{2B1F6A06-DA84-43B6-8A0C-26AB9BD0C6C8}"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sampInfo_colon_40" connectionId="331" xr16:uid="{98877D3F-1702-418B-B1F5-7523FDF4728F}" autoFormatId="16" applyNumberFormats="0" applyBorderFormats="0" applyFontFormats="1" applyPatternFormats="1" applyAlignmentFormats="0" applyWidthHeightFormats="0"/>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sampInfo_colon_165" connectionId="398" xr16:uid="{A8306898-D10A-4B9F-84E4-A690FF420AC9}" autoFormatId="16" applyNumberFormats="0" applyBorderFormats="0" applyFontFormats="1" applyPatternFormats="1" applyAlignmentFormats="0" applyWidthHeightFormats="0"/>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sampInfo_colon_44" connectionId="577" xr16:uid="{650C07FB-4E0C-4F37-98EE-8369E1284B9E}" autoFormatId="16" applyNumberFormats="0" applyBorderFormats="0" applyFontFormats="1" applyPatternFormats="1" applyAlignmentFormats="0" applyWidthHeightFormats="0"/>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Alta_PCOI_Final_Crosstab_134" connectionId="24" xr16:uid="{C17273D9-A73D-4165-A04A-27D58B7C5333}" autoFormatId="16" applyNumberFormats="0" applyBorderFormats="0" applyFontFormats="1" applyPatternFormats="1" applyAlignmentFormats="0" applyWidthHeightFormats="0"/>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sampInfo_colon_21" connectionId="635" xr16:uid="{381DEBA8-4B93-4841-A8D3-A51ACAF0054E}" autoFormatId="16" applyNumberFormats="0" applyBorderFormats="0" applyFontFormats="1" applyPatternFormats="1" applyAlignmentFormats="0" applyWidthHeightFormats="0"/>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sampInfo_colon_195" connectionId="431" xr16:uid="{1FEB4EF4-46D8-4D15-974C-0A927DA682B1}" autoFormatId="16" applyNumberFormats="0" applyBorderFormats="0" applyFontFormats="1" applyPatternFormats="1" applyAlignmentFormats="0" applyWidthHeightFormats="0"/>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sampInfo_colon_33" connectionId="622" xr16:uid="{50AB34A7-7EC2-4865-B4AF-CFCF5B18C1EC}" autoFormatId="16" applyNumberFormats="0" applyBorderFormats="0" applyFontFormats="1" applyPatternFormats="1" applyAlignmentFormats="0" applyWidthHeightFormats="0"/>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Alta_PCOI_Final_Crosstab_252" connectionId="166" xr16:uid="{FC570E0E-C47E-483D-A560-6BFCA0560BDF}" autoFormatId="16" applyNumberFormats="0" applyBorderFormats="0" applyFontFormats="1" applyPatternFormats="1" applyAlignmentFormats="0" applyWidthHeightFormats="0"/>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Alta_PCOI_Final_Crosstab_119" connectionId="41" xr16:uid="{026BDA38-17BE-4784-B4D0-AD8E7F2D3CA3}" autoFormatId="16" applyNumberFormats="0" applyBorderFormats="0" applyFontFormats="1" applyPatternFormats="1" applyAlignmentFormats="0" applyWidthHeightFormats="0"/>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sampInfo_colon_63" connectionId="598" xr16:uid="{B441E10F-B5E6-43BD-88E3-15F71C4BF5BC}" autoFormatId="16" applyNumberFormats="0" applyBorderFormats="0" applyFontFormats="1" applyPatternFormats="1" applyAlignmentFormats="0" applyWidthHeightFormats="0"/>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sampInfo_colon_139" connectionId="365" xr16:uid="{D5BB48F0-31F2-4A96-A672-356ECB1B7841}"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Alta_PCOI_Final_Crosstab_89" connectionId="124" xr16:uid="{CDA009E0-F260-4C8D-BF8D-1BBD1605A867}" autoFormatId="16" applyNumberFormats="0" applyBorderFormats="0" applyFontFormats="1" applyPatternFormats="1" applyAlignmentFormats="0" applyWidthHeightFormats="0"/>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Alta_PCOI_Final_Crosstab_46" connectionId="263" xr16:uid="{CDA596E0-7307-48C5-8244-8CCD658E46B4}" autoFormatId="16" applyNumberFormats="0" applyBorderFormats="0" applyFontFormats="1" applyPatternFormats="1" applyAlignmentFormats="0" applyWidthHeightFormats="0"/>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sampInfo_colon_97" connectionId="449" xr16:uid="{F1499FAB-B144-46DF-A82F-2C4B56300E21}" autoFormatId="16" applyNumberFormats="0" applyBorderFormats="0" applyFontFormats="1" applyPatternFormats="1" applyAlignmentFormats="0" applyWidthHeightFormats="0"/>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Alta_PCOI_Final_Crosstab_83" connectionId="211" xr16:uid="{ECCBE003-DCFA-43C8-A9FE-64E61CFD7ADC}" autoFormatId="16" applyNumberFormats="0" applyBorderFormats="0" applyFontFormats="1" applyPatternFormats="1" applyAlignmentFormats="0" applyWidthHeightFormats="0"/>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Alta_PCOI_Final_Crosstab_140" connectionId="18" xr16:uid="{73ECDB1C-A9C9-419A-9352-16EEE8D8149A}" autoFormatId="16" applyNumberFormats="0" applyBorderFormats="0" applyFontFormats="1" applyPatternFormats="1" applyAlignmentFormats="0" applyWidthHeightFormats="0"/>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sampInfo_colon_19" connectionId="637" xr16:uid="{A3C2EB64-2735-47F1-B014-49F83A303BEA}" autoFormatId="16" applyNumberFormats="0" applyBorderFormats="0" applyFontFormats="1" applyPatternFormats="1" applyAlignmentFormats="0" applyWidthHeightFormats="0"/>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Alta_PCOI_Final_Crosstab_207" connectionId="117" xr16:uid="{CB10A819-752B-4624-8711-7C1EC98B7E43}" autoFormatId="16" applyNumberFormats="0" applyBorderFormats="0" applyFontFormats="1" applyPatternFormats="1" applyAlignmentFormats="0" applyWidthHeightFormats="0"/>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sampInfo_colon_22" connectionId="634" xr16:uid="{D36034DA-EC7E-4773-A224-C526A92498A5}" autoFormatId="16" applyNumberFormats="0" applyBorderFormats="0" applyFontFormats="1" applyPatternFormats="1" applyAlignmentFormats="0" applyWidthHeightFormats="0"/>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sampInfo_colon_32" connectionId="623" xr16:uid="{A919D32C-23E4-4BE7-B151-9F7859DF08C6}" autoFormatId="16" applyNumberFormats="0" applyBorderFormats="0" applyFontFormats="1" applyPatternFormats="1" applyAlignmentFormats="0" applyWidthHeightFormats="0"/>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Alta_PCOI_Final_Crosstab_163" connectionId="68" xr16:uid="{3FCD6B32-43E2-4767-865E-2D9389BE0AFC}" autoFormatId="16" applyNumberFormats="0" applyBorderFormats="0" applyFontFormats="1" applyPatternFormats="1" applyAlignmentFormats="0" applyWidthHeightFormats="0"/>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sampInfo_colon_167" connectionId="400" xr16:uid="{E88834D5-2EFE-43ED-8154-FB2D467102C4}"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Alta_PCOI_Final_Crosstab_18" connectionId="8" xr16:uid="{392B3793-E031-418E-9C62-B612AFBA7B6E}" autoFormatId="16" applyNumberFormats="0" applyBorderFormats="0" applyFontFormats="1" applyPatternFormats="1" applyAlignmentFormats="0" applyWidthHeightFormats="0"/>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sampInfo_colon_81" connectionId="569" xr16:uid="{E2335B2C-4522-4647-81CA-E9977BFA946A}" autoFormatId="16" applyNumberFormats="0" applyBorderFormats="0" applyFontFormats="1" applyPatternFormats="1" applyAlignmentFormats="0" applyWidthHeightFormats="0"/>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sampInfo_colon_257" connectionId="500" xr16:uid="{C43F572B-B510-4416-94C9-34ED74F692A8}" autoFormatId="16" applyNumberFormats="0" applyBorderFormats="0" applyFontFormats="1" applyPatternFormats="1" applyAlignmentFormats="0" applyWidthHeightFormats="0"/>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sampInfo_colon_57" connectionId="591" xr16:uid="{998FCA76-01BD-4195-9FDB-80EC0769F0C6}" autoFormatId="16" applyNumberFormats="0" applyBorderFormats="0" applyFontFormats="1" applyPatternFormats="1" applyAlignmentFormats="0" applyWidthHeightFormats="0"/>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sampInfo_colon_212" connectionId="451" xr16:uid="{3EFCAB87-E0E1-47C5-97AD-6B454F9A2C9B}" autoFormatId="16" applyNumberFormats="0" applyBorderFormats="0" applyFontFormats="1" applyPatternFormats="1" applyAlignmentFormats="0" applyWidthHeightFormats="0"/>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Alta_PCOI_Final_Crosstab_196" connectionId="105" xr16:uid="{996043C4-D618-4A09-8A1E-F5123254292E}" autoFormatId="16" applyNumberFormats="0" applyBorderFormats="0" applyFontFormats="1" applyPatternFormats="1" applyAlignmentFormats="0" applyWidthHeightFormats="0"/>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Alta_PCOI_Final_Crosstab_126" connectionId="33" xr16:uid="{33CD309C-EC7C-437B-988D-AC24754232AB}" autoFormatId="16" applyNumberFormats="0" applyBorderFormats="0" applyFontFormats="1" applyPatternFormats="1" applyAlignmentFormats="0" applyWidthHeightFormats="0"/>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sampInfo_colon_222" connectionId="462" xr16:uid="{9B54ADB6-4853-4226-A1A2-3DFBC273CEEF}" autoFormatId="16" applyNumberFormats="0" applyBorderFormats="0" applyFontFormats="1" applyPatternFormats="1" applyAlignmentFormats="0" applyWidthHeightFormats="0"/>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sampInfo_colon_260" connectionId="503" xr16:uid="{FED0A09E-9314-4B5B-BE43-638B63CD207C}" autoFormatId="16" applyNumberFormats="0" applyBorderFormats="0" applyFontFormats="1" applyPatternFormats="1" applyAlignmentFormats="0" applyWidthHeightFormats="0"/>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sampInfo_colon_102" connectionId="393" xr16:uid="{81AD8CF3-0613-4A27-BD0D-925C3E4CE3B7}" autoFormatId="16" applyNumberFormats="0" applyBorderFormats="0" applyFontFormats="1" applyPatternFormats="1" applyAlignmentFormats="0" applyWidthHeightFormats="0"/>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sampInfo_colon_91" connectionId="515" xr16:uid="{D466E4C6-8B5D-4964-A31B-A53AFF28CD8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Alta_PCOI_Final_Crosstab_94" connectionId="69" xr16:uid="{FE58633E-7A26-4CC3-B8A1-B00E545B47EC}" autoFormatId="16" applyNumberFormats="0" applyBorderFormats="0" applyFontFormats="1" applyPatternFormats="1" applyAlignmentFormats="0" applyWidthHeightFormats="0"/>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Alta_PCOI_Final_Crosstab_107" connectionId="249" xr16:uid="{1E9710B9-91D9-4361-AB38-20937E182D9B}" autoFormatId="16" applyNumberFormats="0" applyBorderFormats="0" applyFontFormats="1" applyPatternFormats="1" applyAlignmentFormats="0" applyWidthHeightFormats="0"/>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sampInfo_colon_184" connectionId="419" xr16:uid="{03E02B43-53C3-4767-8231-ED33C041E042}" autoFormatId="16" applyNumberFormats="0" applyBorderFormats="0" applyFontFormats="1" applyPatternFormats="1" applyAlignmentFormats="0" applyWidthHeightFormats="0"/>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Alta_PCOI_Final_Crosstab_5" connectionId="318" xr16:uid="{4F52CDC7-1A8C-4630-BB69-D61930E880CB}" autoFormatId="16" applyNumberFormats="0" applyBorderFormats="0" applyFontFormats="1" applyPatternFormats="1" applyAlignmentFormats="0" applyWidthHeightFormats="0"/>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sampInfo_colon_206" connectionId="443" xr16:uid="{C7E40519-EF4F-43B6-A7D9-EBC221AD9D0E}" autoFormatId="16" applyNumberFormats="0" applyBorderFormats="0" applyFontFormats="1" applyPatternFormats="1" applyAlignmentFormats="0" applyWidthHeightFormats="0"/>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Alta_PCOI_Final_Crosstab_253" connectionId="167" xr16:uid="{06E8D534-BAF6-4394-8A57-AF7E1150D70B}" autoFormatId="16" applyNumberFormats="0" applyBorderFormats="0" applyFontFormats="1" applyPatternFormats="1" applyAlignmentFormats="0" applyWidthHeightFormats="0"/>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sampInfo_colon_5" connectionId="332" xr16:uid="{CD8FA261-AA05-4312-A3F8-A9AFA555B899}" autoFormatId="16" applyNumberFormats="0" applyBorderFormats="0" applyFontFormats="1" applyPatternFormats="1" applyAlignmentFormats="0" applyWidthHeightFormats="0"/>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Alta_PCOI_Final_Crosstab_166" connectionId="72" xr16:uid="{0147F7D7-AE3D-45C4-8EC1-8E58A71497C2}" autoFormatId="16" applyNumberFormats="0" applyBorderFormats="0" applyFontFormats="1" applyPatternFormats="1" applyAlignmentFormats="0" applyWidthHeightFormats="0"/>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Alta_PCOI_Final_Crosstab_170" connectionId="76" xr16:uid="{AEF84DFE-E5F3-4ECE-A86D-21343C27EC33}" autoFormatId="16" applyNumberFormats="0" applyBorderFormats="0" applyFontFormats="1" applyPatternFormats="1" applyAlignmentFormats="0" applyWidthHeightFormats="0"/>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sampInfo_colon_120" connectionId="386" xr16:uid="{19F5A22E-4987-4EBD-A59B-694DB043DEEE}" autoFormatId="16" applyNumberFormats="0" applyBorderFormats="0" applyFontFormats="1" applyPatternFormats="1" applyAlignmentFormats="0" applyWidthHeightFormats="0"/>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Alta_PCOI_Final_Crosstab_149" connectionId="53" xr16:uid="{35A60311-1216-4F50-9C76-460BAF67337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Alta_PCOI_Final_Crosstab_80" connectionId="248" xr16:uid="{E9F91AFB-601D-4AD3-AF01-0E61A8BC486A}" autoFormatId="16" applyNumberFormats="0" applyBorderFormats="0" applyFontFormats="1" applyPatternFormats="1" applyAlignmentFormats="0" applyWidthHeightFormats="0"/>
</file>

<file path=xl/queryTables/queryTable170.xml><?xml version="1.0" encoding="utf-8"?>
<queryTable xmlns="http://schemas.openxmlformats.org/spreadsheetml/2006/main" xmlns:mc="http://schemas.openxmlformats.org/markup-compatibility/2006" xmlns:xr16="http://schemas.microsoft.com/office/spreadsheetml/2017/revision16" mc:Ignorable="xr16" name="sampInfo_colon_179" connectionId="413" xr16:uid="{4D9D6230-6392-4B46-9009-69C545536217}" autoFormatId="16" applyNumberFormats="0" applyBorderFormats="0" applyFontFormats="1" applyPatternFormats="1" applyAlignmentFormats="0" applyWidthHeightFormats="0"/>
</file>

<file path=xl/queryTables/queryTable171.xml><?xml version="1.0" encoding="utf-8"?>
<queryTable xmlns="http://schemas.openxmlformats.org/spreadsheetml/2006/main" xmlns:mc="http://schemas.openxmlformats.org/markup-compatibility/2006" xmlns:xr16="http://schemas.microsoft.com/office/spreadsheetml/2017/revision16" mc:Ignorable="xr16" name="Alta_PCOI_Final_Crosstab_84" connectionId="190" xr16:uid="{AE056898-F74E-4628-BBE4-1539016E1EC9}" autoFormatId="16" applyNumberFormats="0" applyBorderFormats="0" applyFontFormats="1" applyPatternFormats="1" applyAlignmentFormats="0" applyWidthHeightFormats="0"/>
</file>

<file path=xl/queryTables/queryTable172.xml><?xml version="1.0" encoding="utf-8"?>
<queryTable xmlns="http://schemas.openxmlformats.org/spreadsheetml/2006/main" xmlns:mc="http://schemas.openxmlformats.org/markup-compatibility/2006" xmlns:xr16="http://schemas.microsoft.com/office/spreadsheetml/2017/revision16" mc:Ignorable="xr16" name="Alta_PCOI_Final_Crosstab_248" connectionId="162" xr16:uid="{7CD3E73E-3644-46FC-B1D9-A38EEEBE2A2E}" autoFormatId="16" applyNumberFormats="0" applyBorderFormats="0" applyFontFormats="1" applyPatternFormats="1" applyAlignmentFormats="0" applyWidthHeightFormats="0"/>
</file>

<file path=xl/queryTables/queryTable173.xml><?xml version="1.0" encoding="utf-8"?>
<queryTable xmlns="http://schemas.openxmlformats.org/spreadsheetml/2006/main" xmlns:mc="http://schemas.openxmlformats.org/markup-compatibility/2006" xmlns:xr16="http://schemas.microsoft.com/office/spreadsheetml/2017/revision16" mc:Ignorable="xr16" name="Alta_PCOI_Final_Crosstab_154" connectionId="59" xr16:uid="{2B23A611-8392-4696-82CD-7D2842880216}" autoFormatId="16" applyNumberFormats="0" applyBorderFormats="0" applyFontFormats="1" applyPatternFormats="1" applyAlignmentFormats="0" applyWidthHeightFormats="0"/>
</file>

<file path=xl/queryTables/queryTable174.xml><?xml version="1.0" encoding="utf-8"?>
<queryTable xmlns="http://schemas.openxmlformats.org/spreadsheetml/2006/main" xmlns:mc="http://schemas.openxmlformats.org/markup-compatibility/2006" xmlns:xr16="http://schemas.microsoft.com/office/spreadsheetml/2017/revision16" mc:Ignorable="xr16" name="sampInfo_colon_31" connectionId="624" xr16:uid="{2D5654D9-91E5-482D-A32E-F5FCA0E84885}" autoFormatId="16" applyNumberFormats="0" applyBorderFormats="0" applyFontFormats="1" applyPatternFormats="1" applyAlignmentFormats="0" applyWidthHeightFormats="0"/>
</file>

<file path=xl/queryTables/queryTable175.xml><?xml version="1.0" encoding="utf-8"?>
<queryTable xmlns="http://schemas.openxmlformats.org/spreadsheetml/2006/main" xmlns:mc="http://schemas.openxmlformats.org/markup-compatibility/2006" xmlns:xr16="http://schemas.microsoft.com/office/spreadsheetml/2017/revision16" mc:Ignorable="xr16" name="Alta_PCOI_Final_Crosstab_185" connectionId="93" xr16:uid="{7C36669A-4D80-4BD1-ABDB-31F7D453C36C}" autoFormatId="16" applyNumberFormats="0" applyBorderFormats="0" applyFontFormats="1" applyPatternFormats="1" applyAlignmentFormats="0" applyWidthHeightFormats="0"/>
</file>

<file path=xl/queryTables/queryTable176.xml><?xml version="1.0" encoding="utf-8"?>
<queryTable xmlns="http://schemas.openxmlformats.org/spreadsheetml/2006/main" xmlns:mc="http://schemas.openxmlformats.org/markup-compatibility/2006" xmlns:xr16="http://schemas.microsoft.com/office/spreadsheetml/2017/revision16" mc:Ignorable="xr16" name="sampInfo_colon_272" connectionId="517" xr16:uid="{0931B76B-84D1-4F39-8C59-5AF7006D7E23}" autoFormatId="16" applyNumberFormats="0" applyBorderFormats="0" applyFontFormats="1" applyPatternFormats="1" applyAlignmentFormats="0" applyWidthHeightFormats="0"/>
</file>

<file path=xl/queryTables/queryTable177.xml><?xml version="1.0" encoding="utf-8"?>
<queryTable xmlns="http://schemas.openxmlformats.org/spreadsheetml/2006/main" xmlns:mc="http://schemas.openxmlformats.org/markup-compatibility/2006" xmlns:xr16="http://schemas.microsoft.com/office/spreadsheetml/2017/revision16" mc:Ignorable="xr16" name="Alta_PCOI_Final_Crosstab_224" connectionId="136" xr16:uid="{1B9276F4-DD51-4943-A6DA-88D0595F05E8}" autoFormatId="16" applyNumberFormats="0" applyBorderFormats="0" applyFontFormats="1" applyPatternFormats="1" applyAlignmentFormats="0" applyWidthHeightFormats="0"/>
</file>

<file path=xl/queryTables/queryTable178.xml><?xml version="1.0" encoding="utf-8"?>
<queryTable xmlns="http://schemas.openxmlformats.org/spreadsheetml/2006/main" xmlns:mc="http://schemas.openxmlformats.org/markup-compatibility/2006" xmlns:xr16="http://schemas.microsoft.com/office/spreadsheetml/2017/revision16" mc:Ignorable="xr16" name="Alta_PCOI_Final_Crosstab_237" connectionId="150" xr16:uid="{51F03A55-7415-46AA-A1BF-8550B8FE152C}" autoFormatId="16" applyNumberFormats="0" applyBorderFormats="0" applyFontFormats="1" applyPatternFormats="1" applyAlignmentFormats="0" applyWidthHeightFormats="0"/>
</file>

<file path=xl/queryTables/queryTable179.xml><?xml version="1.0" encoding="utf-8"?>
<queryTable xmlns="http://schemas.openxmlformats.org/spreadsheetml/2006/main" xmlns:mc="http://schemas.openxmlformats.org/markup-compatibility/2006" xmlns:xr16="http://schemas.microsoft.com/office/spreadsheetml/2017/revision16" mc:Ignorable="xr16" name="Alta_PCOI_Final_Crosstab_12" connectionId="1" xr16:uid="{35CC1C91-886B-4698-9C4B-1DB65A93D75B}"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sampInfo_colon_243" connectionId="485" xr16:uid="{3D461656-BA7A-483C-B9B6-C2AE4B166E68}" autoFormatId="16" applyNumberFormats="0" applyBorderFormats="0" applyFontFormats="1" applyPatternFormats="1" applyAlignmentFormats="0" applyWidthHeightFormats="0"/>
</file>

<file path=xl/queryTables/queryTable180.xml><?xml version="1.0" encoding="utf-8"?>
<queryTable xmlns="http://schemas.openxmlformats.org/spreadsheetml/2006/main" xmlns:mc="http://schemas.openxmlformats.org/markup-compatibility/2006" xmlns:xr16="http://schemas.microsoft.com/office/spreadsheetml/2017/revision16" mc:Ignorable="xr16" name="sampInfo_colon_229" connectionId="469" xr16:uid="{DBEF407C-273A-4BCB-899B-9BB2DECE0BB6}" autoFormatId="16" applyNumberFormats="0" applyBorderFormats="0" applyFontFormats="1" applyPatternFormats="1" applyAlignmentFormats="0" applyWidthHeightFormats="0"/>
</file>

<file path=xl/queryTables/queryTable181.xml><?xml version="1.0" encoding="utf-8"?>
<queryTable xmlns="http://schemas.openxmlformats.org/spreadsheetml/2006/main" xmlns:mc="http://schemas.openxmlformats.org/markup-compatibility/2006" xmlns:xr16="http://schemas.microsoft.com/office/spreadsheetml/2017/revision16" mc:Ignorable="xr16" name="sampInfo_colon_54" connectionId="588" xr16:uid="{4ADBA3D7-7FB5-4922-8D5C-B18E83CEB2E0}" autoFormatId="16" applyNumberFormats="0" applyBorderFormats="0" applyFontFormats="1" applyPatternFormats="1" applyAlignmentFormats="0" applyWidthHeightFormats="0"/>
</file>

<file path=xl/queryTables/queryTable182.xml><?xml version="1.0" encoding="utf-8"?>
<queryTable xmlns="http://schemas.openxmlformats.org/spreadsheetml/2006/main" xmlns:mc="http://schemas.openxmlformats.org/markup-compatibility/2006" xmlns:xr16="http://schemas.microsoft.com/office/spreadsheetml/2017/revision16" mc:Ignorable="xr16" name="sampInfo_colon_191" connectionId="427" xr16:uid="{5E962757-EA91-4381-8E42-A653C0930A5F}" autoFormatId="16" applyNumberFormats="0" applyBorderFormats="0" applyFontFormats="1" applyPatternFormats="1" applyAlignmentFormats="0" applyWidthHeightFormats="0"/>
</file>

<file path=xl/queryTables/queryTable183.xml><?xml version="1.0" encoding="utf-8"?>
<queryTable xmlns="http://schemas.openxmlformats.org/spreadsheetml/2006/main" xmlns:mc="http://schemas.openxmlformats.org/markup-compatibility/2006" xmlns:xr16="http://schemas.microsoft.com/office/spreadsheetml/2017/revision16" mc:Ignorable="xr16" name="sampInfo_colon_169" connectionId="402" xr16:uid="{97BCDFF3-5512-4E63-96C3-7BAAEB7B3562}" autoFormatId="16" applyNumberFormats="0" applyBorderFormats="0" applyFontFormats="1" applyPatternFormats="1" applyAlignmentFormats="0" applyWidthHeightFormats="0"/>
</file>

<file path=xl/queryTables/queryTable184.xml><?xml version="1.0" encoding="utf-8"?>
<queryTable xmlns="http://schemas.openxmlformats.org/spreadsheetml/2006/main" xmlns:mc="http://schemas.openxmlformats.org/markup-compatibility/2006" xmlns:xr16="http://schemas.microsoft.com/office/spreadsheetml/2017/revision16" mc:Ignorable="xr16" name="sampInfo_colon_129" connectionId="376" xr16:uid="{1DB4CC4C-E0CA-4BE7-A907-92E4AC3E1A06}" autoFormatId="16" applyNumberFormats="0" applyBorderFormats="0" applyFontFormats="1" applyPatternFormats="1" applyAlignmentFormats="0" applyWidthHeightFormats="0"/>
</file>

<file path=xl/queryTables/queryTable185.xml><?xml version="1.0" encoding="utf-8"?>
<queryTable xmlns="http://schemas.openxmlformats.org/spreadsheetml/2006/main" xmlns:mc="http://schemas.openxmlformats.org/markup-compatibility/2006" xmlns:xr16="http://schemas.microsoft.com/office/spreadsheetml/2017/revision16" mc:Ignorable="xr16" name="Alta_PCOI_Final_Crosstab_179" connectionId="86" xr16:uid="{E1AABF90-7DFF-4CDD-A7A1-93BFDD51EB42}" autoFormatId="16" applyNumberFormats="0" applyBorderFormats="0" applyFontFormats="1" applyPatternFormats="1" applyAlignmentFormats="0" applyWidthHeightFormats="0"/>
</file>

<file path=xl/queryTables/queryTable186.xml><?xml version="1.0" encoding="utf-8"?>
<queryTable xmlns="http://schemas.openxmlformats.org/spreadsheetml/2006/main" xmlns:mc="http://schemas.openxmlformats.org/markup-compatibility/2006" xmlns:xr16="http://schemas.microsoft.com/office/spreadsheetml/2017/revision16" mc:Ignorable="xr16" name="Alta_PCOI_Final_Crosstab_243" connectionId="156" xr16:uid="{5C57CB9C-C198-4FFB-9FB6-3E7BFE8A4A57}" autoFormatId="16" applyNumberFormats="0" applyBorderFormats="0" applyFontFormats="1" applyPatternFormats="1" applyAlignmentFormats="0" applyWidthHeightFormats="0"/>
</file>

<file path=xl/queryTables/queryTable187.xml><?xml version="1.0" encoding="utf-8"?>
<queryTable xmlns="http://schemas.openxmlformats.org/spreadsheetml/2006/main" xmlns:mc="http://schemas.openxmlformats.org/markup-compatibility/2006" xmlns:xr16="http://schemas.microsoft.com/office/spreadsheetml/2017/revision16" mc:Ignorable="xr16" name="sampInfo_colon_271" connectionId="516" xr16:uid="{5B707E65-29D7-4210-8515-EDB0E16508E8}" autoFormatId="16" applyNumberFormats="0" applyBorderFormats="0" applyFontFormats="1" applyPatternFormats="1" applyAlignmentFormats="0" applyWidthHeightFormats="0"/>
</file>

<file path=xl/queryTables/queryTable188.xml><?xml version="1.0" encoding="utf-8"?>
<queryTable xmlns="http://schemas.openxmlformats.org/spreadsheetml/2006/main" xmlns:mc="http://schemas.openxmlformats.org/markup-compatibility/2006" xmlns:xr16="http://schemas.microsoft.com/office/spreadsheetml/2017/revision16" mc:Ignorable="xr16" name="sampInfo_colon_14" connectionId="343" xr16:uid="{021FF07C-53F7-4142-BA88-6C70946ADBD3}" autoFormatId="16" applyNumberFormats="0" applyBorderFormats="0" applyFontFormats="1" applyPatternFormats="1" applyAlignmentFormats="0" applyWidthHeightFormats="0"/>
</file>

<file path=xl/queryTables/queryTable189.xml><?xml version="1.0" encoding="utf-8"?>
<queryTable xmlns="http://schemas.openxmlformats.org/spreadsheetml/2006/main" xmlns:mc="http://schemas.openxmlformats.org/markup-compatibility/2006" xmlns:xr16="http://schemas.microsoft.com/office/spreadsheetml/2017/revision16" mc:Ignorable="xr16" name="sampInfo_colon_190" connectionId="425" xr16:uid="{7CE65752-56F3-4DAD-B7F0-4990A542C91F}"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Alta_PCOI_Final_Crosstab_235" connectionId="148" xr16:uid="{0901935F-BADA-4362-B8B9-FA559DD153BA}" autoFormatId="16" applyNumberFormats="0" applyBorderFormats="0" applyFontFormats="1" applyPatternFormats="1" applyAlignmentFormats="0" applyWidthHeightFormats="0"/>
</file>

<file path=xl/queryTables/queryTable190.xml><?xml version="1.0" encoding="utf-8"?>
<queryTable xmlns="http://schemas.openxmlformats.org/spreadsheetml/2006/main" xmlns:mc="http://schemas.openxmlformats.org/markup-compatibility/2006" xmlns:xr16="http://schemas.microsoft.com/office/spreadsheetml/2017/revision16" mc:Ignorable="xr16" name="Alta_PCOI_Final_Crosstab_200" connectionId="109" xr16:uid="{F0B61919-F245-465F-8751-16EDF5231121}" autoFormatId="16" applyNumberFormats="0" applyBorderFormats="0" applyFontFormats="1" applyPatternFormats="1" applyAlignmentFormats="0" applyWidthHeightFormats="0"/>
</file>

<file path=xl/queryTables/queryTable191.xml><?xml version="1.0" encoding="utf-8"?>
<queryTable xmlns="http://schemas.openxmlformats.org/spreadsheetml/2006/main" xmlns:mc="http://schemas.openxmlformats.org/markup-compatibility/2006" xmlns:xr16="http://schemas.microsoft.com/office/spreadsheetml/2017/revision16" mc:Ignorable="xr16" name="sampInfo_colon_255" connectionId="498" xr16:uid="{F2FC20ED-DF14-448C-8B14-530B4278D6AA}" autoFormatId="16" applyNumberFormats="0" applyBorderFormats="0" applyFontFormats="1" applyPatternFormats="1" applyAlignmentFormats="0" applyWidthHeightFormats="0"/>
</file>

<file path=xl/queryTables/queryTable192.xml><?xml version="1.0" encoding="utf-8"?>
<queryTable xmlns="http://schemas.openxmlformats.org/spreadsheetml/2006/main" xmlns:mc="http://schemas.openxmlformats.org/markup-compatibility/2006" xmlns:xr16="http://schemas.microsoft.com/office/spreadsheetml/2017/revision16" mc:Ignorable="xr16" name="sampInfo_colon_45" connectionId="578" xr16:uid="{BDA55ECE-4B94-46A9-9120-4DFEA431E3F1}" autoFormatId="16" applyNumberFormats="0" applyBorderFormats="0" applyFontFormats="1" applyPatternFormats="1" applyAlignmentFormats="0" applyWidthHeightFormats="0"/>
</file>

<file path=xl/queryTables/queryTable193.xml><?xml version="1.0" encoding="utf-8"?>
<queryTable xmlns="http://schemas.openxmlformats.org/spreadsheetml/2006/main" xmlns:mc="http://schemas.openxmlformats.org/markup-compatibility/2006" xmlns:xr16="http://schemas.microsoft.com/office/spreadsheetml/2017/revision16" mc:Ignorable="xr16" name="sampInfo_colon_99" connectionId="426" xr16:uid="{17353D6D-F8B2-4BA3-8F15-EB656C790072}" autoFormatId="16" applyNumberFormats="0" applyBorderFormats="0" applyFontFormats="1" applyPatternFormats="1" applyAlignmentFormats="0" applyWidthHeightFormats="0"/>
</file>

<file path=xl/queryTables/queryTable194.xml><?xml version="1.0" encoding="utf-8"?>
<queryTable xmlns="http://schemas.openxmlformats.org/spreadsheetml/2006/main" xmlns:mc="http://schemas.openxmlformats.org/markup-compatibility/2006" xmlns:xr16="http://schemas.microsoft.com/office/spreadsheetml/2017/revision16" mc:Ignorable="xr16" name="Alta_PCOI_Final_Crosstab_231" connectionId="143" xr16:uid="{C5A46861-88DC-467B-9C4A-E330EDD19225}" autoFormatId="16" applyNumberFormats="0" applyBorderFormats="0" applyFontFormats="1" applyPatternFormats="1" applyAlignmentFormats="0" applyWidthHeightFormats="0"/>
</file>

<file path=xl/queryTables/queryTable195.xml><?xml version="1.0" encoding="utf-8"?>
<queryTable xmlns="http://schemas.openxmlformats.org/spreadsheetml/2006/main" xmlns:mc="http://schemas.openxmlformats.org/markup-compatibility/2006" xmlns:xr16="http://schemas.microsoft.com/office/spreadsheetml/2017/revision16" mc:Ignorable="xr16" name="sampInfo_colon_213" connectionId="452" xr16:uid="{BAA6AB41-C8B7-46F6-A801-CF3B5F8D202A}" autoFormatId="16" applyNumberFormats="0" applyBorderFormats="0" applyFontFormats="1" applyPatternFormats="1" applyAlignmentFormats="0" applyWidthHeightFormats="0"/>
</file>

<file path=xl/queryTables/queryTable196.xml><?xml version="1.0" encoding="utf-8"?>
<queryTable xmlns="http://schemas.openxmlformats.org/spreadsheetml/2006/main" xmlns:mc="http://schemas.openxmlformats.org/markup-compatibility/2006" xmlns:xr16="http://schemas.microsoft.com/office/spreadsheetml/2017/revision16" mc:Ignorable="xr16" name="Alta_PCOI_Final_Crosstab_51" connectionId="268" xr16:uid="{0ACE4D55-AF15-4B2B-87D5-F189F064E4A2}" autoFormatId="16" applyNumberFormats="0" applyBorderFormats="0" applyFontFormats="1" applyPatternFormats="1" applyAlignmentFormats="0" applyWidthHeightFormats="0"/>
</file>

<file path=xl/queryTables/queryTable197.xml><?xml version="1.0" encoding="utf-8"?>
<queryTable xmlns="http://schemas.openxmlformats.org/spreadsheetml/2006/main" xmlns:mc="http://schemas.openxmlformats.org/markup-compatibility/2006" xmlns:xr16="http://schemas.microsoft.com/office/spreadsheetml/2017/revision16" mc:Ignorable="xr16" name="sampInfo_colon_75" connectionId="611" xr16:uid="{BE88B32E-A9EB-47F9-97AC-513EB29C0517}" autoFormatId="16" applyNumberFormats="0" applyBorderFormats="0" applyFontFormats="1" applyPatternFormats="1" applyAlignmentFormats="0" applyWidthHeightFormats="0"/>
</file>

<file path=xl/queryTables/queryTable198.xml><?xml version="1.0" encoding="utf-8"?>
<queryTable xmlns="http://schemas.openxmlformats.org/spreadsheetml/2006/main" xmlns:mc="http://schemas.openxmlformats.org/markup-compatibility/2006" xmlns:xr16="http://schemas.microsoft.com/office/spreadsheetml/2017/revision16" mc:Ignorable="xr16" name="Alta_PCOI_Final_Crosstab_120" connectionId="40" xr16:uid="{8D15BE57-568C-4C3B-AED1-33FE4405B27A}" autoFormatId="16" applyNumberFormats="0" applyBorderFormats="0" applyFontFormats="1" applyPatternFormats="1" applyAlignmentFormats="0" applyWidthHeightFormats="0"/>
</file>

<file path=xl/queryTables/queryTable199.xml><?xml version="1.0" encoding="utf-8"?>
<queryTable xmlns="http://schemas.openxmlformats.org/spreadsheetml/2006/main" xmlns:mc="http://schemas.openxmlformats.org/markup-compatibility/2006" xmlns:xr16="http://schemas.microsoft.com/office/spreadsheetml/2017/revision16" mc:Ignorable="xr16" name="sampInfo_colon_109" connectionId="628" xr16:uid="{29FD2820-EF4A-4B6D-9B02-EB3D662C74DD}"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sampInfo_colon_88" connectionId="550" xr16:uid="{AD079E31-2EAE-4638-90DD-27C5B22060C5}"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Alta_PCOI_Final_Crosstab_246" connectionId="160" xr16:uid="{EDD79070-0579-470E-9C7B-20B51CF2DF50}" autoFormatId="16" applyNumberFormats="0" applyBorderFormats="0" applyFontFormats="1" applyPatternFormats="1" applyAlignmentFormats="0" applyWidthHeightFormats="0"/>
</file>

<file path=xl/queryTables/queryTable200.xml><?xml version="1.0" encoding="utf-8"?>
<queryTable xmlns="http://schemas.openxmlformats.org/spreadsheetml/2006/main" xmlns:mc="http://schemas.openxmlformats.org/markup-compatibility/2006" xmlns:xr16="http://schemas.microsoft.com/office/spreadsheetml/2017/revision16" mc:Ignorable="xr16" name="Alta_PCOI_Final_Crosstab_121" connectionId="39" xr16:uid="{F0501952-EFDA-46DE-8250-ACBFD9C2394E}" autoFormatId="16" applyNumberFormats="0" applyBorderFormats="0" applyFontFormats="1" applyPatternFormats="1" applyAlignmentFormats="0" applyWidthHeightFormats="0"/>
</file>

<file path=xl/queryTables/queryTable201.xml><?xml version="1.0" encoding="utf-8"?>
<queryTable xmlns="http://schemas.openxmlformats.org/spreadsheetml/2006/main" xmlns:mc="http://schemas.openxmlformats.org/markup-compatibility/2006" xmlns:xr16="http://schemas.microsoft.com/office/spreadsheetml/2017/revision16" mc:Ignorable="xr16" name="sampInfo_colon_108" connectionId="326" xr16:uid="{F15675F7-1B57-433A-A3F5-CAF5755CDECD}" autoFormatId="16" applyNumberFormats="0" applyBorderFormats="0" applyFontFormats="1" applyPatternFormats="1" applyAlignmentFormats="0" applyWidthHeightFormats="0"/>
</file>

<file path=xl/queryTables/queryTable202.xml><?xml version="1.0" encoding="utf-8"?>
<queryTable xmlns="http://schemas.openxmlformats.org/spreadsheetml/2006/main" xmlns:mc="http://schemas.openxmlformats.org/markup-compatibility/2006" xmlns:xr16="http://schemas.microsoft.com/office/spreadsheetml/2017/revision16" mc:Ignorable="xr16" name="sampInfo_colon_172" connectionId="406" xr16:uid="{E0E38E0F-1B2A-4A5D-9F9B-ECAB4797009C}" autoFormatId="16" applyNumberFormats="0" applyBorderFormats="0" applyFontFormats="1" applyPatternFormats="1" applyAlignmentFormats="0" applyWidthHeightFormats="0"/>
</file>

<file path=xl/queryTables/queryTable203.xml><?xml version="1.0" encoding="utf-8"?>
<queryTable xmlns="http://schemas.openxmlformats.org/spreadsheetml/2006/main" xmlns:mc="http://schemas.openxmlformats.org/markup-compatibility/2006" xmlns:xr16="http://schemas.microsoft.com/office/spreadsheetml/2017/revision16" mc:Ignorable="xr16" name="sampInfo_colon_2" connectionId="616" xr16:uid="{9FE9CBE2-BBD4-42AA-8C99-053201C7DB2F}" autoFormatId="16" applyNumberFormats="0" applyBorderFormats="0" applyFontFormats="1" applyPatternFormats="1" applyAlignmentFormats="0" applyWidthHeightFormats="0"/>
</file>

<file path=xl/queryTables/queryTable204.xml><?xml version="1.0" encoding="utf-8"?>
<queryTable xmlns="http://schemas.openxmlformats.org/spreadsheetml/2006/main" xmlns:mc="http://schemas.openxmlformats.org/markup-compatibility/2006" xmlns:xr16="http://schemas.microsoft.com/office/spreadsheetml/2017/revision16" mc:Ignorable="xr16" name="Alta_PCOI_Final_Crosstab_199" connectionId="108" xr16:uid="{5B9FE26A-C25D-4CC6-8547-EE8C2004E5BA}" autoFormatId="16" applyNumberFormats="0" applyBorderFormats="0" applyFontFormats="1" applyPatternFormats="1" applyAlignmentFormats="0" applyWidthHeightFormats="0"/>
</file>

<file path=xl/queryTables/queryTable205.xml><?xml version="1.0" encoding="utf-8"?>
<queryTable xmlns="http://schemas.openxmlformats.org/spreadsheetml/2006/main" xmlns:mc="http://schemas.openxmlformats.org/markup-compatibility/2006" xmlns:xr16="http://schemas.microsoft.com/office/spreadsheetml/2017/revision16" mc:Ignorable="xr16" name="Alta_PCOI_Final_Crosstab_178" connectionId="85" xr16:uid="{62B0867B-92FD-4617-BAF2-2BDA73830C86}" autoFormatId="16" applyNumberFormats="0" applyBorderFormats="0" applyFontFormats="1" applyPatternFormats="1" applyAlignmentFormats="0" applyWidthHeightFormats="0"/>
</file>

<file path=xl/queryTables/queryTable206.xml><?xml version="1.0" encoding="utf-8"?>
<queryTable xmlns="http://schemas.openxmlformats.org/spreadsheetml/2006/main" xmlns:mc="http://schemas.openxmlformats.org/markup-compatibility/2006" xmlns:xr16="http://schemas.microsoft.com/office/spreadsheetml/2017/revision16" mc:Ignorable="xr16" name="sampInfo_colon_85" connectionId="565" xr16:uid="{9BCDDD80-E941-47D9-957E-53A8BBE21D37}" autoFormatId="16" applyNumberFormats="0" applyBorderFormats="0" applyFontFormats="1" applyPatternFormats="1" applyAlignmentFormats="0" applyWidthHeightFormats="0"/>
</file>

<file path=xl/queryTables/queryTable207.xml><?xml version="1.0" encoding="utf-8"?>
<queryTable xmlns="http://schemas.openxmlformats.org/spreadsheetml/2006/main" xmlns:mc="http://schemas.openxmlformats.org/markup-compatibility/2006" xmlns:xr16="http://schemas.microsoft.com/office/spreadsheetml/2017/revision16" mc:Ignorable="xr16" name="Alta_PCOI_Final_Crosstab_26" connectionId="307" xr16:uid="{82FEAF07-F53C-46E1-A3F0-ADC2097AFC76}" autoFormatId="16" applyNumberFormats="0" applyBorderFormats="0" applyFontFormats="1" applyPatternFormats="1" applyAlignmentFormats="0" applyWidthHeightFormats="0"/>
</file>

<file path=xl/queryTables/queryTable208.xml><?xml version="1.0" encoding="utf-8"?>
<queryTable xmlns="http://schemas.openxmlformats.org/spreadsheetml/2006/main" xmlns:mc="http://schemas.openxmlformats.org/markup-compatibility/2006" xmlns:xr16="http://schemas.microsoft.com/office/spreadsheetml/2017/revision16" mc:Ignorable="xr16" name="Alta_PCOI_Final_Crosstab_211" connectionId="121" xr16:uid="{F706ED75-8474-4C41-B10C-8C5458F3FB55}" autoFormatId="16" applyNumberFormats="0" applyBorderFormats="0" applyFontFormats="1" applyPatternFormats="1" applyAlignmentFormats="0" applyWidthHeightFormats="0"/>
</file>

<file path=xl/queryTables/queryTable209.xml><?xml version="1.0" encoding="utf-8"?>
<queryTable xmlns="http://schemas.openxmlformats.org/spreadsheetml/2006/main" xmlns:mc="http://schemas.openxmlformats.org/markup-compatibility/2006" xmlns:xr16="http://schemas.microsoft.com/office/spreadsheetml/2017/revision16" mc:Ignorable="xr16" name="Alta_PCOI_Final_Crosstab_59" connectionId="277" xr16:uid="{3717802D-8F2B-475E-B7A0-E970979F2005}"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sampInfo_colon_217" connectionId="456" xr16:uid="{F3123D20-4B48-4C2E-AAA9-2E73251740F4}" autoFormatId="16" applyNumberFormats="0" applyBorderFormats="0" applyFontFormats="1" applyPatternFormats="1" applyAlignmentFormats="0" applyWidthHeightFormats="0"/>
</file>

<file path=xl/queryTables/queryTable210.xml><?xml version="1.0" encoding="utf-8"?>
<queryTable xmlns="http://schemas.openxmlformats.org/spreadsheetml/2006/main" xmlns:mc="http://schemas.openxmlformats.org/markup-compatibility/2006" xmlns:xr16="http://schemas.microsoft.com/office/spreadsheetml/2017/revision16" mc:Ignorable="xr16" name="sampInfo_colon_42" connectionId="575" xr16:uid="{C3088CBE-D55F-4A08-ADE9-6906CCE26F14}" autoFormatId="16" applyNumberFormats="0" applyBorderFormats="0" applyFontFormats="1" applyPatternFormats="1" applyAlignmentFormats="0" applyWidthHeightFormats="0"/>
</file>

<file path=xl/queryTables/queryTable211.xml><?xml version="1.0" encoding="utf-8"?>
<queryTable xmlns="http://schemas.openxmlformats.org/spreadsheetml/2006/main" xmlns:mc="http://schemas.openxmlformats.org/markup-compatibility/2006" xmlns:xr16="http://schemas.microsoft.com/office/spreadsheetml/2017/revision16" mc:Ignorable="xr16" name="sampInfo_colon_131" connectionId="374" xr16:uid="{A96E2A76-9ED7-4F4D-911F-87AAF801624E}" autoFormatId="16" applyNumberFormats="0" applyBorderFormats="0" applyFontFormats="1" applyPatternFormats="1" applyAlignmentFormats="0" applyWidthHeightFormats="0"/>
</file>

<file path=xl/queryTables/queryTable212.xml><?xml version="1.0" encoding="utf-8"?>
<queryTable xmlns="http://schemas.openxmlformats.org/spreadsheetml/2006/main" xmlns:mc="http://schemas.openxmlformats.org/markup-compatibility/2006" xmlns:xr16="http://schemas.microsoft.com/office/spreadsheetml/2017/revision16" mc:Ignorable="xr16" name="Alta_PCOI_Final_Crosstab_229" connectionId="141" xr16:uid="{4AADD2FE-8540-460B-BC05-1D951D93AD74}" autoFormatId="16" applyNumberFormats="0" applyBorderFormats="0" applyFontFormats="1" applyPatternFormats="1" applyAlignmentFormats="0" applyWidthHeightFormats="0"/>
</file>

<file path=xl/queryTables/queryTable213.xml><?xml version="1.0" encoding="utf-8"?>
<queryTable xmlns="http://schemas.openxmlformats.org/spreadsheetml/2006/main" xmlns:mc="http://schemas.openxmlformats.org/markup-compatibility/2006" xmlns:xr16="http://schemas.microsoft.com/office/spreadsheetml/2017/revision16" mc:Ignorable="xr16" name="Alta_PCOI_Final_Crosstab_152" connectionId="56" xr16:uid="{F9A6884C-1220-48B3-AF7F-997991516728}" autoFormatId="16" applyNumberFormats="0" applyBorderFormats="0" applyFontFormats="1" applyPatternFormats="1" applyAlignmentFormats="0" applyWidthHeightFormats="0"/>
</file>

<file path=xl/queryTables/queryTable214.xml><?xml version="1.0" encoding="utf-8"?>
<queryTable xmlns="http://schemas.openxmlformats.org/spreadsheetml/2006/main" xmlns:mc="http://schemas.openxmlformats.org/markup-compatibility/2006" xmlns:xr16="http://schemas.microsoft.com/office/spreadsheetml/2017/revision16" mc:Ignorable="xr16" name="Alta_PCOI_Final_Crosstab_232" connectionId="144" xr16:uid="{23FD04A4-111F-4A88-8F89-822355CF847B}" autoFormatId="16" applyNumberFormats="0" applyBorderFormats="0" applyFontFormats="1" applyPatternFormats="1" applyAlignmentFormats="0" applyWidthHeightFormats="0"/>
</file>

<file path=xl/queryTables/queryTable215.xml><?xml version="1.0" encoding="utf-8"?>
<queryTable xmlns="http://schemas.openxmlformats.org/spreadsheetml/2006/main" xmlns:mc="http://schemas.openxmlformats.org/markup-compatibility/2006" xmlns:xr16="http://schemas.microsoft.com/office/spreadsheetml/2017/revision16" mc:Ignorable="xr16" name="Alta_PCOI_Final_Crosstab_242" connectionId="155" xr16:uid="{1CC1B22C-917D-4AF9-A584-B43BE3A1EAF9}" autoFormatId="16" applyNumberFormats="0" applyBorderFormats="0" applyFontFormats="1" applyPatternFormats="1" applyAlignmentFormats="0" applyWidthHeightFormats="0"/>
</file>

<file path=xl/queryTables/queryTable216.xml><?xml version="1.0" encoding="utf-8"?>
<queryTable xmlns="http://schemas.openxmlformats.org/spreadsheetml/2006/main" xmlns:mc="http://schemas.openxmlformats.org/markup-compatibility/2006" xmlns:xr16="http://schemas.microsoft.com/office/spreadsheetml/2017/revision16" mc:Ignorable="xr16" name="Alta_PCOI_Final_Crosstab_70" connectionId="289" xr16:uid="{985778A7-F98D-4D26-A87B-B95C0D79D0BD}" autoFormatId="16" applyNumberFormats="0" applyBorderFormats="0" applyFontFormats="1" applyPatternFormats="1" applyAlignmentFormats="0" applyWidthHeightFormats="0"/>
</file>

<file path=xl/queryTables/queryTable217.xml><?xml version="1.0" encoding="utf-8"?>
<queryTable xmlns="http://schemas.openxmlformats.org/spreadsheetml/2006/main" xmlns:mc="http://schemas.openxmlformats.org/markup-compatibility/2006" xmlns:xr16="http://schemas.microsoft.com/office/spreadsheetml/2017/revision16" mc:Ignorable="xr16" name="sampInfo_colon_216" connectionId="455" xr16:uid="{EDB54106-7F1C-40F7-8A29-B6FB016FF431}" autoFormatId="16" applyNumberFormats="0" applyBorderFormats="0" applyFontFormats="1" applyPatternFormats="1" applyAlignmentFormats="0" applyWidthHeightFormats="0"/>
</file>

<file path=xl/queryTables/queryTable218.xml><?xml version="1.0" encoding="utf-8"?>
<queryTable xmlns="http://schemas.openxmlformats.org/spreadsheetml/2006/main" xmlns:mc="http://schemas.openxmlformats.org/markup-compatibility/2006" xmlns:xr16="http://schemas.microsoft.com/office/spreadsheetml/2017/revision16" mc:Ignorable="xr16" name="Alta_PCOI_Final_Crosstab_187" connectionId="95" xr16:uid="{1ED2B4FF-4587-4EF8-9E44-1B3B4FE94E0A}" autoFormatId="16" applyNumberFormats="0" applyBorderFormats="0" applyFontFormats="1" applyPatternFormats="1" applyAlignmentFormats="0" applyWidthHeightFormats="0"/>
</file>

<file path=xl/queryTables/queryTable219.xml><?xml version="1.0" encoding="utf-8"?>
<queryTable xmlns="http://schemas.openxmlformats.org/spreadsheetml/2006/main" xmlns:mc="http://schemas.openxmlformats.org/markup-compatibility/2006" xmlns:xr16="http://schemas.microsoft.com/office/spreadsheetml/2017/revision16" mc:Ignorable="xr16" name="sampInfo_colon_211" connectionId="450" xr16:uid="{01B56879-C442-4869-A265-D2DF3A606762}"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sampInfo_colon_1" connectionId="614" xr16:uid="{8591AB67-20DC-4A7F-B8E9-4064D2B5CDF1}" autoFormatId="16" applyNumberFormats="0" applyBorderFormats="0" applyFontFormats="1" applyPatternFormats="1" applyAlignmentFormats="0" applyWidthHeightFormats="0"/>
</file>

<file path=xl/queryTables/queryTable220.xml><?xml version="1.0" encoding="utf-8"?>
<queryTable xmlns="http://schemas.openxmlformats.org/spreadsheetml/2006/main" xmlns:mc="http://schemas.openxmlformats.org/markup-compatibility/2006" xmlns:xr16="http://schemas.microsoft.com/office/spreadsheetml/2017/revision16" mc:Ignorable="xr16" name="Alta_PCOI_Final_Crosstab_79" connectionId="250" xr16:uid="{71D52FA6-23D2-4C64-B82B-2B1A1D98EEB8}" autoFormatId="16" applyNumberFormats="0" applyBorderFormats="0" applyFontFormats="1" applyPatternFormats="1" applyAlignmentFormats="0" applyWidthHeightFormats="0"/>
</file>

<file path=xl/queryTables/queryTable221.xml><?xml version="1.0" encoding="utf-8"?>
<queryTable xmlns="http://schemas.openxmlformats.org/spreadsheetml/2006/main" xmlns:mc="http://schemas.openxmlformats.org/markup-compatibility/2006" xmlns:xr16="http://schemas.microsoft.com/office/spreadsheetml/2017/revision16" mc:Ignorable="xr16" name="sampInfo_colon_17" connectionId="346" xr16:uid="{0463BB31-4E39-490F-96DF-2B84A409FF48}" autoFormatId="16" applyNumberFormats="0" applyBorderFormats="0" applyFontFormats="1" applyPatternFormats="1" applyAlignmentFormats="0" applyWidthHeightFormats="0"/>
</file>

<file path=xl/queryTables/queryTable222.xml><?xml version="1.0" encoding="utf-8"?>
<queryTable xmlns="http://schemas.openxmlformats.org/spreadsheetml/2006/main" xmlns:mc="http://schemas.openxmlformats.org/markup-compatibility/2006" xmlns:xr16="http://schemas.microsoft.com/office/spreadsheetml/2017/revision16" mc:Ignorable="xr16" name="Alta_PCOI_Final_Crosstab_22" connectionId="311" xr16:uid="{9578B452-FD1A-4C79-B7ED-28C59E2D30EB}" autoFormatId="16" applyNumberFormats="0" applyBorderFormats="0" applyFontFormats="1" applyPatternFormats="1" applyAlignmentFormats="0" applyWidthHeightFormats="0"/>
</file>

<file path=xl/queryTables/queryTable223.xml><?xml version="1.0" encoding="utf-8"?>
<queryTable xmlns="http://schemas.openxmlformats.org/spreadsheetml/2006/main" xmlns:mc="http://schemas.openxmlformats.org/markup-compatibility/2006" xmlns:xr16="http://schemas.microsoft.com/office/spreadsheetml/2017/revision16" mc:Ignorable="xr16" name="sampInfo_colon_105" connectionId="360" xr16:uid="{4A8E2E8A-2FCD-4A0A-B521-F618C494999D}" autoFormatId="16" applyNumberFormats="0" applyBorderFormats="0" applyFontFormats="1" applyPatternFormats="1" applyAlignmentFormats="0" applyWidthHeightFormats="0"/>
</file>

<file path=xl/queryTables/queryTable224.xml><?xml version="1.0" encoding="utf-8"?>
<queryTable xmlns="http://schemas.openxmlformats.org/spreadsheetml/2006/main" xmlns:mc="http://schemas.openxmlformats.org/markup-compatibility/2006" xmlns:xr16="http://schemas.microsoft.com/office/spreadsheetml/2017/revision16" mc:Ignorable="xr16" name="sampInfo_colon_174" connectionId="408" xr16:uid="{759EB84B-F6BD-4205-A5FD-9E67D53B4204}" autoFormatId="16" applyNumberFormats="0" applyBorderFormats="0" applyFontFormats="1" applyPatternFormats="1" applyAlignmentFormats="0" applyWidthHeightFormats="0"/>
</file>

<file path=xl/queryTables/queryTable225.xml><?xml version="1.0" encoding="utf-8"?>
<queryTable xmlns="http://schemas.openxmlformats.org/spreadsheetml/2006/main" xmlns:mc="http://schemas.openxmlformats.org/markup-compatibility/2006" xmlns:xr16="http://schemas.microsoft.com/office/spreadsheetml/2017/revision16" mc:Ignorable="xr16" name="sampInfo_colon_270" connectionId="514" xr16:uid="{A53A2E04-C5BE-4675-ACE6-B4533C2BCC2A}" autoFormatId="16" applyNumberFormats="0" applyBorderFormats="0" applyFontFormats="1" applyPatternFormats="1" applyAlignmentFormats="0" applyWidthHeightFormats="0"/>
</file>

<file path=xl/queryTables/queryTable226.xml><?xml version="1.0" encoding="utf-8"?>
<queryTable xmlns="http://schemas.openxmlformats.org/spreadsheetml/2006/main" xmlns:mc="http://schemas.openxmlformats.org/markup-compatibility/2006" xmlns:xr16="http://schemas.microsoft.com/office/spreadsheetml/2017/revision16" mc:Ignorable="xr16" name="Alta_PCOI_Final_Crosstab_65" connectionId="284" xr16:uid="{67F17F20-9079-4DC3-A850-D171A7841ACD}" autoFormatId="16" applyNumberFormats="0" applyBorderFormats="0" applyFontFormats="1" applyPatternFormats="1" applyAlignmentFormats="0" applyWidthHeightFormats="0"/>
</file>

<file path=xl/queryTables/queryTable227.xml><?xml version="1.0" encoding="utf-8"?>
<queryTable xmlns="http://schemas.openxmlformats.org/spreadsheetml/2006/main" xmlns:mc="http://schemas.openxmlformats.org/markup-compatibility/2006" xmlns:xr16="http://schemas.microsoft.com/office/spreadsheetml/2017/revision16" mc:Ignorable="xr16" name="sampInfo_colon_194" connectionId="430" xr16:uid="{B6760ED7-2D3B-4309-86DA-E576515442E6}" autoFormatId="16" applyNumberFormats="0" applyBorderFormats="0" applyFontFormats="1" applyPatternFormats="1" applyAlignmentFormats="0" applyWidthHeightFormats="0"/>
</file>

<file path=xl/queryTables/queryTable228.xml><?xml version="1.0" encoding="utf-8"?>
<queryTable xmlns="http://schemas.openxmlformats.org/spreadsheetml/2006/main" xmlns:mc="http://schemas.openxmlformats.org/markup-compatibility/2006" xmlns:xr16="http://schemas.microsoft.com/office/spreadsheetml/2017/revision16" mc:Ignorable="xr16" name="Alta_PCOI_Final_Crosstab_157" connectionId="62" xr16:uid="{115DDFC3-5962-4C92-8398-946465C6048D}" autoFormatId="16" applyNumberFormats="0" applyBorderFormats="0" applyFontFormats="1" applyPatternFormats="1" applyAlignmentFormats="0" applyWidthHeightFormats="0"/>
</file>

<file path=xl/queryTables/queryTable229.xml><?xml version="1.0" encoding="utf-8"?>
<queryTable xmlns="http://schemas.openxmlformats.org/spreadsheetml/2006/main" xmlns:mc="http://schemas.openxmlformats.org/markup-compatibility/2006" xmlns:xr16="http://schemas.microsoft.com/office/spreadsheetml/2017/revision16" mc:Ignorable="xr16" name="Alta_PCOI_Final_Crosstab_239" connectionId="152" xr16:uid="{F0B36713-01CA-4F85-98BD-D033C968FE22}"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sampInfo_colon_135" connectionId="369" xr16:uid="{94C94C10-3C76-41B8-9932-520B492A4864}" autoFormatId="16" applyNumberFormats="0" applyBorderFormats="0" applyFontFormats="1" applyPatternFormats="1" applyAlignmentFormats="0" applyWidthHeightFormats="0"/>
</file>

<file path=xl/queryTables/queryTable230.xml><?xml version="1.0" encoding="utf-8"?>
<queryTable xmlns="http://schemas.openxmlformats.org/spreadsheetml/2006/main" xmlns:mc="http://schemas.openxmlformats.org/markup-compatibility/2006" xmlns:xr16="http://schemas.microsoft.com/office/spreadsheetml/2017/revision16" mc:Ignorable="xr16" name="Alta_PCOI_Final_Crosstab_114" connectionId="46" xr16:uid="{02009E39-88FA-4CCB-8770-F4FBC4C4B743}" autoFormatId="16" applyNumberFormats="0" applyBorderFormats="0" applyFontFormats="1" applyPatternFormats="1" applyAlignmentFormats="0" applyWidthHeightFormats="0"/>
</file>

<file path=xl/queryTables/queryTable231.xml><?xml version="1.0" encoding="utf-8"?>
<queryTable xmlns="http://schemas.openxmlformats.org/spreadsheetml/2006/main" xmlns:mc="http://schemas.openxmlformats.org/markup-compatibility/2006" xmlns:xr16="http://schemas.microsoft.com/office/spreadsheetml/2017/revision16" mc:Ignorable="xr16" name="sampInfo_colon_168" connectionId="401" xr16:uid="{1333A6E9-DD19-4668-A4FB-2DDE86761147}" autoFormatId="16" applyNumberFormats="0" applyBorderFormats="0" applyFontFormats="1" applyPatternFormats="1" applyAlignmentFormats="0" applyWidthHeightFormats="0"/>
</file>

<file path=xl/queryTables/queryTable232.xml><?xml version="1.0" encoding="utf-8"?>
<queryTable xmlns="http://schemas.openxmlformats.org/spreadsheetml/2006/main" xmlns:mc="http://schemas.openxmlformats.org/markup-compatibility/2006" xmlns:xr16="http://schemas.microsoft.com/office/spreadsheetml/2017/revision16" mc:Ignorable="xr16" name="sampInfo_colon_26" connectionId="630" xr16:uid="{3F39F808-0C22-4372-801E-B3625BEBA8E8}" autoFormatId="16" applyNumberFormats="0" applyBorderFormats="0" applyFontFormats="1" applyPatternFormats="1" applyAlignmentFormats="0" applyWidthHeightFormats="0"/>
</file>

<file path=xl/queryTables/queryTable233.xml><?xml version="1.0" encoding="utf-8"?>
<queryTable xmlns="http://schemas.openxmlformats.org/spreadsheetml/2006/main" xmlns:mc="http://schemas.openxmlformats.org/markup-compatibility/2006" xmlns:xr16="http://schemas.microsoft.com/office/spreadsheetml/2017/revision16" mc:Ignorable="xr16" name="sampInfo_colon_11" connectionId="337" xr16:uid="{9F351A44-8498-4CDA-A654-CA8DB0D24C2E}" autoFormatId="16" applyNumberFormats="0" applyBorderFormats="0" applyFontFormats="1" applyPatternFormats="1" applyAlignmentFormats="0" applyWidthHeightFormats="0"/>
</file>

<file path=xl/queryTables/queryTable234.xml><?xml version="1.0" encoding="utf-8"?>
<queryTable xmlns="http://schemas.openxmlformats.org/spreadsheetml/2006/main" xmlns:mc="http://schemas.openxmlformats.org/markup-compatibility/2006" xmlns:xr16="http://schemas.microsoft.com/office/spreadsheetml/2017/revision16" mc:Ignorable="xr16" name="Alta_PCOI_Final_Crosstab_52" connectionId="269" xr16:uid="{D9544228-1F70-4831-91D9-09935DDFECA4}" autoFormatId="16" applyNumberFormats="0" applyBorderFormats="0" applyFontFormats="1" applyPatternFormats="1" applyAlignmentFormats="0" applyWidthHeightFormats="0"/>
</file>

<file path=xl/queryTables/queryTable235.xml><?xml version="1.0" encoding="utf-8"?>
<queryTable xmlns="http://schemas.openxmlformats.org/spreadsheetml/2006/main" xmlns:mc="http://schemas.openxmlformats.org/markup-compatibility/2006" xmlns:xr16="http://schemas.microsoft.com/office/spreadsheetml/2017/revision16" mc:Ignorable="xr16" name="Alta_PCOI_Final_Crosstab_161" connectionId="66" xr16:uid="{3DC43467-D327-4A92-9F33-7B5B9B121A13}" autoFormatId="16" applyNumberFormats="0" applyBorderFormats="0" applyFontFormats="1" applyPatternFormats="1" applyAlignmentFormats="0" applyWidthHeightFormats="0"/>
</file>

<file path=xl/queryTables/queryTable236.xml><?xml version="1.0" encoding="utf-8"?>
<queryTable xmlns="http://schemas.openxmlformats.org/spreadsheetml/2006/main" xmlns:mc="http://schemas.openxmlformats.org/markup-compatibility/2006" xmlns:xr16="http://schemas.microsoft.com/office/spreadsheetml/2017/revision16" mc:Ignorable="xr16" name="Alta_PCOI_Final_Crosstab_254" connectionId="168" xr16:uid="{4C60BAFF-B3F7-4FF4-9CAD-CC7912644E38}" autoFormatId="16" applyNumberFormats="0" applyBorderFormats="0" applyFontFormats="1" applyPatternFormats="1" applyAlignmentFormats="0" applyWidthHeightFormats="0"/>
</file>

<file path=xl/queryTables/queryTable237.xml><?xml version="1.0" encoding="utf-8"?>
<queryTable xmlns="http://schemas.openxmlformats.org/spreadsheetml/2006/main" xmlns:mc="http://schemas.openxmlformats.org/markup-compatibility/2006" xmlns:xr16="http://schemas.microsoft.com/office/spreadsheetml/2017/revision16" mc:Ignorable="xr16" name="Alta_PCOI_Final_Crosstab_190" connectionId="98" xr16:uid="{0EAE2B9F-56AD-4C14-92E8-82EF3D60D15F}" autoFormatId="16" applyNumberFormats="0" applyBorderFormats="0" applyFontFormats="1" applyPatternFormats="1" applyAlignmentFormats="0" applyWidthHeightFormats="0"/>
</file>

<file path=xl/queryTables/queryTable238.xml><?xml version="1.0" encoding="utf-8"?>
<queryTable xmlns="http://schemas.openxmlformats.org/spreadsheetml/2006/main" xmlns:mc="http://schemas.openxmlformats.org/markup-compatibility/2006" xmlns:xr16="http://schemas.microsoft.com/office/spreadsheetml/2017/revision16" mc:Ignorable="xr16" name="Alta_PCOI_Final_Crosstab_82" connectionId="232" xr16:uid="{4AACC86C-369C-44E0-99B4-066CF63BDBBF}" autoFormatId="16" applyNumberFormats="0" applyBorderFormats="0" applyFontFormats="1" applyPatternFormats="1" applyAlignmentFormats="0" applyWidthHeightFormats="0"/>
</file>

<file path=xl/queryTables/queryTable239.xml><?xml version="1.0" encoding="utf-8"?>
<queryTable xmlns="http://schemas.openxmlformats.org/spreadsheetml/2006/main" xmlns:mc="http://schemas.openxmlformats.org/markup-compatibility/2006" xmlns:xr16="http://schemas.microsoft.com/office/spreadsheetml/2017/revision16" mc:Ignorable="xr16" name="sampInfo_colon_16" connectionId="345" xr16:uid="{04D6EC22-D26F-4EFF-AB20-03464FFB9E92}"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sampInfo_colon_161" connectionId="394" xr16:uid="{8FB53C6A-8751-4C6B-B38C-75A5E577061B}" autoFormatId="16" applyNumberFormats="0" applyBorderFormats="0" applyFontFormats="1" applyPatternFormats="1" applyAlignmentFormats="0" applyWidthHeightFormats="0"/>
</file>

<file path=xl/queryTables/queryTable240.xml><?xml version="1.0" encoding="utf-8"?>
<queryTable xmlns="http://schemas.openxmlformats.org/spreadsheetml/2006/main" xmlns:mc="http://schemas.openxmlformats.org/markup-compatibility/2006" xmlns:xr16="http://schemas.microsoft.com/office/spreadsheetml/2017/revision16" mc:Ignorable="xr16" name="sampInfo_colon_235" connectionId="476" xr16:uid="{D7CAA17D-4287-4070-82EA-1E756FB62F4B}" autoFormatId="16" applyNumberFormats="0" applyBorderFormats="0" applyFontFormats="1" applyPatternFormats="1" applyAlignmentFormats="0" applyWidthHeightFormats="0"/>
</file>

<file path=xl/queryTables/queryTable241.xml><?xml version="1.0" encoding="utf-8"?>
<queryTable xmlns="http://schemas.openxmlformats.org/spreadsheetml/2006/main" xmlns:mc="http://schemas.openxmlformats.org/markup-compatibility/2006" xmlns:xr16="http://schemas.microsoft.com/office/spreadsheetml/2017/revision16" mc:Ignorable="xr16" name="Alta_PCOI_Final_Crosstab_123" connectionId="37" xr16:uid="{363EC138-25E4-4578-A03D-0E497CEF7008}" autoFormatId="16" applyNumberFormats="0" applyBorderFormats="0" applyFontFormats="1" applyPatternFormats="1" applyAlignmentFormats="0" applyWidthHeightFormats="0"/>
</file>

<file path=xl/queryTables/queryTable242.xml><?xml version="1.0" encoding="utf-8"?>
<queryTable xmlns="http://schemas.openxmlformats.org/spreadsheetml/2006/main" xmlns:mc="http://schemas.openxmlformats.org/markup-compatibility/2006" xmlns:xr16="http://schemas.microsoft.com/office/spreadsheetml/2017/revision16" mc:Ignorable="xr16" name="Alta_PCOI_Final_Crosstab_130" connectionId="29" xr16:uid="{EE691B32-D572-4A43-ADA5-A917CDE97739}" autoFormatId="16" applyNumberFormats="0" applyBorderFormats="0" applyFontFormats="1" applyPatternFormats="1" applyAlignmentFormats="0" applyWidthHeightFormats="0"/>
</file>

<file path=xl/queryTables/queryTable243.xml><?xml version="1.0" encoding="utf-8"?>
<queryTable xmlns="http://schemas.openxmlformats.org/spreadsheetml/2006/main" xmlns:mc="http://schemas.openxmlformats.org/markup-compatibility/2006" xmlns:xr16="http://schemas.microsoft.com/office/spreadsheetml/2017/revision16" mc:Ignorable="xr16" name="sampInfo_colon_48" connectionId="581" xr16:uid="{0123919E-AC29-4FC5-AE59-A7C9E04B6EAB}" autoFormatId="16" applyNumberFormats="0" applyBorderFormats="0" applyFontFormats="1" applyPatternFormats="1" applyAlignmentFormats="0" applyWidthHeightFormats="0"/>
</file>

<file path=xl/queryTables/queryTable244.xml><?xml version="1.0" encoding="utf-8"?>
<queryTable xmlns="http://schemas.openxmlformats.org/spreadsheetml/2006/main" xmlns:mc="http://schemas.openxmlformats.org/markup-compatibility/2006" xmlns:xr16="http://schemas.microsoft.com/office/spreadsheetml/2017/revision16" mc:Ignorable="xr16" name="Alta_PCOI_Final_Crosstab_9" connectionId="322" xr16:uid="{D142D6F2-2F5F-4C79-B7D8-03A363728D32}" autoFormatId="16" applyNumberFormats="0" applyBorderFormats="0" applyFontFormats="1" applyPatternFormats="1" applyAlignmentFormats="0" applyWidthHeightFormats="0"/>
</file>

<file path=xl/queryTables/queryTable245.xml><?xml version="1.0" encoding="utf-8"?>
<queryTable xmlns="http://schemas.openxmlformats.org/spreadsheetml/2006/main" xmlns:mc="http://schemas.openxmlformats.org/markup-compatibility/2006" xmlns:xr16="http://schemas.microsoft.com/office/spreadsheetml/2017/revision16" mc:Ignorable="xr16" name="Alta_PCOI_Final_Crosstab_167" connectionId="73" xr16:uid="{30362188-1017-43AD-B749-554993310E52}" autoFormatId="16" applyNumberFormats="0" applyBorderFormats="0" applyFontFormats="1" applyPatternFormats="1" applyAlignmentFormats="0" applyWidthHeightFormats="0"/>
</file>

<file path=xl/queryTables/queryTable246.xml><?xml version="1.0" encoding="utf-8"?>
<queryTable xmlns="http://schemas.openxmlformats.org/spreadsheetml/2006/main" xmlns:mc="http://schemas.openxmlformats.org/markup-compatibility/2006" xmlns:xr16="http://schemas.microsoft.com/office/spreadsheetml/2017/revision16" mc:Ignorable="xr16" name="sampInfo_colon_80" connectionId="570" xr16:uid="{707EBE26-81BB-4AC0-91AA-C5BE7E39AC4F}" autoFormatId="16" applyNumberFormats="0" applyBorderFormats="0" applyFontFormats="1" applyPatternFormats="1" applyAlignmentFormats="0" applyWidthHeightFormats="0"/>
</file>

<file path=xl/queryTables/queryTable247.xml><?xml version="1.0" encoding="utf-8"?>
<queryTable xmlns="http://schemas.openxmlformats.org/spreadsheetml/2006/main" xmlns:mc="http://schemas.openxmlformats.org/markup-compatibility/2006" xmlns:xr16="http://schemas.microsoft.com/office/spreadsheetml/2017/revision16" mc:Ignorable="xr16" name="sampInfo_colon_121" connectionId="385" xr16:uid="{14DCAE70-3C53-4398-B293-A550E201A1FA}" autoFormatId="16" applyNumberFormats="0" applyBorderFormats="0" applyFontFormats="1" applyPatternFormats="1" applyAlignmentFormats="0" applyWidthHeightFormats="0"/>
</file>

<file path=xl/queryTables/queryTable248.xml><?xml version="1.0" encoding="utf-8"?>
<queryTable xmlns="http://schemas.openxmlformats.org/spreadsheetml/2006/main" xmlns:mc="http://schemas.openxmlformats.org/markup-compatibility/2006" xmlns:xr16="http://schemas.microsoft.com/office/spreadsheetml/2017/revision16" mc:Ignorable="xr16" name="Alta_PCOI_Final_Crosstab_184" connectionId="92" xr16:uid="{80C3FF68-F673-4D7D-A22E-E5D2012AC6AD}" autoFormatId="16" applyNumberFormats="0" applyBorderFormats="0" applyFontFormats="1" applyPatternFormats="1" applyAlignmentFormats="0" applyWidthHeightFormats="0"/>
</file>

<file path=xl/queryTables/queryTable249.xml><?xml version="1.0" encoding="utf-8"?>
<queryTable xmlns="http://schemas.openxmlformats.org/spreadsheetml/2006/main" xmlns:mc="http://schemas.openxmlformats.org/markup-compatibility/2006" xmlns:xr16="http://schemas.microsoft.com/office/spreadsheetml/2017/revision16" mc:Ignorable="xr16" name="Alta_PCOI_Final_Crosstab_66" connectionId="285" xr16:uid="{D23E7AE2-C64B-427A-BEF6-7C5A2EFAAB15}"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Alta_PCOI_Final_Crosstab_67" connectionId="286" xr16:uid="{87B9FC91-F7C8-4B8B-8CAD-B6D04FDD04B7}" autoFormatId="16" applyNumberFormats="0" applyBorderFormats="0" applyFontFormats="1" applyPatternFormats="1" applyAlignmentFormats="0" applyWidthHeightFormats="0"/>
</file>

<file path=xl/queryTables/queryTable250.xml><?xml version="1.0" encoding="utf-8"?>
<queryTable xmlns="http://schemas.openxmlformats.org/spreadsheetml/2006/main" xmlns:mc="http://schemas.openxmlformats.org/markup-compatibility/2006" xmlns:xr16="http://schemas.microsoft.com/office/spreadsheetml/2017/revision16" mc:Ignorable="xr16" name="Alta_PCOI_Final_Crosstab_155" connectionId="60" xr16:uid="{47FE6AD2-9835-4D23-85DA-EA1F855CB2EE}" autoFormatId="16" applyNumberFormats="0" applyBorderFormats="0" applyFontFormats="1" applyPatternFormats="1" applyAlignmentFormats="0" applyWidthHeightFormats="0"/>
</file>

<file path=xl/queryTables/queryTable251.xml><?xml version="1.0" encoding="utf-8"?>
<queryTable xmlns="http://schemas.openxmlformats.org/spreadsheetml/2006/main" xmlns:mc="http://schemas.openxmlformats.org/markup-compatibility/2006" xmlns:xr16="http://schemas.microsoft.com/office/spreadsheetml/2017/revision16" mc:Ignorable="xr16" name="Alta_PCOI_Final_Crosstab_131" connectionId="28" xr16:uid="{3863A620-D0F0-4168-B9B5-4234F46A34BF}" autoFormatId="16" applyNumberFormats="0" applyBorderFormats="0" applyFontFormats="1" applyPatternFormats="1" applyAlignmentFormats="0" applyWidthHeightFormats="0"/>
</file>

<file path=xl/queryTables/queryTable252.xml><?xml version="1.0" encoding="utf-8"?>
<queryTable xmlns="http://schemas.openxmlformats.org/spreadsheetml/2006/main" xmlns:mc="http://schemas.openxmlformats.org/markup-compatibility/2006" xmlns:xr16="http://schemas.microsoft.com/office/spreadsheetml/2017/revision16" mc:Ignorable="xr16" name="sampInfo_colon_59" connectionId="593" xr16:uid="{A0ECE790-8516-4760-AFC9-DC64C7BBB5F3}" autoFormatId="16" applyNumberFormats="0" applyBorderFormats="0" applyFontFormats="1" applyPatternFormats="1" applyAlignmentFormats="0" applyWidthHeightFormats="0"/>
</file>

<file path=xl/queryTables/queryTable253.xml><?xml version="1.0" encoding="utf-8"?>
<queryTable xmlns="http://schemas.openxmlformats.org/spreadsheetml/2006/main" xmlns:mc="http://schemas.openxmlformats.org/markup-compatibility/2006" xmlns:xr16="http://schemas.microsoft.com/office/spreadsheetml/2017/revision16" mc:Ignorable="xr16" name="Alta_PCOI_Final_Crosstab_183" connectionId="90" xr16:uid="{4B894B77-5920-420D-8461-F29ED3A7C12D}" autoFormatId="16" applyNumberFormats="0" applyBorderFormats="0" applyFontFormats="1" applyPatternFormats="1" applyAlignmentFormats="0" applyWidthHeightFormats="0"/>
</file>

<file path=xl/queryTables/queryTable254.xml><?xml version="1.0" encoding="utf-8"?>
<queryTable xmlns="http://schemas.openxmlformats.org/spreadsheetml/2006/main" xmlns:mc="http://schemas.openxmlformats.org/markup-compatibility/2006" xmlns:xr16="http://schemas.microsoft.com/office/spreadsheetml/2017/revision16" mc:Ignorable="xr16" name="Alta_PCOI_Final_Crosstab_113" connectionId="48" xr16:uid="{22FF7C5D-92FE-438C-915E-08FFB5A764EC}" autoFormatId="16" applyNumberFormats="0" applyBorderFormats="0" applyFontFormats="1" applyPatternFormats="1" applyAlignmentFormats="0" applyWidthHeightFormats="0"/>
</file>

<file path=xl/queryTables/queryTable255.xml><?xml version="1.0" encoding="utf-8"?>
<queryTable xmlns="http://schemas.openxmlformats.org/spreadsheetml/2006/main" xmlns:mc="http://schemas.openxmlformats.org/markup-compatibility/2006" xmlns:xr16="http://schemas.microsoft.com/office/spreadsheetml/2017/revision16" mc:Ignorable="xr16" name="sampInfo_colon_151" connectionId="352" xr16:uid="{1AB18469-F104-45DE-8508-05BFEE534586}" autoFormatId="16" applyNumberFormats="0" applyBorderFormats="0" applyFontFormats="1" applyPatternFormats="1" applyAlignmentFormats="0" applyWidthHeightFormats="0"/>
</file>

<file path=xl/queryTables/queryTable256.xml><?xml version="1.0" encoding="utf-8"?>
<queryTable xmlns="http://schemas.openxmlformats.org/spreadsheetml/2006/main" xmlns:mc="http://schemas.openxmlformats.org/markup-compatibility/2006" xmlns:xr16="http://schemas.microsoft.com/office/spreadsheetml/2017/revision16" mc:Ignorable="xr16" name="sampInfo_colon_56" connectionId="590" xr16:uid="{904E1BCE-9990-4585-AA79-ADD89565FB14}" autoFormatId="16" applyNumberFormats="0" applyBorderFormats="0" applyFontFormats="1" applyPatternFormats="1" applyAlignmentFormats="0" applyWidthHeightFormats="0"/>
</file>

<file path=xl/queryTables/queryTable257.xml><?xml version="1.0" encoding="utf-8"?>
<queryTable xmlns="http://schemas.openxmlformats.org/spreadsheetml/2006/main" xmlns:mc="http://schemas.openxmlformats.org/markup-compatibility/2006" xmlns:xr16="http://schemas.microsoft.com/office/spreadsheetml/2017/revision16" mc:Ignorable="xr16" name="sampInfo_colon_150" connectionId="353" xr16:uid="{B775739A-25AC-4446-BE56-8CD56AC45B8E}" autoFormatId="16" applyNumberFormats="0" applyBorderFormats="0" applyFontFormats="1" applyPatternFormats="1" applyAlignmentFormats="0" applyWidthHeightFormats="0"/>
</file>

<file path=xl/queryTables/queryTable258.xml><?xml version="1.0" encoding="utf-8"?>
<queryTable xmlns="http://schemas.openxmlformats.org/spreadsheetml/2006/main" xmlns:mc="http://schemas.openxmlformats.org/markup-compatibility/2006" xmlns:xr16="http://schemas.microsoft.com/office/spreadsheetml/2017/revision16" mc:Ignorable="xr16" name="Alta_PCOI_Final_Crosstab_205" connectionId="115" xr16:uid="{8E14430D-3046-46B1-B562-CF22B39714DC}" autoFormatId="16" applyNumberFormats="0" applyBorderFormats="0" applyFontFormats="1" applyPatternFormats="1" applyAlignmentFormats="0" applyWidthHeightFormats="0"/>
</file>

<file path=xl/queryTables/queryTable259.xml><?xml version="1.0" encoding="utf-8"?>
<queryTable xmlns="http://schemas.openxmlformats.org/spreadsheetml/2006/main" xmlns:mc="http://schemas.openxmlformats.org/markup-compatibility/2006" xmlns:xr16="http://schemas.microsoft.com/office/spreadsheetml/2017/revision16" mc:Ignorable="xr16" name="sampInfo_colon_62" connectionId="597" xr16:uid="{AA37FC9F-AB73-4B55-BD35-C043951BB624}"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sampInfo_colon_27" connectionId="629" xr16:uid="{58B1C847-FE8B-4445-89FD-DA71E322F440}" autoFormatId="16" applyNumberFormats="0" applyBorderFormats="0" applyFontFormats="1" applyPatternFormats="1" applyAlignmentFormats="0" applyWidthHeightFormats="0"/>
</file>

<file path=xl/queryTables/queryTable260.xml><?xml version="1.0" encoding="utf-8"?>
<queryTable xmlns="http://schemas.openxmlformats.org/spreadsheetml/2006/main" xmlns:mc="http://schemas.openxmlformats.org/markup-compatibility/2006" xmlns:xr16="http://schemas.microsoft.com/office/spreadsheetml/2017/revision16" mc:Ignorable="xr16" name="Alta_PCOI_Final_Crosstab_54" connectionId="272" xr16:uid="{924395CC-66F9-4CA7-88C7-CB5FAE7C122E}" autoFormatId="16" applyNumberFormats="0" applyBorderFormats="0" applyFontFormats="1" applyPatternFormats="1" applyAlignmentFormats="0" applyWidthHeightFormats="0"/>
</file>

<file path=xl/queryTables/queryTable261.xml><?xml version="1.0" encoding="utf-8"?>
<queryTable xmlns="http://schemas.openxmlformats.org/spreadsheetml/2006/main" xmlns:mc="http://schemas.openxmlformats.org/markup-compatibility/2006" xmlns:xr16="http://schemas.microsoft.com/office/spreadsheetml/2017/revision16" mc:Ignorable="xr16" name="Alta_PCOI_Final_Crosstab_145" connectionId="11" xr16:uid="{272D46A8-C3AD-400B-A225-CC990C489385}" autoFormatId="16" applyNumberFormats="0" applyBorderFormats="0" applyFontFormats="1" applyPatternFormats="1" applyAlignmentFormats="0" applyWidthHeightFormats="0"/>
</file>

<file path=xl/queryTables/queryTable262.xml><?xml version="1.0" encoding="utf-8"?>
<queryTable xmlns="http://schemas.openxmlformats.org/spreadsheetml/2006/main" xmlns:mc="http://schemas.openxmlformats.org/markup-compatibility/2006" xmlns:xr16="http://schemas.microsoft.com/office/spreadsheetml/2017/revision16" mc:Ignorable="xr16" name="Alta_PCOI_Final_Crosstab_7" connectionId="320" xr16:uid="{4D54297B-F5F9-4762-BFAA-46BF56EB4765}" autoFormatId="16" applyNumberFormats="0" applyBorderFormats="0" applyFontFormats="1" applyPatternFormats="1" applyAlignmentFormats="0" applyWidthHeightFormats="0"/>
</file>

<file path=xl/queryTables/queryTable263.xml><?xml version="1.0" encoding="utf-8"?>
<queryTable xmlns="http://schemas.openxmlformats.org/spreadsheetml/2006/main" xmlns:mc="http://schemas.openxmlformats.org/markup-compatibility/2006" xmlns:xr16="http://schemas.microsoft.com/office/spreadsheetml/2017/revision16" mc:Ignorable="xr16" name="sampInfo_colon_38" connectionId="329" xr16:uid="{7D4A7C24-B660-417A-A628-00E801FFA835}" autoFormatId="16" applyNumberFormats="0" applyBorderFormats="0" applyFontFormats="1" applyPatternFormats="1" applyAlignmentFormats="0" applyWidthHeightFormats="0"/>
</file>

<file path=xl/queryTables/queryTable264.xml><?xml version="1.0" encoding="utf-8"?>
<queryTable xmlns="http://schemas.openxmlformats.org/spreadsheetml/2006/main" xmlns:mc="http://schemas.openxmlformats.org/markup-compatibility/2006" xmlns:xr16="http://schemas.microsoft.com/office/spreadsheetml/2017/revision16" mc:Ignorable="xr16" name="Alta_PCOI_Final_Crosstab_202" connectionId="111" xr16:uid="{390733F6-50EB-4E98-B19F-CC6DB9E3D752}" autoFormatId="16" applyNumberFormats="0" applyBorderFormats="0" applyFontFormats="1" applyPatternFormats="1" applyAlignmentFormats="0" applyWidthHeightFormats="0"/>
</file>

<file path=xl/queryTables/queryTable265.xml><?xml version="1.0" encoding="utf-8"?>
<queryTable xmlns="http://schemas.openxmlformats.org/spreadsheetml/2006/main" xmlns:mc="http://schemas.openxmlformats.org/markup-compatibility/2006" xmlns:xr16="http://schemas.microsoft.com/office/spreadsheetml/2017/revision16" mc:Ignorable="xr16" name="sampInfo_colon_240" connectionId="481" xr16:uid="{C8BFE198-107F-4A38-8A7F-183FC2DA67BC}" autoFormatId="16" applyNumberFormats="0" applyBorderFormats="0" applyFontFormats="1" applyPatternFormats="1" applyAlignmentFormats="0" applyWidthHeightFormats="0"/>
</file>

<file path=xl/queryTables/queryTable266.xml><?xml version="1.0" encoding="utf-8"?>
<queryTable xmlns="http://schemas.openxmlformats.org/spreadsheetml/2006/main" xmlns:mc="http://schemas.openxmlformats.org/markup-compatibility/2006" xmlns:xr16="http://schemas.microsoft.com/office/spreadsheetml/2017/revision16" mc:Ignorable="xr16" name="Alta_PCOI_Final_Crosstab_223" connectionId="134" xr16:uid="{090DEEAE-5FDB-4938-AF38-34CE8A008E8C}" autoFormatId="16" applyNumberFormats="0" applyBorderFormats="0" applyFontFormats="1" applyPatternFormats="1" applyAlignmentFormats="0" applyWidthHeightFormats="0"/>
</file>

<file path=xl/queryTables/queryTable267.xml><?xml version="1.0" encoding="utf-8"?>
<queryTable xmlns="http://schemas.openxmlformats.org/spreadsheetml/2006/main" xmlns:mc="http://schemas.openxmlformats.org/markup-compatibility/2006" xmlns:xr16="http://schemas.microsoft.com/office/spreadsheetml/2017/revision16" mc:Ignorable="xr16" name="Alta_PCOI_Final_Crosstab_99" connectionId="14" xr16:uid="{9192321D-0C5B-47F3-9171-A4D7D50A0101}" autoFormatId="16" applyNumberFormats="0" applyBorderFormats="0" applyFontFormats="1" applyPatternFormats="1" applyAlignmentFormats="0" applyWidthHeightFormats="0"/>
</file>

<file path=xl/queryTables/queryTable268.xml><?xml version="1.0" encoding="utf-8"?>
<queryTable xmlns="http://schemas.openxmlformats.org/spreadsheetml/2006/main" xmlns:mc="http://schemas.openxmlformats.org/markup-compatibility/2006" xmlns:xr16="http://schemas.microsoft.com/office/spreadsheetml/2017/revision16" mc:Ignorable="xr16" name="Alta_PCOI_Final_Crosstab_153" connectionId="57" xr16:uid="{C5395660-AA12-4EFE-9218-D3FB8F5E2A6D}" autoFormatId="16" applyNumberFormats="0" applyBorderFormats="0" applyFontFormats="1" applyPatternFormats="1" applyAlignmentFormats="0" applyWidthHeightFormats="0"/>
</file>

<file path=xl/queryTables/queryTable269.xml><?xml version="1.0" encoding="utf-8"?>
<queryTable xmlns="http://schemas.openxmlformats.org/spreadsheetml/2006/main" xmlns:mc="http://schemas.openxmlformats.org/markup-compatibility/2006" xmlns:xr16="http://schemas.microsoft.com/office/spreadsheetml/2017/revision16" mc:Ignorable="xr16" name="sampInfo_colon_177" connectionId="411" xr16:uid="{B66DDDA8-7891-41E1-AFC6-3E8D17553593}"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sampInfo_colon_130" connectionId="375" xr16:uid="{667FD424-98EC-482E-95CB-0EA8854EBA88}" autoFormatId="16" applyNumberFormats="0" applyBorderFormats="0" applyFontFormats="1" applyPatternFormats="1" applyAlignmentFormats="0" applyWidthHeightFormats="0"/>
</file>

<file path=xl/queryTables/queryTable270.xml><?xml version="1.0" encoding="utf-8"?>
<queryTable xmlns="http://schemas.openxmlformats.org/spreadsheetml/2006/main" xmlns:mc="http://schemas.openxmlformats.org/markup-compatibility/2006" xmlns:xr16="http://schemas.microsoft.com/office/spreadsheetml/2017/revision16" mc:Ignorable="xr16" name="sampInfo_colon_146" connectionId="357" xr16:uid="{24F3744E-21C8-48C8-B2D2-48A2087ED786}" autoFormatId="16" applyNumberFormats="0" applyBorderFormats="0" applyFontFormats="1" applyPatternFormats="1" applyAlignmentFormats="0" applyWidthHeightFormats="0"/>
</file>

<file path=xl/queryTables/queryTable271.xml><?xml version="1.0" encoding="utf-8"?>
<queryTable xmlns="http://schemas.openxmlformats.org/spreadsheetml/2006/main" xmlns:mc="http://schemas.openxmlformats.org/markup-compatibility/2006" xmlns:xr16="http://schemas.microsoft.com/office/spreadsheetml/2017/revision16" mc:Ignorable="xr16" name="Alta_PCOI_Final_Crosstab_4" connectionId="314" xr16:uid="{D3DC3FCB-E1DD-4161-A7F8-781C0373AEDB}" autoFormatId="16" applyNumberFormats="0" applyBorderFormats="0" applyFontFormats="1" applyPatternFormats="1" applyAlignmentFormats="0" applyWidthHeightFormats="0"/>
</file>

<file path=xl/queryTables/queryTable272.xml><?xml version="1.0" encoding="utf-8"?>
<queryTable xmlns="http://schemas.openxmlformats.org/spreadsheetml/2006/main" xmlns:mc="http://schemas.openxmlformats.org/markup-compatibility/2006" xmlns:xr16="http://schemas.microsoft.com/office/spreadsheetml/2017/revision16" mc:Ignorable="xr16" name="Alta_PCOI_Final_Crosstab_127" connectionId="32" xr16:uid="{05531358-A050-4131-A9B1-6D5D9AA23EF7}" autoFormatId="16" applyNumberFormats="0" applyBorderFormats="0" applyFontFormats="1" applyPatternFormats="1" applyAlignmentFormats="0" applyWidthHeightFormats="0"/>
</file>

<file path=xl/queryTables/queryTable273.xml><?xml version="1.0" encoding="utf-8"?>
<queryTable xmlns="http://schemas.openxmlformats.org/spreadsheetml/2006/main" xmlns:mc="http://schemas.openxmlformats.org/markup-compatibility/2006" xmlns:xr16="http://schemas.microsoft.com/office/spreadsheetml/2017/revision16" mc:Ignorable="xr16" name="Alta_PCOI_Final_Crosstab_193" connectionId="101" xr16:uid="{B751515C-7AB5-4D44-8F3C-C76B84893E2F}" autoFormatId="16" applyNumberFormats="0" applyBorderFormats="0" applyFontFormats="1" applyPatternFormats="1" applyAlignmentFormats="0" applyWidthHeightFormats="0"/>
</file>

<file path=xl/queryTables/queryTable274.xml><?xml version="1.0" encoding="utf-8"?>
<queryTable xmlns="http://schemas.openxmlformats.org/spreadsheetml/2006/main" xmlns:mc="http://schemas.openxmlformats.org/markup-compatibility/2006" xmlns:xr16="http://schemas.microsoft.com/office/spreadsheetml/2017/revision16" mc:Ignorable="xr16" name="Alta_PCOI_Final_Crosstab_25" connectionId="308" xr16:uid="{9A7A3900-0F89-4389-948B-D27A6DBB895D}" autoFormatId="16" applyNumberFormats="0" applyBorderFormats="0" applyFontFormats="1" applyPatternFormats="1" applyAlignmentFormats="0" applyWidthHeightFormats="0"/>
</file>

<file path=xl/queryTables/queryTable275.xml><?xml version="1.0" encoding="utf-8"?>
<queryTable xmlns="http://schemas.openxmlformats.org/spreadsheetml/2006/main" xmlns:mc="http://schemas.openxmlformats.org/markup-compatibility/2006" xmlns:xr16="http://schemas.microsoft.com/office/spreadsheetml/2017/revision16" mc:Ignorable="xr16" name="sampInfo_colon_186" connectionId="421" xr16:uid="{C0E0BFA2-587F-49C3-A313-DFB716EF5F41}" autoFormatId="16" applyNumberFormats="0" applyBorderFormats="0" applyFontFormats="1" applyPatternFormats="1" applyAlignmentFormats="0" applyWidthHeightFormats="0"/>
</file>

<file path=xl/queryTables/queryTable276.xml><?xml version="1.0" encoding="utf-8"?>
<queryTable xmlns="http://schemas.openxmlformats.org/spreadsheetml/2006/main" xmlns:mc="http://schemas.openxmlformats.org/markup-compatibility/2006" xmlns:xr16="http://schemas.microsoft.com/office/spreadsheetml/2017/revision16" mc:Ignorable="xr16" name="Alta_PCOI_Final_Crosstab_63" connectionId="281" xr16:uid="{CD9EDD54-86AB-496F-A9D1-73B9A2A2093F}" autoFormatId="16" applyNumberFormats="0" applyBorderFormats="0" applyFontFormats="1" applyPatternFormats="1" applyAlignmentFormats="0" applyWidthHeightFormats="0"/>
</file>

<file path=xl/queryTables/queryTable277.xml><?xml version="1.0" encoding="utf-8"?>
<queryTable xmlns="http://schemas.openxmlformats.org/spreadsheetml/2006/main" xmlns:mc="http://schemas.openxmlformats.org/markup-compatibility/2006" xmlns:xr16="http://schemas.microsoft.com/office/spreadsheetml/2017/revision16" mc:Ignorable="xr16" name="Alta_PCOI_Final_Crosstab_33" connectionId="299" xr16:uid="{DE89A0BE-5235-4C85-86BF-8BB20D7E0C29}" autoFormatId="16" applyNumberFormats="0" applyBorderFormats="0" applyFontFormats="1" applyPatternFormats="1" applyAlignmentFormats="0" applyWidthHeightFormats="0"/>
</file>

<file path=xl/queryTables/queryTable278.xml><?xml version="1.0" encoding="utf-8"?>
<queryTable xmlns="http://schemas.openxmlformats.org/spreadsheetml/2006/main" xmlns:mc="http://schemas.openxmlformats.org/markup-compatibility/2006" xmlns:xr16="http://schemas.microsoft.com/office/spreadsheetml/2017/revision16" mc:Ignorable="xr16" name="sampInfo_colon_92" connectionId="504" xr16:uid="{49EC56F4-D15B-4451-BFA3-925E3530BBB3}" autoFormatId="16" applyNumberFormats="0" applyBorderFormats="0" applyFontFormats="1" applyPatternFormats="1" applyAlignmentFormats="0" applyWidthHeightFormats="0"/>
</file>

<file path=xl/queryTables/queryTable279.xml><?xml version="1.0" encoding="utf-8"?>
<queryTable xmlns="http://schemas.openxmlformats.org/spreadsheetml/2006/main" xmlns:mc="http://schemas.openxmlformats.org/markup-compatibility/2006" xmlns:xr16="http://schemas.microsoft.com/office/spreadsheetml/2017/revision16" mc:Ignorable="xr16" name="Alta_PCOI_Final_Crosstab_85" connectionId="169" xr16:uid="{D0CB0D3C-3F6B-46BD-860D-F549098DDF18}"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sampInfo_colon_58" connectionId="592" xr16:uid="{2CA003D1-F944-474C-BDDE-459F37D12B09}" autoFormatId="16" applyNumberFormats="0" applyBorderFormats="0" applyFontFormats="1" applyPatternFormats="1" applyAlignmentFormats="0" applyWidthHeightFormats="0"/>
</file>

<file path=xl/queryTables/queryTable280.xml><?xml version="1.0" encoding="utf-8"?>
<queryTable xmlns="http://schemas.openxmlformats.org/spreadsheetml/2006/main" xmlns:mc="http://schemas.openxmlformats.org/markup-compatibility/2006" xmlns:xr16="http://schemas.microsoft.com/office/spreadsheetml/2017/revision16" mc:Ignorable="xr16" name="sampInfo_colon_124" connectionId="381" xr16:uid="{69AF3861-109D-4958-8F59-62A3D05B91F7}" autoFormatId="16" applyNumberFormats="0" applyBorderFormats="0" applyFontFormats="1" applyPatternFormats="1" applyAlignmentFormats="0" applyWidthHeightFormats="0"/>
</file>

<file path=xl/queryTables/queryTable281.xml><?xml version="1.0" encoding="utf-8"?>
<queryTable xmlns="http://schemas.openxmlformats.org/spreadsheetml/2006/main" xmlns:mc="http://schemas.openxmlformats.org/markup-compatibility/2006" xmlns:xr16="http://schemas.microsoft.com/office/spreadsheetml/2017/revision16" mc:Ignorable="xr16" name="sampInfo_colon_237" connectionId="478" xr16:uid="{62405914-9FE0-4A04-B8F5-7EB174BF1C8A}" autoFormatId="16" applyNumberFormats="0" applyBorderFormats="0" applyFontFormats="1" applyPatternFormats="1" applyAlignmentFormats="0" applyWidthHeightFormats="0"/>
</file>

<file path=xl/queryTables/queryTable282.xml><?xml version="1.0" encoding="utf-8"?>
<queryTable xmlns="http://schemas.openxmlformats.org/spreadsheetml/2006/main" xmlns:mc="http://schemas.openxmlformats.org/markup-compatibility/2006" xmlns:xr16="http://schemas.microsoft.com/office/spreadsheetml/2017/revision16" mc:Ignorable="xr16" name="sampInfo_colon_39" connectionId="330" xr16:uid="{90D0B315-F244-4B6A-9FAD-8C1EFF28CD1D}" autoFormatId="16" applyNumberFormats="0" applyBorderFormats="0" applyFontFormats="1" applyPatternFormats="1" applyAlignmentFormats="0" applyWidthHeightFormats="0"/>
</file>

<file path=xl/queryTables/queryTable283.xml><?xml version="1.0" encoding="utf-8"?>
<queryTable xmlns="http://schemas.openxmlformats.org/spreadsheetml/2006/main" xmlns:mc="http://schemas.openxmlformats.org/markup-compatibility/2006" xmlns:xr16="http://schemas.microsoft.com/office/spreadsheetml/2017/revision16" mc:Ignorable="xr16" name="sampInfo_colon_141" connectionId="363" xr16:uid="{160D436E-829E-4294-BE5A-52D4A1081C38}" autoFormatId="16" applyNumberFormats="0" applyBorderFormats="0" applyFontFormats="1" applyPatternFormats="1" applyAlignmentFormats="0" applyWidthHeightFormats="0"/>
</file>

<file path=xl/queryTables/queryTable284.xml><?xml version="1.0" encoding="utf-8"?>
<queryTable xmlns="http://schemas.openxmlformats.org/spreadsheetml/2006/main" xmlns:mc="http://schemas.openxmlformats.org/markup-compatibility/2006" xmlns:xr16="http://schemas.microsoft.com/office/spreadsheetml/2017/revision16" mc:Ignorable="xr16" name="Alta_PCOI_Final_Crosstab_208" connectionId="118" xr16:uid="{A4C69CB9-F66E-4E5A-A4E1-32C075226D0E}" autoFormatId="16" applyNumberFormats="0" applyBorderFormats="0" applyFontFormats="1" applyPatternFormats="1" applyAlignmentFormats="0" applyWidthHeightFormats="0"/>
</file>

<file path=xl/queryTables/queryTable285.xml><?xml version="1.0" encoding="utf-8"?>
<queryTable xmlns="http://schemas.openxmlformats.org/spreadsheetml/2006/main" xmlns:mc="http://schemas.openxmlformats.org/markup-compatibility/2006" xmlns:xr16="http://schemas.microsoft.com/office/spreadsheetml/2017/revision16" mc:Ignorable="xr16" name="sampInfo_colon_52" connectionId="586" xr16:uid="{C199852D-16B0-468F-AFD5-CCEC308655C3}" autoFormatId="16" applyNumberFormats="0" applyBorderFormats="0" applyFontFormats="1" applyPatternFormats="1" applyAlignmentFormats="0" applyWidthHeightFormats="0"/>
</file>

<file path=xl/queryTables/queryTable286.xml><?xml version="1.0" encoding="utf-8"?>
<queryTable xmlns="http://schemas.openxmlformats.org/spreadsheetml/2006/main" xmlns:mc="http://schemas.openxmlformats.org/markup-compatibility/2006" xmlns:xr16="http://schemas.microsoft.com/office/spreadsheetml/2017/revision16" mc:Ignorable="xr16" name="sampInfo_colon_136" connectionId="368" xr16:uid="{EC4C676F-42D9-431D-88E4-BD60D9364EB1}" autoFormatId="16" applyNumberFormats="0" applyBorderFormats="0" applyFontFormats="1" applyPatternFormats="1" applyAlignmentFormats="0" applyWidthHeightFormats="0"/>
</file>

<file path=xl/queryTables/queryTable287.xml><?xml version="1.0" encoding="utf-8"?>
<queryTable xmlns="http://schemas.openxmlformats.org/spreadsheetml/2006/main" xmlns:mc="http://schemas.openxmlformats.org/markup-compatibility/2006" xmlns:xr16="http://schemas.microsoft.com/office/spreadsheetml/2017/revision16" mc:Ignorable="xr16" name="Alta_PCOI_Final_Crosstab_201" connectionId="110" xr16:uid="{537D9927-D57E-4F52-88DC-93688C482030}" autoFormatId="16" applyNumberFormats="0" applyBorderFormats="0" applyFontFormats="1" applyPatternFormats="1" applyAlignmentFormats="0" applyWidthHeightFormats="0"/>
</file>

<file path=xl/queryTables/queryTable288.xml><?xml version="1.0" encoding="utf-8"?>
<queryTable xmlns="http://schemas.openxmlformats.org/spreadsheetml/2006/main" xmlns:mc="http://schemas.openxmlformats.org/markup-compatibility/2006" xmlns:xr16="http://schemas.microsoft.com/office/spreadsheetml/2017/revision16" mc:Ignorable="xr16" name="sampInfo_colon_41" connectionId="574" xr16:uid="{4EFDA0FC-A247-4BA7-AAEF-DEA048DB8E87}" autoFormatId="16" applyNumberFormats="0" applyBorderFormats="0" applyFontFormats="1" applyPatternFormats="1" applyAlignmentFormats="0" applyWidthHeightFormats="0"/>
</file>

<file path=xl/queryTables/queryTable289.xml><?xml version="1.0" encoding="utf-8"?>
<queryTable xmlns="http://schemas.openxmlformats.org/spreadsheetml/2006/main" xmlns:mc="http://schemas.openxmlformats.org/markup-compatibility/2006" xmlns:xr16="http://schemas.microsoft.com/office/spreadsheetml/2017/revision16" mc:Ignorable="xr16" name="Alta_PCOI_Final_Crosstab_58" connectionId="276" xr16:uid="{4C861FE9-85AA-41C8-8C2D-C666268C5B1F}"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Alta_PCOI_Final_Crosstab_49" connectionId="266" xr16:uid="{0E5EA123-4ABC-429A-8DE2-924C10DF3E21}" autoFormatId="16" applyNumberFormats="0" applyBorderFormats="0" applyFontFormats="1" applyPatternFormats="1" applyAlignmentFormats="0" applyWidthHeightFormats="0"/>
</file>

<file path=xl/queryTables/queryTable290.xml><?xml version="1.0" encoding="utf-8"?>
<queryTable xmlns="http://schemas.openxmlformats.org/spreadsheetml/2006/main" xmlns:mc="http://schemas.openxmlformats.org/markup-compatibility/2006" xmlns:xr16="http://schemas.microsoft.com/office/spreadsheetml/2017/revision16" mc:Ignorable="xr16" name="Alta_PCOI_Final_Crosstab_142" connectionId="16" xr16:uid="{C69CED2A-46D9-41AA-8C67-57119E06284B}" autoFormatId="16" applyNumberFormats="0" applyBorderFormats="0" applyFontFormats="1" applyPatternFormats="1" applyAlignmentFormats="0" applyWidthHeightFormats="0"/>
</file>

<file path=xl/queryTables/queryTable291.xml><?xml version="1.0" encoding="utf-8"?>
<queryTable xmlns="http://schemas.openxmlformats.org/spreadsheetml/2006/main" xmlns:mc="http://schemas.openxmlformats.org/markup-compatibility/2006" xmlns:xr16="http://schemas.microsoft.com/office/spreadsheetml/2017/revision16" mc:Ignorable="xr16" name="sampInfo_colon_170" connectionId="403" xr16:uid="{3343A39B-17A9-4BCC-9228-EA5DCAAFD234}" autoFormatId="16" applyNumberFormats="0" applyBorderFormats="0" applyFontFormats="1" applyPatternFormats="1" applyAlignmentFormats="0" applyWidthHeightFormats="0"/>
</file>

<file path=xl/queryTables/queryTable292.xml><?xml version="1.0" encoding="utf-8"?>
<queryTable xmlns="http://schemas.openxmlformats.org/spreadsheetml/2006/main" xmlns:mc="http://schemas.openxmlformats.org/markup-compatibility/2006" xmlns:xr16="http://schemas.microsoft.com/office/spreadsheetml/2017/revision16" mc:Ignorable="xr16" name="sampInfo_colon_138" connectionId="366" xr16:uid="{C20CC740-E625-4BD7-91C2-21D887733723}" autoFormatId="16" applyNumberFormats="0" applyBorderFormats="0" applyFontFormats="1" applyPatternFormats="1" applyAlignmentFormats="0" applyWidthHeightFormats="0"/>
</file>

<file path=xl/queryTables/queryTable293.xml><?xml version="1.0" encoding="utf-8"?>
<queryTable xmlns="http://schemas.openxmlformats.org/spreadsheetml/2006/main" xmlns:mc="http://schemas.openxmlformats.org/markup-compatibility/2006" xmlns:xr16="http://schemas.microsoft.com/office/spreadsheetml/2017/revision16" mc:Ignorable="xr16" name="Alta_PCOI_Final_Crosstab_217" connectionId="128" xr16:uid="{DD4982A0-D91C-4243-B8BE-0CC7396AB720}" autoFormatId="16" applyNumberFormats="0" applyBorderFormats="0" applyFontFormats="1" applyPatternFormats="1" applyAlignmentFormats="0" applyWidthHeightFormats="0"/>
</file>

<file path=xl/queryTables/queryTable294.xml><?xml version="1.0" encoding="utf-8"?>
<queryTable xmlns="http://schemas.openxmlformats.org/spreadsheetml/2006/main" xmlns:mc="http://schemas.openxmlformats.org/markup-compatibility/2006" xmlns:xr16="http://schemas.microsoft.com/office/spreadsheetml/2017/revision16" mc:Ignorable="xr16" name="sampInfo_colon_171" connectionId="405" xr16:uid="{22E05C3E-9860-4D96-B404-DBCEAF8E7905}" autoFormatId="16" applyNumberFormats="0" applyBorderFormats="0" applyFontFormats="1" applyPatternFormats="1" applyAlignmentFormats="0" applyWidthHeightFormats="0"/>
</file>

<file path=xl/queryTables/queryTable295.xml><?xml version="1.0" encoding="utf-8"?>
<queryTable xmlns="http://schemas.openxmlformats.org/spreadsheetml/2006/main" xmlns:mc="http://schemas.openxmlformats.org/markup-compatibility/2006" xmlns:xr16="http://schemas.microsoft.com/office/spreadsheetml/2017/revision16" mc:Ignorable="xr16" name="sampInfo_colon_176" connectionId="410" xr16:uid="{47BD14BC-A074-43B4-BD95-39F2BF306194}" autoFormatId="16" applyNumberFormats="0" applyBorderFormats="0" applyFontFormats="1" applyPatternFormats="1" applyAlignmentFormats="0" applyWidthHeightFormats="0"/>
</file>

<file path=xl/queryTables/queryTable296.xml><?xml version="1.0" encoding="utf-8"?>
<queryTable xmlns="http://schemas.openxmlformats.org/spreadsheetml/2006/main" xmlns:mc="http://schemas.openxmlformats.org/markup-compatibility/2006" xmlns:xr16="http://schemas.microsoft.com/office/spreadsheetml/2017/revision16" mc:Ignorable="xr16" name="Alta_PCOI_Final_Crosstab_3" connectionId="316" xr16:uid="{5ED2792F-B42C-4613-BD69-770DC3E74CFB}" autoFormatId="16" applyNumberFormats="0" applyBorderFormats="0" applyFontFormats="1" applyPatternFormats="1" applyAlignmentFormats="0" applyWidthHeightFormats="0"/>
</file>

<file path=xl/queryTables/queryTable297.xml><?xml version="1.0" encoding="utf-8"?>
<queryTable xmlns="http://schemas.openxmlformats.org/spreadsheetml/2006/main" xmlns:mc="http://schemas.openxmlformats.org/markup-compatibility/2006" xmlns:xr16="http://schemas.microsoft.com/office/spreadsheetml/2017/revision16" mc:Ignorable="xr16" name="sampInfo_colon_3" connectionId="618" xr16:uid="{216177C6-7C32-43BC-855F-F7EE2E3B2EA3}" autoFormatId="16" applyNumberFormats="0" applyBorderFormats="0" applyFontFormats="1" applyPatternFormats="1" applyAlignmentFormats="0" applyWidthHeightFormats="0"/>
</file>

<file path=xl/queryTables/queryTable298.xml><?xml version="1.0" encoding="utf-8"?>
<queryTable xmlns="http://schemas.openxmlformats.org/spreadsheetml/2006/main" xmlns:mc="http://schemas.openxmlformats.org/markup-compatibility/2006" xmlns:xr16="http://schemas.microsoft.com/office/spreadsheetml/2017/revision16" mc:Ignorable="xr16" name="Alta_PCOI_Final_Crosstab_147" connectionId="51" xr16:uid="{DE83C508-310F-472C-BD47-98567263DE91}" autoFormatId="16" applyNumberFormats="0" applyBorderFormats="0" applyFontFormats="1" applyPatternFormats="1" applyAlignmentFormats="0" applyWidthHeightFormats="0"/>
</file>

<file path=xl/queryTables/queryTable299.xml><?xml version="1.0" encoding="utf-8"?>
<queryTable xmlns="http://schemas.openxmlformats.org/spreadsheetml/2006/main" xmlns:mc="http://schemas.openxmlformats.org/markup-compatibility/2006" xmlns:xr16="http://schemas.microsoft.com/office/spreadsheetml/2017/revision16" mc:Ignorable="xr16" name="Alta_PCOI_Final_Crosstab_101" connectionId="315" xr16:uid="{7BCB443D-B54E-4EBE-9244-D2C8C80E552B}"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sampInfo_colon_175" connectionId="409" xr16:uid="{56FD4501-5601-4DFC-8F5E-A4B0849BDB47}"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Alta_PCOI_Final_Crosstab_108" connectionId="175" xr16:uid="{72CDEAF3-0664-4217-88F6-1AC0CA15E18D}" autoFormatId="16" applyNumberFormats="0" applyBorderFormats="0" applyFontFormats="1" applyPatternFormats="1" applyAlignmentFormats="0" applyWidthHeightFormats="0"/>
</file>

<file path=xl/queryTables/queryTable300.xml><?xml version="1.0" encoding="utf-8"?>
<queryTable xmlns="http://schemas.openxmlformats.org/spreadsheetml/2006/main" xmlns:mc="http://schemas.openxmlformats.org/markup-compatibility/2006" xmlns:xr16="http://schemas.microsoft.com/office/spreadsheetml/2017/revision16" mc:Ignorable="xr16" name="sampInfo_colon_74" connectionId="610" xr16:uid="{0F32814D-79FE-4660-B03A-78128B49DFA3}" autoFormatId="16" applyNumberFormats="0" applyBorderFormats="0" applyFontFormats="1" applyPatternFormats="1" applyAlignmentFormats="0" applyWidthHeightFormats="0"/>
</file>

<file path=xl/queryTables/queryTable301.xml><?xml version="1.0" encoding="utf-8"?>
<queryTable xmlns="http://schemas.openxmlformats.org/spreadsheetml/2006/main" xmlns:mc="http://schemas.openxmlformats.org/markup-compatibility/2006" xmlns:xr16="http://schemas.microsoft.com/office/spreadsheetml/2017/revision16" mc:Ignorable="xr16" name="sampInfo_colon_244" connectionId="486" xr16:uid="{AB4940A9-37A7-41B0-AC26-90796069B8E9}" autoFormatId="16" applyNumberFormats="0" applyBorderFormats="0" applyFontFormats="1" applyPatternFormats="1" applyAlignmentFormats="0" applyWidthHeightFormats="0"/>
</file>

<file path=xl/queryTables/queryTable302.xml><?xml version="1.0" encoding="utf-8"?>
<queryTable xmlns="http://schemas.openxmlformats.org/spreadsheetml/2006/main" xmlns:mc="http://schemas.openxmlformats.org/markup-compatibility/2006" xmlns:xr16="http://schemas.microsoft.com/office/spreadsheetml/2017/revision16" mc:Ignorable="xr16" name="sampInfo_colon_95" connectionId="471" xr16:uid="{7AB70616-42EC-4FA7-AC29-6D87DEB617CD}" autoFormatId="16" applyNumberFormats="0" applyBorderFormats="0" applyFontFormats="1" applyPatternFormats="1" applyAlignmentFormats="0" applyWidthHeightFormats="0"/>
</file>

<file path=xl/queryTables/queryTable303.xml><?xml version="1.0" encoding="utf-8"?>
<queryTable xmlns="http://schemas.openxmlformats.org/spreadsheetml/2006/main" xmlns:mc="http://schemas.openxmlformats.org/markup-compatibility/2006" xmlns:xr16="http://schemas.microsoft.com/office/spreadsheetml/2017/revision16" mc:Ignorable="xr16" name="Alta_PCOI_Final_Crosstab_105" connectionId="271" xr16:uid="{8522BC0A-9DE4-4355-845A-542FE3A3859C}" autoFormatId="16" applyNumberFormats="0" applyBorderFormats="0" applyFontFormats="1" applyPatternFormats="1" applyAlignmentFormats="0" applyWidthHeightFormats="0"/>
</file>

<file path=xl/queryTables/queryTable304.xml><?xml version="1.0" encoding="utf-8"?>
<queryTable xmlns="http://schemas.openxmlformats.org/spreadsheetml/2006/main" xmlns:mc="http://schemas.openxmlformats.org/markup-compatibility/2006" xmlns:xr16="http://schemas.microsoft.com/office/spreadsheetml/2017/revision16" mc:Ignorable="xr16" name="sampInfo_colon_201" connectionId="438" xr16:uid="{5CCCF61B-C67F-44D9-AF3F-22D0FFED4B20}" autoFormatId="16" applyNumberFormats="0" applyBorderFormats="0" applyFontFormats="1" applyPatternFormats="1" applyAlignmentFormats="0" applyWidthHeightFormats="0"/>
</file>

<file path=xl/queryTables/queryTable305.xml><?xml version="1.0" encoding="utf-8"?>
<queryTable xmlns="http://schemas.openxmlformats.org/spreadsheetml/2006/main" xmlns:mc="http://schemas.openxmlformats.org/markup-compatibility/2006" xmlns:xr16="http://schemas.microsoft.com/office/spreadsheetml/2017/revision16" mc:Ignorable="xr16" name="sampInfo_colon_269" connectionId="513" xr16:uid="{34FCBE9B-AF72-45A9-AD7B-D3AB69DAA144}" autoFormatId="16" applyNumberFormats="0" applyBorderFormats="0" applyFontFormats="1" applyPatternFormats="1" applyAlignmentFormats="0" applyWidthHeightFormats="0"/>
</file>

<file path=xl/queryTables/queryTable306.xml><?xml version="1.0" encoding="utf-8"?>
<queryTable xmlns="http://schemas.openxmlformats.org/spreadsheetml/2006/main" xmlns:mc="http://schemas.openxmlformats.org/markup-compatibility/2006" xmlns:xr16="http://schemas.microsoft.com/office/spreadsheetml/2017/revision16" mc:Ignorable="xr16" name="Alta_PCOI_Final_Crosstab_219" connectionId="130" xr16:uid="{F0E65251-9C62-43D8-BDA4-E1B56707B27F}" autoFormatId="16" applyNumberFormats="0" applyBorderFormats="0" applyFontFormats="1" applyPatternFormats="1" applyAlignmentFormats="0" applyWidthHeightFormats="0"/>
</file>

<file path=xl/queryTables/queryTable307.xml><?xml version="1.0" encoding="utf-8"?>
<queryTable xmlns="http://schemas.openxmlformats.org/spreadsheetml/2006/main" xmlns:mc="http://schemas.openxmlformats.org/markup-compatibility/2006" xmlns:xr16="http://schemas.microsoft.com/office/spreadsheetml/2017/revision16" mc:Ignorable="xr16" name="Alta_PCOI_Final_Crosstab_135" connectionId="23" xr16:uid="{FDCA8DFE-5F75-4AF9-836D-E3839FD5EA09}" autoFormatId="16" applyNumberFormats="0" applyBorderFormats="0" applyFontFormats="1" applyPatternFormats="1" applyAlignmentFormats="0" applyWidthHeightFormats="0"/>
</file>

<file path=xl/queryTables/queryTable308.xml><?xml version="1.0" encoding="utf-8"?>
<queryTable xmlns="http://schemas.openxmlformats.org/spreadsheetml/2006/main" xmlns:mc="http://schemas.openxmlformats.org/markup-compatibility/2006" xmlns:xr16="http://schemas.microsoft.com/office/spreadsheetml/2017/revision16" mc:Ignorable="xr16" name="sampInfo_colon_116" connectionId="447" xr16:uid="{D1712A95-AF7A-42AA-AFE5-08297846BE7D}" autoFormatId="16" applyNumberFormats="0" applyBorderFormats="0" applyFontFormats="1" applyPatternFormats="1" applyAlignmentFormats="0" applyWidthHeightFormats="0"/>
</file>

<file path=xl/queryTables/queryTable309.xml><?xml version="1.0" encoding="utf-8"?>
<queryTable xmlns="http://schemas.openxmlformats.org/spreadsheetml/2006/main" xmlns:mc="http://schemas.openxmlformats.org/markup-compatibility/2006" xmlns:xr16="http://schemas.microsoft.com/office/spreadsheetml/2017/revision16" mc:Ignorable="xr16" name="sampInfo_colon_152" connectionId="351" xr16:uid="{357EF265-D93A-4B76-A53B-4053B93D4624}"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Alta_PCOI_Final_Crosstab_197" connectionId="106" xr16:uid="{50AAFEA8-CB3C-4117-9BF1-FA1A2E51D765}" autoFormatId="16" applyNumberFormats="0" applyBorderFormats="0" applyFontFormats="1" applyPatternFormats="1" applyAlignmentFormats="0" applyWidthHeightFormats="0"/>
</file>

<file path=xl/queryTables/queryTable310.xml><?xml version="1.0" encoding="utf-8"?>
<queryTable xmlns="http://schemas.openxmlformats.org/spreadsheetml/2006/main" xmlns:mc="http://schemas.openxmlformats.org/markup-compatibility/2006" xmlns:xr16="http://schemas.microsoft.com/office/spreadsheetml/2017/revision16" mc:Ignorable="xr16" name="Alta_PCOI_Final_Crosstab_122" connectionId="38" xr16:uid="{AC5E380F-28C4-4C80-9A0E-44D9233B6BF0}" autoFormatId="16" applyNumberFormats="0" applyBorderFormats="0" applyFontFormats="1" applyPatternFormats="1" applyAlignmentFormats="0" applyWidthHeightFormats="0"/>
</file>

<file path=xl/queryTables/queryTable311.xml><?xml version="1.0" encoding="utf-8"?>
<queryTable xmlns="http://schemas.openxmlformats.org/spreadsheetml/2006/main" xmlns:mc="http://schemas.openxmlformats.org/markup-compatibility/2006" xmlns:xr16="http://schemas.microsoft.com/office/spreadsheetml/2017/revision16" mc:Ignorable="xr16" name="sampInfo_colon_79" connectionId="571" xr16:uid="{7E9BE644-D9EC-46B0-9519-E40BB6C6B5BB}" autoFormatId="16" applyNumberFormats="0" applyBorderFormats="0" applyFontFormats="1" applyPatternFormats="1" applyAlignmentFormats="0" applyWidthHeightFormats="0"/>
</file>

<file path=xl/queryTables/queryTable312.xml><?xml version="1.0" encoding="utf-8"?>
<queryTable xmlns="http://schemas.openxmlformats.org/spreadsheetml/2006/main" xmlns:mc="http://schemas.openxmlformats.org/markup-compatibility/2006" xmlns:xr16="http://schemas.microsoft.com/office/spreadsheetml/2017/revision16" mc:Ignorable="xr16" name="sampInfo_colon_158" connectionId="390" xr16:uid="{A459F2DC-FEA5-45D7-991C-7562A7647950}" autoFormatId="16" applyNumberFormats="0" applyBorderFormats="0" applyFontFormats="1" applyPatternFormats="1" applyAlignmentFormats="0" applyWidthHeightFormats="0"/>
</file>

<file path=xl/queryTables/queryTable313.xml><?xml version="1.0" encoding="utf-8"?>
<queryTable xmlns="http://schemas.openxmlformats.org/spreadsheetml/2006/main" xmlns:mc="http://schemas.openxmlformats.org/markup-compatibility/2006" xmlns:xr16="http://schemas.microsoft.com/office/spreadsheetml/2017/revision16" mc:Ignorable="xr16" name="sampInfo_colon_183" connectionId="418" xr16:uid="{4D0DB58C-0139-4FAC-938D-B38113DAD854}" autoFormatId="16" applyNumberFormats="0" applyBorderFormats="0" applyFontFormats="1" applyPatternFormats="1" applyAlignmentFormats="0" applyWidthHeightFormats="0"/>
</file>

<file path=xl/queryTables/queryTable314.xml><?xml version="1.0" encoding="utf-8"?>
<queryTable xmlns="http://schemas.openxmlformats.org/spreadsheetml/2006/main" xmlns:mc="http://schemas.openxmlformats.org/markup-compatibility/2006" xmlns:xr16="http://schemas.microsoft.com/office/spreadsheetml/2017/revision16" mc:Ignorable="xr16" name="sampInfo_colon_207" connectionId="444" xr16:uid="{990CCD43-D3A4-4A65-9BF1-E0807AB8C83A}" autoFormatId="16" applyNumberFormats="0" applyBorderFormats="0" applyFontFormats="1" applyPatternFormats="1" applyAlignmentFormats="0" applyWidthHeightFormats="0"/>
</file>

<file path=xl/queryTables/queryTable315.xml><?xml version="1.0" encoding="utf-8"?>
<queryTable xmlns="http://schemas.openxmlformats.org/spreadsheetml/2006/main" xmlns:mc="http://schemas.openxmlformats.org/markup-compatibility/2006" xmlns:xr16="http://schemas.microsoft.com/office/spreadsheetml/2017/revision16" mc:Ignorable="xr16" name="sampInfo_colon_15" connectionId="344" xr16:uid="{439055E0-B903-4312-8330-228856BB5EFD}" autoFormatId="16" applyNumberFormats="0" applyBorderFormats="0" applyFontFormats="1" applyPatternFormats="1" applyAlignmentFormats="0" applyWidthHeightFormats="0"/>
</file>

<file path=xl/queryTables/queryTable316.xml><?xml version="1.0" encoding="utf-8"?>
<queryTable xmlns="http://schemas.openxmlformats.org/spreadsheetml/2006/main" xmlns:mc="http://schemas.openxmlformats.org/markup-compatibility/2006" xmlns:xr16="http://schemas.microsoft.com/office/spreadsheetml/2017/revision16" mc:Ignorable="xr16" name="sampInfo_colon_53" connectionId="587" xr16:uid="{1D1FE826-2818-4F0E-8425-61DCF418D3D6}" autoFormatId="16" applyNumberFormats="0" applyBorderFormats="0" applyFontFormats="1" applyPatternFormats="1" applyAlignmentFormats="0" applyWidthHeightFormats="0"/>
</file>

<file path=xl/queryTables/queryTable317.xml><?xml version="1.0" encoding="utf-8"?>
<queryTable xmlns="http://schemas.openxmlformats.org/spreadsheetml/2006/main" xmlns:mc="http://schemas.openxmlformats.org/markup-compatibility/2006" xmlns:xr16="http://schemas.microsoft.com/office/spreadsheetml/2017/revision16" mc:Ignorable="xr16" name="Alta_PCOI_Final_Crosstab_116" connectionId="44" xr16:uid="{86CD087B-E359-4935-BDC4-15394389F0B6}" autoFormatId="16" applyNumberFormats="0" applyBorderFormats="0" applyFontFormats="1" applyPatternFormats="1" applyAlignmentFormats="0" applyWidthHeightFormats="0"/>
</file>

<file path=xl/queryTables/queryTable318.xml><?xml version="1.0" encoding="utf-8"?>
<queryTable xmlns="http://schemas.openxmlformats.org/spreadsheetml/2006/main" xmlns:mc="http://schemas.openxmlformats.org/markup-compatibility/2006" xmlns:xr16="http://schemas.microsoft.com/office/spreadsheetml/2017/revision16" mc:Ignorable="xr16" name="sampInfo_colon_119" connectionId="387" xr16:uid="{B8600622-2F18-41F9-B946-A800AA508327}" autoFormatId="16" applyNumberFormats="0" applyBorderFormats="0" applyFontFormats="1" applyPatternFormats="1" applyAlignmentFormats="0" applyWidthHeightFormats="0"/>
</file>

<file path=xl/queryTables/queryTable319.xml><?xml version="1.0" encoding="utf-8"?>
<queryTable xmlns="http://schemas.openxmlformats.org/spreadsheetml/2006/main" xmlns:mc="http://schemas.openxmlformats.org/markup-compatibility/2006" xmlns:xr16="http://schemas.microsoft.com/office/spreadsheetml/2017/revision16" mc:Ignorable="xr16" name="Alta_PCOI_Final_Crosstab_171" connectionId="77" xr16:uid="{1E907342-7929-4A08-9170-2C5460BC250B}"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Alta_PCOI_Final_Crosstab_203" connectionId="112" xr16:uid="{C83A5A2D-8982-44BD-A92B-512FBD52DDA4}" autoFormatId="16" applyNumberFormats="0" applyBorderFormats="0" applyFontFormats="1" applyPatternFormats="1" applyAlignmentFormats="0" applyWidthHeightFormats="0"/>
</file>

<file path=xl/queryTables/queryTable320.xml><?xml version="1.0" encoding="utf-8"?>
<queryTable xmlns="http://schemas.openxmlformats.org/spreadsheetml/2006/main" xmlns:mc="http://schemas.openxmlformats.org/markup-compatibility/2006" xmlns:xr16="http://schemas.microsoft.com/office/spreadsheetml/2017/revision16" mc:Ignorable="xr16" name="Alta_PCOI_Final_Crosstab_88" connectionId="135" xr16:uid="{A86D6400-8B88-40E8-802D-0A3322090590}" autoFormatId="16" applyNumberFormats="0" applyBorderFormats="0" applyFontFormats="1" applyPatternFormats="1" applyAlignmentFormats="0" applyWidthHeightFormats="0"/>
</file>

<file path=xl/queryTables/queryTable321.xml><?xml version="1.0" encoding="utf-8"?>
<queryTable xmlns="http://schemas.openxmlformats.org/spreadsheetml/2006/main" xmlns:mc="http://schemas.openxmlformats.org/markup-compatibility/2006" xmlns:xr16="http://schemas.microsoft.com/office/spreadsheetml/2017/revision16" mc:Ignorable="xr16" name="sampInfo_colon_185" connectionId="420" xr16:uid="{EA67B358-C381-414F-A080-F1018F4AA3BB}" autoFormatId="16" applyNumberFormats="0" applyBorderFormats="0" applyFontFormats="1" applyPatternFormats="1" applyAlignmentFormats="0" applyWidthHeightFormats="0"/>
</file>

<file path=xl/queryTables/queryTable322.xml><?xml version="1.0" encoding="utf-8"?>
<queryTable xmlns="http://schemas.openxmlformats.org/spreadsheetml/2006/main" xmlns:mc="http://schemas.openxmlformats.org/markup-compatibility/2006" xmlns:xr16="http://schemas.microsoft.com/office/spreadsheetml/2017/revision16" mc:Ignorable="xr16" name="sampInfo_colon_228" connectionId="468" xr16:uid="{CBE9CD6D-7056-4913-918C-629D0E206BEB}" autoFormatId="16" applyNumberFormats="0" applyBorderFormats="0" applyFontFormats="1" applyPatternFormats="1" applyAlignmentFormats="0" applyWidthHeightFormats="0"/>
</file>

<file path=xl/queryTables/queryTable323.xml><?xml version="1.0" encoding="utf-8"?>
<queryTable xmlns="http://schemas.openxmlformats.org/spreadsheetml/2006/main" xmlns:mc="http://schemas.openxmlformats.org/markup-compatibility/2006" xmlns:xr16="http://schemas.microsoft.com/office/spreadsheetml/2017/revision16" mc:Ignorable="xr16" name="sampInfo_colon_181" connectionId="416" xr16:uid="{6F42AA92-45E1-444C-94AB-4F99A21966B8}" autoFormatId="16" applyNumberFormats="0" applyBorderFormats="0" applyFontFormats="1" applyPatternFormats="1" applyAlignmentFormats="0" applyWidthHeightFormats="0"/>
</file>

<file path=xl/queryTables/queryTable324.xml><?xml version="1.0" encoding="utf-8"?>
<queryTable xmlns="http://schemas.openxmlformats.org/spreadsheetml/2006/main" xmlns:mc="http://schemas.openxmlformats.org/markup-compatibility/2006" xmlns:xr16="http://schemas.microsoft.com/office/spreadsheetml/2017/revision16" mc:Ignorable="xr16" name="Alta_PCOI_Final_Crosstab_69" connectionId="288" xr16:uid="{00F245E1-19C7-4F8B-9C77-94ADC53C8536}" autoFormatId="16" applyNumberFormats="0" applyBorderFormats="0" applyFontFormats="1" applyPatternFormats="1" applyAlignmentFormats="0" applyWidthHeightFormats="0"/>
</file>

<file path=xl/queryTables/queryTable325.xml><?xml version="1.0" encoding="utf-8"?>
<queryTable xmlns="http://schemas.openxmlformats.org/spreadsheetml/2006/main" xmlns:mc="http://schemas.openxmlformats.org/markup-compatibility/2006" xmlns:xr16="http://schemas.microsoft.com/office/spreadsheetml/2017/revision16" mc:Ignorable="xr16" name="sampInfo_colon_247" connectionId="489" xr16:uid="{B18BCC28-3221-4F56-802B-AB3D1938E2D2}" autoFormatId="16" applyNumberFormats="0" applyBorderFormats="0" applyFontFormats="1" applyPatternFormats="1" applyAlignmentFormats="0" applyWidthHeightFormats="0"/>
</file>

<file path=xl/queryTables/queryTable326.xml><?xml version="1.0" encoding="utf-8"?>
<queryTable xmlns="http://schemas.openxmlformats.org/spreadsheetml/2006/main" xmlns:mc="http://schemas.openxmlformats.org/markup-compatibility/2006" xmlns:xr16="http://schemas.microsoft.com/office/spreadsheetml/2017/revision16" mc:Ignorable="xr16" name="sampInfo_colon_28" connectionId="627" xr16:uid="{F8E8D434-8671-4B18-9F37-2BD42C958354}" autoFormatId="16" applyNumberFormats="0" applyBorderFormats="0" applyFontFormats="1" applyPatternFormats="1" applyAlignmentFormats="0" applyWidthHeightFormats="0"/>
</file>

<file path=xl/queryTables/queryTable327.xml><?xml version="1.0" encoding="utf-8"?>
<queryTable xmlns="http://schemas.openxmlformats.org/spreadsheetml/2006/main" xmlns:mc="http://schemas.openxmlformats.org/markup-compatibility/2006" xmlns:xr16="http://schemas.microsoft.com/office/spreadsheetml/2017/revision16" mc:Ignorable="xr16" name="Alta_PCOI_Final_Crosstab_133" connectionId="26" xr16:uid="{20D04B1A-0D35-4BDE-AFFD-8CF17EC22FD0}" autoFormatId="16" applyNumberFormats="0" applyBorderFormats="0" applyFontFormats="1" applyPatternFormats="1" applyAlignmentFormats="0" applyWidthHeightFormats="0"/>
</file>

<file path=xl/queryTables/queryTable328.xml><?xml version="1.0" encoding="utf-8"?>
<queryTable xmlns="http://schemas.openxmlformats.org/spreadsheetml/2006/main" xmlns:mc="http://schemas.openxmlformats.org/markup-compatibility/2006" xmlns:xr16="http://schemas.microsoft.com/office/spreadsheetml/2017/revision16" mc:Ignorable="xr16" name="Alta_PCOI_Final_Crosstab_24" connectionId="309" xr16:uid="{878E12C0-E0CF-45FE-B08A-072ED3FB71D3}" autoFormatId="16" applyNumberFormats="0" applyBorderFormats="0" applyFontFormats="1" applyPatternFormats="1" applyAlignmentFormats="0" applyWidthHeightFormats="0"/>
</file>

<file path=xl/queryTables/queryTable329.xml><?xml version="1.0" encoding="utf-8"?>
<queryTable xmlns="http://schemas.openxmlformats.org/spreadsheetml/2006/main" xmlns:mc="http://schemas.openxmlformats.org/markup-compatibility/2006" xmlns:xr16="http://schemas.microsoft.com/office/spreadsheetml/2017/revision16" mc:Ignorable="xr16" name="Alta_PCOI_Final_Crosstab_209" connectionId="119" xr16:uid="{0E39DD41-2D53-4678-B08E-B420EDC4FE2B}"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sampInfo_colon_223" connectionId="463" xr16:uid="{1ED269C5-4817-44AC-9D13-F4C52132090F}" autoFormatId="16" applyNumberFormats="0" applyBorderFormats="0" applyFontFormats="1" applyPatternFormats="1" applyAlignmentFormats="0" applyWidthHeightFormats="0"/>
</file>

<file path=xl/queryTables/queryTable330.xml><?xml version="1.0" encoding="utf-8"?>
<queryTable xmlns="http://schemas.openxmlformats.org/spreadsheetml/2006/main" xmlns:mc="http://schemas.openxmlformats.org/markup-compatibility/2006" xmlns:xr16="http://schemas.microsoft.com/office/spreadsheetml/2017/revision16" mc:Ignorable="xr16" name="Alta_PCOI_Final_Crosstab_225" connectionId="137" xr16:uid="{1C56D308-83B9-4BFE-A31A-85D440B7CF8A}" autoFormatId="16" applyNumberFormats="0" applyBorderFormats="0" applyFontFormats="1" applyPatternFormats="1" applyAlignmentFormats="0" applyWidthHeightFormats="0"/>
</file>

<file path=xl/queryTables/queryTable331.xml><?xml version="1.0" encoding="utf-8"?>
<queryTable xmlns="http://schemas.openxmlformats.org/spreadsheetml/2006/main" xmlns:mc="http://schemas.openxmlformats.org/markup-compatibility/2006" xmlns:xr16="http://schemas.microsoft.com/office/spreadsheetml/2017/revision16" mc:Ignorable="xr16" name="Alta_PCOI_Final_Crosstab_42" connectionId="258" xr16:uid="{FEA87881-6BD7-4101-A273-38C2A3CD7BEE}" autoFormatId="16" applyNumberFormats="0" applyBorderFormats="0" applyFontFormats="1" applyPatternFormats="1" applyAlignmentFormats="0" applyWidthHeightFormats="0"/>
</file>

<file path=xl/queryTables/queryTable332.xml><?xml version="1.0" encoding="utf-8"?>
<queryTable xmlns="http://schemas.openxmlformats.org/spreadsheetml/2006/main" xmlns:mc="http://schemas.openxmlformats.org/markup-compatibility/2006" xmlns:xr16="http://schemas.microsoft.com/office/spreadsheetml/2017/revision16" mc:Ignorable="xr16" name="sampInfo_colon_274" connectionId="519" xr16:uid="{0C7EDDC3-CD53-440B-A413-DBA6B0BDDA2B}" autoFormatId="16" applyNumberFormats="0" applyBorderFormats="0" applyFontFormats="1" applyPatternFormats="1" applyAlignmentFormats="0" applyWidthHeightFormats="0"/>
</file>

<file path=xl/queryTables/queryTable333.xml><?xml version="1.0" encoding="utf-8"?>
<queryTable xmlns="http://schemas.openxmlformats.org/spreadsheetml/2006/main" xmlns:mc="http://schemas.openxmlformats.org/markup-compatibility/2006" xmlns:xr16="http://schemas.microsoft.com/office/spreadsheetml/2017/revision16" mc:Ignorable="xr16" name="sampInfo_colon_253" connectionId="496" xr16:uid="{374ED9D7-C397-43AA-A98E-DDA0F1E285C3}" autoFormatId="16" applyNumberFormats="0" applyBorderFormats="0" applyFontFormats="1" applyPatternFormats="1" applyAlignmentFormats="0" applyWidthHeightFormats="0"/>
</file>

<file path=xl/queryTables/queryTable334.xml><?xml version="1.0" encoding="utf-8"?>
<queryTable xmlns="http://schemas.openxmlformats.org/spreadsheetml/2006/main" xmlns:mc="http://schemas.openxmlformats.org/markup-compatibility/2006" xmlns:xr16="http://schemas.microsoft.com/office/spreadsheetml/2017/revision16" mc:Ignorable="xr16" name="sampInfo_colon_10" connectionId="339" xr16:uid="{A689A5A8-290F-4CCD-A229-EF47DCBBF63A}" autoFormatId="16" applyNumberFormats="0" applyBorderFormats="0" applyFontFormats="1" applyPatternFormats="1" applyAlignmentFormats="0" applyWidthHeightFormats="0"/>
</file>

<file path=xl/queryTables/queryTable335.xml><?xml version="1.0" encoding="utf-8"?>
<queryTable xmlns="http://schemas.openxmlformats.org/spreadsheetml/2006/main" xmlns:mc="http://schemas.openxmlformats.org/markup-compatibility/2006" xmlns:xr16="http://schemas.microsoft.com/office/spreadsheetml/2017/revision16" mc:Ignorable="xr16" name="Alta_PCOI_Final_Crosstab_176" connectionId="83" xr16:uid="{043D0B23-8DA7-4A23-A5C3-CE70BBD4BA54}" autoFormatId="16" applyNumberFormats="0" applyBorderFormats="0" applyFontFormats="1" applyPatternFormats="1" applyAlignmentFormats="0" applyWidthHeightFormats="0"/>
</file>

<file path=xl/queryTables/queryTable336.xml><?xml version="1.0" encoding="utf-8"?>
<queryTable xmlns="http://schemas.openxmlformats.org/spreadsheetml/2006/main" xmlns:mc="http://schemas.openxmlformats.org/markup-compatibility/2006" xmlns:xr16="http://schemas.microsoft.com/office/spreadsheetml/2017/revision16" mc:Ignorable="xr16" name="Alta_PCOI_Final_Crosstab_180" connectionId="87" xr16:uid="{7B75EE00-C5EF-4D08-9AD5-8680CAA0AD4F}" autoFormatId="16" applyNumberFormats="0" applyBorderFormats="0" applyFontFormats="1" applyPatternFormats="1" applyAlignmentFormats="0" applyWidthHeightFormats="0"/>
</file>

<file path=xl/queryTables/queryTable337.xml><?xml version="1.0" encoding="utf-8"?>
<queryTable xmlns="http://schemas.openxmlformats.org/spreadsheetml/2006/main" xmlns:mc="http://schemas.openxmlformats.org/markup-compatibility/2006" xmlns:xr16="http://schemas.microsoft.com/office/spreadsheetml/2017/revision16" mc:Ignorable="xr16" name="Alta_PCOI_Final_Crosstab_34" connectionId="298" xr16:uid="{C870CC99-BCBF-4319-86E3-F028FA80EC7D}" autoFormatId="16" applyNumberFormats="0" applyBorderFormats="0" applyFontFormats="1" applyPatternFormats="1" applyAlignmentFormats="0" applyWidthHeightFormats="0"/>
</file>

<file path=xl/queryTables/queryTable338.xml><?xml version="1.0" encoding="utf-8"?>
<queryTable xmlns="http://schemas.openxmlformats.org/spreadsheetml/2006/main" xmlns:mc="http://schemas.openxmlformats.org/markup-compatibility/2006" xmlns:xr16="http://schemas.microsoft.com/office/spreadsheetml/2017/revision16" mc:Ignorable="xr16" name="Alta_PCOI_Final_Crosstab_194" connectionId="103" xr16:uid="{86408CFE-8038-47AD-B304-BE1E21925553}" autoFormatId="16" applyNumberFormats="0" applyBorderFormats="0" applyFontFormats="1" applyPatternFormats="1" applyAlignmentFormats="0" applyWidthHeightFormats="0"/>
</file>

<file path=xl/queryTables/queryTable339.xml><?xml version="1.0" encoding="utf-8"?>
<queryTable xmlns="http://schemas.openxmlformats.org/spreadsheetml/2006/main" xmlns:mc="http://schemas.openxmlformats.org/markup-compatibility/2006" xmlns:xr16="http://schemas.microsoft.com/office/spreadsheetml/2017/revision16" mc:Ignorable="xr16" name="sampInfo_colon_188" connectionId="423" xr16:uid="{52B12A76-1F19-4A7F-9FBA-FD5DF4FC89F6}"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Alta_PCOI_Final_Crosstab_241" connectionId="154" xr16:uid="{A73DC771-CBDE-48B3-A99C-13625583A99C}" autoFormatId="16" applyNumberFormats="0" applyBorderFormats="0" applyFontFormats="1" applyPatternFormats="1" applyAlignmentFormats="0" applyWidthHeightFormats="0"/>
</file>

<file path=xl/queryTables/queryTable340.xml><?xml version="1.0" encoding="utf-8"?>
<queryTable xmlns="http://schemas.openxmlformats.org/spreadsheetml/2006/main" xmlns:mc="http://schemas.openxmlformats.org/markup-compatibility/2006" xmlns:xr16="http://schemas.microsoft.com/office/spreadsheetml/2017/revision16" mc:Ignorable="xr16" name="sampInfo_colon_89" connectionId="537" xr16:uid="{B56A973A-85D8-482C-AC16-4DB70A4F553B}" autoFormatId="16" applyNumberFormats="0" applyBorderFormats="0" applyFontFormats="1" applyPatternFormats="1" applyAlignmentFormats="0" applyWidthHeightFormats="0"/>
</file>

<file path=xl/queryTables/queryTable341.xml><?xml version="1.0" encoding="utf-8"?>
<queryTable xmlns="http://schemas.openxmlformats.org/spreadsheetml/2006/main" xmlns:mc="http://schemas.openxmlformats.org/markup-compatibility/2006" xmlns:xr16="http://schemas.microsoft.com/office/spreadsheetml/2017/revision16" mc:Ignorable="xr16" name="sampInfo_colon_67" connectionId="602" xr16:uid="{05255A27-EC4E-4B28-B0ED-6432C0E10229}" autoFormatId="16" applyNumberFormats="0" applyBorderFormats="0" applyFontFormats="1" applyPatternFormats="1" applyAlignmentFormats="0" applyWidthHeightFormats="0"/>
</file>

<file path=xl/queryTables/queryTable342.xml><?xml version="1.0" encoding="utf-8"?>
<queryTable xmlns="http://schemas.openxmlformats.org/spreadsheetml/2006/main" xmlns:mc="http://schemas.openxmlformats.org/markup-compatibility/2006" xmlns:xr16="http://schemas.microsoft.com/office/spreadsheetml/2017/revision16" mc:Ignorable="xr16" name="sampInfo_colon_34" connectionId="621" xr16:uid="{15BFBC63-89DE-42FD-A35C-D4CF088612D2}" autoFormatId="16" applyNumberFormats="0" applyBorderFormats="0" applyFontFormats="1" applyPatternFormats="1" applyAlignmentFormats="0" applyWidthHeightFormats="0"/>
</file>

<file path=xl/queryTables/queryTable343.xml><?xml version="1.0" encoding="utf-8"?>
<queryTable xmlns="http://schemas.openxmlformats.org/spreadsheetml/2006/main" xmlns:mc="http://schemas.openxmlformats.org/markup-compatibility/2006" xmlns:xr16="http://schemas.microsoft.com/office/spreadsheetml/2017/revision16" mc:Ignorable="xr16" name="Alta_PCOI_Final_Crosstab_141" connectionId="17" xr16:uid="{11A9E569-CE02-4273-B6CF-12180FF1D7B9}" autoFormatId="16" applyNumberFormats="0" applyBorderFormats="0" applyFontFormats="1" applyPatternFormats="1" applyAlignmentFormats="0" applyWidthHeightFormats="0"/>
</file>

<file path=xl/queryTables/queryTable344.xml><?xml version="1.0" encoding="utf-8"?>
<queryTable xmlns="http://schemas.openxmlformats.org/spreadsheetml/2006/main" xmlns:mc="http://schemas.openxmlformats.org/markup-compatibility/2006" xmlns:xr16="http://schemas.microsoft.com/office/spreadsheetml/2017/revision16" mc:Ignorable="xr16" name="Alta_PCOI_Final_Crosstab_233" connectionId="145" xr16:uid="{3F94EB33-83F1-4C18-8075-EE6DD900FDCE}" autoFormatId="16" applyNumberFormats="0" applyBorderFormats="0" applyFontFormats="1" applyPatternFormats="1" applyAlignmentFormats="0" applyWidthHeightFormats="0"/>
</file>

<file path=xl/queryTables/queryTable345.xml><?xml version="1.0" encoding="utf-8"?>
<queryTable xmlns="http://schemas.openxmlformats.org/spreadsheetml/2006/main" xmlns:mc="http://schemas.openxmlformats.org/markup-compatibility/2006" xmlns:xr16="http://schemas.microsoft.com/office/spreadsheetml/2017/revision16" mc:Ignorable="xr16" name="sampInfo_colon_128" connectionId="377" xr16:uid="{DC14C23D-1775-4073-94EF-F16D0B94F86E}" autoFormatId="16" applyNumberFormats="0" applyBorderFormats="0" applyFontFormats="1" applyPatternFormats="1" applyAlignmentFormats="0" applyWidthHeightFormats="0"/>
</file>

<file path=xl/queryTables/queryTable346.xml><?xml version="1.0" encoding="utf-8"?>
<queryTable xmlns="http://schemas.openxmlformats.org/spreadsheetml/2006/main" xmlns:mc="http://schemas.openxmlformats.org/markup-compatibility/2006" xmlns:xr16="http://schemas.microsoft.com/office/spreadsheetml/2017/revision16" mc:Ignorable="xr16" name="sampInfo_colon_96" connectionId="460" xr16:uid="{71B45D2F-9AF7-45D4-B015-8D9CCFA4F4F8}" autoFormatId="16" applyNumberFormats="0" applyBorderFormats="0" applyFontFormats="1" applyPatternFormats="1" applyAlignmentFormats="0" applyWidthHeightFormats="0"/>
</file>

<file path=xl/queryTables/queryTable347.xml><?xml version="1.0" encoding="utf-8"?>
<queryTable xmlns="http://schemas.openxmlformats.org/spreadsheetml/2006/main" xmlns:mc="http://schemas.openxmlformats.org/markup-compatibility/2006" xmlns:xr16="http://schemas.microsoft.com/office/spreadsheetml/2017/revision16" mc:Ignorable="xr16" name="Alta_PCOI_Final_Crosstab_21" connectionId="312" xr16:uid="{AE2F5EFD-CD52-4695-B530-F4DF57C5FB58}" autoFormatId="16" applyNumberFormats="0" applyBorderFormats="0" applyFontFormats="1" applyPatternFormats="1" applyAlignmentFormats="0" applyWidthHeightFormats="0"/>
</file>

<file path=xl/queryTables/queryTable348.xml><?xml version="1.0" encoding="utf-8"?>
<queryTable xmlns="http://schemas.openxmlformats.org/spreadsheetml/2006/main" xmlns:mc="http://schemas.openxmlformats.org/markup-compatibility/2006" xmlns:xr16="http://schemas.microsoft.com/office/spreadsheetml/2017/revision16" mc:Ignorable="xr16" name="Alta_PCOI_Final_Crosstab_39" connectionId="255" xr16:uid="{14FE6532-98D9-46A0-BAEB-54052D2722DD}" autoFormatId="16" applyNumberFormats="0" applyBorderFormats="0" applyFontFormats="1" applyPatternFormats="1" applyAlignmentFormats="0" applyWidthHeightFormats="0"/>
</file>

<file path=xl/queryTables/queryTable349.xml><?xml version="1.0" encoding="utf-8"?>
<queryTable xmlns="http://schemas.openxmlformats.org/spreadsheetml/2006/main" xmlns:mc="http://schemas.openxmlformats.org/markup-compatibility/2006" xmlns:xr16="http://schemas.microsoft.com/office/spreadsheetml/2017/revision16" mc:Ignorable="xr16" name="sampInfo_colon_220" connectionId="459" xr16:uid="{313F439C-86FE-4D42-ACBD-E0530C655E7A}"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Alta_PCOI_Final_Crosstab_251" connectionId="165" xr16:uid="{39919554-719F-483C-A7D5-9C49377E31A1}" autoFormatId="16" applyNumberFormats="0" applyBorderFormats="0" applyFontFormats="1" applyPatternFormats="1" applyAlignmentFormats="0" applyWidthHeightFormats="0"/>
</file>

<file path=xl/queryTables/queryTable350.xml><?xml version="1.0" encoding="utf-8"?>
<queryTable xmlns="http://schemas.openxmlformats.org/spreadsheetml/2006/main" xmlns:mc="http://schemas.openxmlformats.org/markup-compatibility/2006" xmlns:xr16="http://schemas.microsoft.com/office/spreadsheetml/2017/revision16" mc:Ignorable="xr16" name="sampInfo_colon_61" connectionId="596" xr16:uid="{FCAD5E1A-D222-4278-A364-5F3C3530C365}" autoFormatId="16" applyNumberFormats="0" applyBorderFormats="0" applyFontFormats="1" applyPatternFormats="1" applyAlignmentFormats="0" applyWidthHeightFormats="0"/>
</file>

<file path=xl/queryTables/queryTable351.xml><?xml version="1.0" encoding="utf-8"?>
<queryTable xmlns="http://schemas.openxmlformats.org/spreadsheetml/2006/main" xmlns:mc="http://schemas.openxmlformats.org/markup-compatibility/2006" xmlns:xr16="http://schemas.microsoft.com/office/spreadsheetml/2017/revision16" mc:Ignorable="xr16" name="sampInfo_colon_192" connectionId="428" xr16:uid="{D2E2ED7C-885C-49A1-A0F0-BC059125C1DF}" autoFormatId="16" applyNumberFormats="0" applyBorderFormats="0" applyFontFormats="1" applyPatternFormats="1" applyAlignmentFormats="0" applyWidthHeightFormats="0"/>
</file>

<file path=xl/queryTables/queryTable352.xml><?xml version="1.0" encoding="utf-8"?>
<queryTable xmlns="http://schemas.openxmlformats.org/spreadsheetml/2006/main" xmlns:mc="http://schemas.openxmlformats.org/markup-compatibility/2006" xmlns:xr16="http://schemas.microsoft.com/office/spreadsheetml/2017/revision16" mc:Ignorable="xr16" name="Alta_PCOI_Final_Crosstab_92" connectionId="91" xr16:uid="{06289ACD-12FA-43AB-BE10-3E0CB8E5B975}" autoFormatId="16" applyNumberFormats="0" applyBorderFormats="0" applyFontFormats="1" applyPatternFormats="1" applyAlignmentFormats="0" applyWidthHeightFormats="0"/>
</file>

<file path=xl/queryTables/queryTable353.xml><?xml version="1.0" encoding="utf-8"?>
<queryTable xmlns="http://schemas.openxmlformats.org/spreadsheetml/2006/main" xmlns:mc="http://schemas.openxmlformats.org/markup-compatibility/2006" xmlns:xr16="http://schemas.microsoft.com/office/spreadsheetml/2017/revision16" mc:Ignorable="xr16" name="sampInfo_colon_35" connectionId="620" xr16:uid="{0AF760D2-1683-4781-9B15-8C632DEAC0DB}" autoFormatId="16" applyNumberFormats="0" applyBorderFormats="0" applyFontFormats="1" applyPatternFormats="1" applyAlignmentFormats="0" applyWidthHeightFormats="0"/>
</file>

<file path=xl/queryTables/queryTable354.xml><?xml version="1.0" encoding="utf-8"?>
<queryTable xmlns="http://schemas.openxmlformats.org/spreadsheetml/2006/main" xmlns:mc="http://schemas.openxmlformats.org/markup-compatibility/2006" xmlns:xr16="http://schemas.microsoft.com/office/spreadsheetml/2017/revision16" mc:Ignorable="xr16" name="Alta_PCOI_Final_Crosstab_156" connectionId="61" xr16:uid="{05B12967-87C4-469C-856C-3F81595F4160}" autoFormatId="16" applyNumberFormats="0" applyBorderFormats="0" applyFontFormats="1" applyPatternFormats="1" applyAlignmentFormats="0" applyWidthHeightFormats="0"/>
</file>

<file path=xl/queryTables/queryTable355.xml><?xml version="1.0" encoding="utf-8"?>
<queryTable xmlns="http://schemas.openxmlformats.org/spreadsheetml/2006/main" xmlns:mc="http://schemas.openxmlformats.org/markup-compatibility/2006" xmlns:xr16="http://schemas.microsoft.com/office/spreadsheetml/2017/revision16" mc:Ignorable="xr16" name="Alta_PCOI_Final_Crosstab_160" connectionId="65" xr16:uid="{88F08961-1AE7-4A83-B51E-4FD5008D5F77}" autoFormatId="16" applyNumberFormats="0" applyBorderFormats="0" applyFontFormats="1" applyPatternFormats="1" applyAlignmentFormats="0" applyWidthHeightFormats="0"/>
</file>

<file path=xl/queryTables/queryTable356.xml><?xml version="1.0" encoding="utf-8"?>
<queryTable xmlns="http://schemas.openxmlformats.org/spreadsheetml/2006/main" xmlns:mc="http://schemas.openxmlformats.org/markup-compatibility/2006" xmlns:xr16="http://schemas.microsoft.com/office/spreadsheetml/2017/revision16" mc:Ignorable="xr16" name="Alta_PCOI_Final_Crosstab_40" connectionId="256" xr16:uid="{AACB1A1D-342A-4D04-A762-57376B934643}" autoFormatId="16" applyNumberFormats="0" applyBorderFormats="0" applyFontFormats="1" applyPatternFormats="1" applyAlignmentFormats="0" applyWidthHeightFormats="0"/>
</file>

<file path=xl/queryTables/queryTable357.xml><?xml version="1.0" encoding="utf-8"?>
<queryTable xmlns="http://schemas.openxmlformats.org/spreadsheetml/2006/main" xmlns:mc="http://schemas.openxmlformats.org/markup-compatibility/2006" xmlns:xr16="http://schemas.microsoft.com/office/spreadsheetml/2017/revision16" mc:Ignorable="xr16" name="Alta_PCOI_Final_Crosstab_20" connectionId="313" xr16:uid="{02F885D1-4217-4DB6-ADEF-3F0BD6B88787}" autoFormatId="16" applyNumberFormats="0" applyBorderFormats="0" applyFontFormats="1" applyPatternFormats="1" applyAlignmentFormats="0" applyWidthHeightFormats="0"/>
</file>

<file path=xl/queryTables/queryTable358.xml><?xml version="1.0" encoding="utf-8"?>
<queryTable xmlns="http://schemas.openxmlformats.org/spreadsheetml/2006/main" xmlns:mc="http://schemas.openxmlformats.org/markup-compatibility/2006" xmlns:xr16="http://schemas.microsoft.com/office/spreadsheetml/2017/revision16" mc:Ignorable="xr16" name="Alta_PCOI_Final_Crosstab_71" connectionId="290" xr16:uid="{0049F72D-030C-4D5E-8864-C62EC1A56499}" autoFormatId="16" applyNumberFormats="0" applyBorderFormats="0" applyFontFormats="1" applyPatternFormats="1" applyAlignmentFormats="0" applyWidthHeightFormats="0"/>
</file>

<file path=xl/queryTables/queryTable359.xml><?xml version="1.0" encoding="utf-8"?>
<queryTable xmlns="http://schemas.openxmlformats.org/spreadsheetml/2006/main" xmlns:mc="http://schemas.openxmlformats.org/markup-compatibility/2006" xmlns:xr16="http://schemas.microsoft.com/office/spreadsheetml/2017/revision16" mc:Ignorable="xr16" name="sampInfo_colon_189" connectionId="424" xr16:uid="{33E9EAD6-1C93-467A-A602-F832C14725C6}"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Alta_PCOI_Final_Crosstab_76" connectionId="253" xr16:uid="{3E3278D6-B666-4E93-A690-742B5F952D99}" autoFormatId="16" applyNumberFormats="0" applyBorderFormats="0" applyFontFormats="1" applyPatternFormats="1" applyAlignmentFormats="0" applyWidthHeightFormats="0"/>
</file>

<file path=xl/queryTables/queryTable360.xml><?xml version="1.0" encoding="utf-8"?>
<queryTable xmlns="http://schemas.openxmlformats.org/spreadsheetml/2006/main" xmlns:mc="http://schemas.openxmlformats.org/markup-compatibility/2006" xmlns:xr16="http://schemas.microsoft.com/office/spreadsheetml/2017/revision16" mc:Ignorable="xr16" name="sampInfo_colon_9" connectionId="340" xr16:uid="{4310C473-AE8D-4F50-900B-47DAD83168EF}" autoFormatId="16" applyNumberFormats="0" applyBorderFormats="0" applyFontFormats="1" applyPatternFormats="1" applyAlignmentFormats="0" applyWidthHeightFormats="0"/>
</file>

<file path=xl/queryTables/queryTable361.xml><?xml version="1.0" encoding="utf-8"?>
<queryTable xmlns="http://schemas.openxmlformats.org/spreadsheetml/2006/main" xmlns:mc="http://schemas.openxmlformats.org/markup-compatibility/2006" xmlns:xr16="http://schemas.microsoft.com/office/spreadsheetml/2017/revision16" mc:Ignorable="xr16" name="sampInfo_colon_49" connectionId="582" xr16:uid="{E9B5842F-9892-4972-8797-B11B2DFD1DAB}" autoFormatId="16" applyNumberFormats="0" applyBorderFormats="0" applyFontFormats="1" applyPatternFormats="1" applyAlignmentFormats="0" applyWidthHeightFormats="0"/>
</file>

<file path=xl/queryTables/queryTable362.xml><?xml version="1.0" encoding="utf-8"?>
<queryTable xmlns="http://schemas.openxmlformats.org/spreadsheetml/2006/main" xmlns:mc="http://schemas.openxmlformats.org/markup-compatibility/2006" xmlns:xr16="http://schemas.microsoft.com/office/spreadsheetml/2017/revision16" mc:Ignorable="xr16" name="sampInfo_colon_65" connectionId="600" xr16:uid="{634E3D3A-73C2-4F1A-BB83-C56A8343A38D}" autoFormatId="16" applyNumberFormats="0" applyBorderFormats="0" applyFontFormats="1" applyPatternFormats="1" applyAlignmentFormats="0" applyWidthHeightFormats="0"/>
</file>

<file path=xl/queryTables/queryTable363.xml><?xml version="1.0" encoding="utf-8"?>
<queryTable xmlns="http://schemas.openxmlformats.org/spreadsheetml/2006/main" xmlns:mc="http://schemas.openxmlformats.org/markup-compatibility/2006" xmlns:xr16="http://schemas.microsoft.com/office/spreadsheetml/2017/revision16" mc:Ignorable="xr16" name="Alta_PCOI_Final_Crosstab_64" connectionId="283" xr16:uid="{56C1A8D1-EA25-4BF7-83A1-5B02A7BE6B2B}" autoFormatId="16" applyNumberFormats="0" applyBorderFormats="0" applyFontFormats="1" applyPatternFormats="1" applyAlignmentFormats="0" applyWidthHeightFormats="0"/>
</file>

<file path=xl/queryTables/queryTable364.xml><?xml version="1.0" encoding="utf-8"?>
<queryTable xmlns="http://schemas.openxmlformats.org/spreadsheetml/2006/main" xmlns:mc="http://schemas.openxmlformats.org/markup-compatibility/2006" xmlns:xr16="http://schemas.microsoft.com/office/spreadsheetml/2017/revision16" mc:Ignorable="xr16" name="Alta_PCOI_Final_Crosstab_212" connectionId="122" xr16:uid="{72228509-E5FE-4E9F-A457-8E708CDBD725}" autoFormatId="16" applyNumberFormats="0" applyBorderFormats="0" applyFontFormats="1" applyPatternFormats="1" applyAlignmentFormats="0" applyWidthHeightFormats="0"/>
</file>

<file path=xl/queryTables/queryTable365.xml><?xml version="1.0" encoding="utf-8"?>
<queryTable xmlns="http://schemas.openxmlformats.org/spreadsheetml/2006/main" xmlns:mc="http://schemas.openxmlformats.org/markup-compatibility/2006" xmlns:xr16="http://schemas.microsoft.com/office/spreadsheetml/2017/revision16" mc:Ignorable="xr16" name="sampInfo_colon_180" connectionId="414" xr16:uid="{F2A325CF-7DB6-4760-A338-50BDFA45F61F}" autoFormatId="16" applyNumberFormats="0" applyBorderFormats="0" applyFontFormats="1" applyPatternFormats="1" applyAlignmentFormats="0" applyWidthHeightFormats="0"/>
</file>

<file path=xl/queryTables/queryTable366.xml><?xml version="1.0" encoding="utf-8"?>
<queryTable xmlns="http://schemas.openxmlformats.org/spreadsheetml/2006/main" xmlns:mc="http://schemas.openxmlformats.org/markup-compatibility/2006" xmlns:xr16="http://schemas.microsoft.com/office/spreadsheetml/2017/revision16" mc:Ignorable="xr16" name="Alta_PCOI_Final_Crosstab_98" connectionId="25" xr16:uid="{1FE321C0-DF15-41DA-AD9E-EB5FAF22FDFD}" autoFormatId="16" applyNumberFormats="0" applyBorderFormats="0" applyFontFormats="1" applyPatternFormats="1" applyAlignmentFormats="0" applyWidthHeightFormats="0"/>
</file>

<file path=xl/queryTables/queryTable367.xml><?xml version="1.0" encoding="utf-8"?>
<queryTable xmlns="http://schemas.openxmlformats.org/spreadsheetml/2006/main" xmlns:mc="http://schemas.openxmlformats.org/markup-compatibility/2006" xmlns:xr16="http://schemas.microsoft.com/office/spreadsheetml/2017/revision16" mc:Ignorable="xr16" name="sampInfo_colon_69" connectionId="604" xr16:uid="{80032838-444D-4EF8-9EAE-ADC2A5CB22F7}" autoFormatId="16" applyNumberFormats="0" applyBorderFormats="0" applyFontFormats="1" applyPatternFormats="1" applyAlignmentFormats="0" applyWidthHeightFormats="0"/>
</file>

<file path=xl/queryTables/queryTable368.xml><?xml version="1.0" encoding="utf-8"?>
<queryTable xmlns="http://schemas.openxmlformats.org/spreadsheetml/2006/main" xmlns:mc="http://schemas.openxmlformats.org/markup-compatibility/2006" xmlns:xr16="http://schemas.microsoft.com/office/spreadsheetml/2017/revision16" mc:Ignorable="xr16" name="Alta_PCOI_Final_Crosstab_158" connectionId="63" xr16:uid="{46D4D796-D7E1-4A8E-9892-DD5EB5930F55}" autoFormatId="16" applyNumberFormats="0" applyBorderFormats="0" applyFontFormats="1" applyPatternFormats="1" applyAlignmentFormats="0" applyWidthHeightFormats="0"/>
</file>

<file path=xl/queryTables/queryTable369.xml><?xml version="1.0" encoding="utf-8"?>
<queryTable xmlns="http://schemas.openxmlformats.org/spreadsheetml/2006/main" xmlns:mc="http://schemas.openxmlformats.org/markup-compatibility/2006" xmlns:xr16="http://schemas.microsoft.com/office/spreadsheetml/2017/revision16" mc:Ignorable="xr16" name="sampInfo_colon_202" connectionId="439" xr16:uid="{02AA5D52-1C6A-43F4-8591-884CE42CC22A}"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Alta_PCOI_Final_Crosstab_213" connectionId="123" xr16:uid="{327A834F-8830-4248-B2B5-033D77773C2B}" autoFormatId="16" applyNumberFormats="0" applyBorderFormats="0" applyFontFormats="1" applyPatternFormats="1" applyAlignmentFormats="0" applyWidthHeightFormats="0"/>
</file>

<file path=xl/queryTables/queryTable370.xml><?xml version="1.0" encoding="utf-8"?>
<queryTable xmlns="http://schemas.openxmlformats.org/spreadsheetml/2006/main" xmlns:mc="http://schemas.openxmlformats.org/markup-compatibility/2006" xmlns:xr16="http://schemas.microsoft.com/office/spreadsheetml/2017/revision16" mc:Ignorable="xr16" name="sampInfo_colon_242" connectionId="484" xr16:uid="{915FA2D9-299D-4882-8E55-FD04EB9CBD0E}" autoFormatId="16" applyNumberFormats="0" applyBorderFormats="0" applyFontFormats="1" applyPatternFormats="1" applyAlignmentFormats="0" applyWidthHeightFormats="0"/>
</file>

<file path=xl/queryTables/queryTable371.xml><?xml version="1.0" encoding="utf-8"?>
<queryTable xmlns="http://schemas.openxmlformats.org/spreadsheetml/2006/main" xmlns:mc="http://schemas.openxmlformats.org/markup-compatibility/2006" xmlns:xr16="http://schemas.microsoft.com/office/spreadsheetml/2017/revision16" mc:Ignorable="xr16" name="Alta_PCOI_Final_Crosstab_214" connectionId="125" xr16:uid="{10C76B72-0C55-4E95-BB4D-326916D7DEB5}" autoFormatId="16" applyNumberFormats="0" applyBorderFormats="0" applyFontFormats="1" applyPatternFormats="1" applyAlignmentFormats="0" applyWidthHeightFormats="0"/>
</file>

<file path=xl/queryTables/queryTable372.xml><?xml version="1.0" encoding="utf-8"?>
<queryTable xmlns="http://schemas.openxmlformats.org/spreadsheetml/2006/main" xmlns:mc="http://schemas.openxmlformats.org/markup-compatibility/2006" xmlns:xr16="http://schemas.microsoft.com/office/spreadsheetml/2017/revision16" mc:Ignorable="xr16" name="sampInfo_colon_112" connectionId="595" xr16:uid="{89FC3D53-6FDE-4589-B1D3-45D7C0BFD579}" autoFormatId="16" applyNumberFormats="0" applyBorderFormats="0" applyFontFormats="1" applyPatternFormats="1" applyAlignmentFormats="0" applyWidthHeightFormats="0"/>
</file>

<file path=xl/queryTables/queryTable373.xml><?xml version="1.0" encoding="utf-8"?>
<queryTable xmlns="http://schemas.openxmlformats.org/spreadsheetml/2006/main" xmlns:mc="http://schemas.openxmlformats.org/markup-compatibility/2006" xmlns:xr16="http://schemas.microsoft.com/office/spreadsheetml/2017/revision16" mc:Ignorable="xr16" name="sampInfo_colon_73" connectionId="609" xr16:uid="{4EC0707D-8A4A-43EE-A91D-AF4940F63C2F}" autoFormatId="16" applyNumberFormats="0" applyBorderFormats="0" applyFontFormats="1" applyPatternFormats="1" applyAlignmentFormats="0" applyWidthHeightFormats="0"/>
</file>

<file path=xl/queryTables/queryTable374.xml><?xml version="1.0" encoding="utf-8"?>
<queryTable xmlns="http://schemas.openxmlformats.org/spreadsheetml/2006/main" xmlns:mc="http://schemas.openxmlformats.org/markup-compatibility/2006" xmlns:xr16="http://schemas.microsoft.com/office/spreadsheetml/2017/revision16" mc:Ignorable="xr16" name="Alta_PCOI_Final_Crosstab_43" connectionId="259" xr16:uid="{091048C3-4C2E-4366-BD0F-993C1017C374}" autoFormatId="16" applyNumberFormats="0" applyBorderFormats="0" applyFontFormats="1" applyPatternFormats="1" applyAlignmentFormats="0" applyWidthHeightFormats="0"/>
</file>

<file path=xl/queryTables/queryTable375.xml><?xml version="1.0" encoding="utf-8"?>
<queryTable xmlns="http://schemas.openxmlformats.org/spreadsheetml/2006/main" xmlns:mc="http://schemas.openxmlformats.org/markup-compatibility/2006" xmlns:xr16="http://schemas.microsoft.com/office/spreadsheetml/2017/revision16" mc:Ignorable="xr16" name="Alta_PCOI_Final_Crosstab_111" connectionId="50" xr16:uid="{48C07048-C417-4DDD-B534-0AC14E05F63A}" autoFormatId="16" applyNumberFormats="0" applyBorderFormats="0" applyFontFormats="1" applyPatternFormats="1" applyAlignmentFormats="0" applyWidthHeightFormats="0"/>
</file>

<file path=xl/queryTables/queryTable376.xml><?xml version="1.0" encoding="utf-8"?>
<queryTable xmlns="http://schemas.openxmlformats.org/spreadsheetml/2006/main" xmlns:mc="http://schemas.openxmlformats.org/markup-compatibility/2006" xmlns:xr16="http://schemas.microsoft.com/office/spreadsheetml/2017/revision16" mc:Ignorable="xr16" name="Alta_PCOI_Final_Crosstab_35" connectionId="297" xr16:uid="{3724621C-8892-48BB-8BD7-50BA072B6C13}" autoFormatId="16" applyNumberFormats="0" applyBorderFormats="0" applyFontFormats="1" applyPatternFormats="1" applyAlignmentFormats="0" applyWidthHeightFormats="0"/>
</file>

<file path=xl/queryTables/queryTable377.xml><?xml version="1.0" encoding="utf-8"?>
<queryTable xmlns="http://schemas.openxmlformats.org/spreadsheetml/2006/main" xmlns:mc="http://schemas.openxmlformats.org/markup-compatibility/2006" xmlns:xr16="http://schemas.microsoft.com/office/spreadsheetml/2017/revision16" mc:Ignorable="xr16" name="Alta_PCOI_Final_Crosstab_172" connectionId="78" xr16:uid="{A2EB3ED7-80BD-4C3E-B441-5A09B994559D}" autoFormatId="16" applyNumberFormats="0" applyBorderFormats="0" applyFontFormats="1" applyPatternFormats="1" applyAlignmentFormats="0" applyWidthHeightFormats="0"/>
</file>

<file path=xl/queryTables/queryTable378.xml><?xml version="1.0" encoding="utf-8"?>
<queryTable xmlns="http://schemas.openxmlformats.org/spreadsheetml/2006/main" xmlns:mc="http://schemas.openxmlformats.org/markup-compatibility/2006" xmlns:xr16="http://schemas.microsoft.com/office/spreadsheetml/2017/revision16" mc:Ignorable="xr16" name="Alta_PCOI_Final_Crosstab_128" connectionId="31" xr16:uid="{1EA4F36B-7F0F-4557-9F93-DA151D4AB46E}" autoFormatId="16" applyNumberFormats="0" applyBorderFormats="0" applyFontFormats="1" applyPatternFormats="1" applyAlignmentFormats="0" applyWidthHeightFormats="0"/>
</file>

<file path=xl/queryTables/queryTable379.xml><?xml version="1.0" encoding="utf-8"?>
<queryTable xmlns="http://schemas.openxmlformats.org/spreadsheetml/2006/main" xmlns:mc="http://schemas.openxmlformats.org/markup-compatibility/2006" xmlns:xr16="http://schemas.microsoft.com/office/spreadsheetml/2017/revision16" mc:Ignorable="xr16" name="Alta_PCOI_Final_Crosstab_61" connectionId="279" xr16:uid="{3557CD53-0AC8-4AC3-A5A1-F1F9DC687073}"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Alta_PCOI_Final_Crosstab_48" connectionId="265" xr16:uid="{7F5357F9-3FDE-4501-AC30-509350DA0668}" autoFormatId="16" applyNumberFormats="0" applyBorderFormats="0" applyFontFormats="1" applyPatternFormats="1" applyAlignmentFormats="0" applyWidthHeightFormats="0"/>
</file>

<file path=xl/queryTables/queryTable380.xml><?xml version="1.0" encoding="utf-8"?>
<queryTable xmlns="http://schemas.openxmlformats.org/spreadsheetml/2006/main" xmlns:mc="http://schemas.openxmlformats.org/markup-compatibility/2006" xmlns:xr16="http://schemas.microsoft.com/office/spreadsheetml/2017/revision16" mc:Ignorable="xr16" name="sampInfo_colon_227" connectionId="467" xr16:uid="{354F24E9-CBAB-4C2C-8B08-BA87F8DA7080}" autoFormatId="16" applyNumberFormats="0" applyBorderFormats="0" applyFontFormats="1" applyPatternFormats="1" applyAlignmentFormats="0" applyWidthHeightFormats="0"/>
</file>

<file path=xl/queryTables/queryTable381.xml><?xml version="1.0" encoding="utf-8"?>
<queryTable xmlns="http://schemas.openxmlformats.org/spreadsheetml/2006/main" xmlns:mc="http://schemas.openxmlformats.org/markup-compatibility/2006" xmlns:xr16="http://schemas.microsoft.com/office/spreadsheetml/2017/revision16" mc:Ignorable="xr16" name="sampInfo_colon_273" connectionId="518" xr16:uid="{46DFAB03-C159-4C6C-89DC-136B82EB0418}" autoFormatId="16" applyNumberFormats="0" applyBorderFormats="0" applyFontFormats="1" applyPatternFormats="1" applyAlignmentFormats="0" applyWidthHeightFormats="0"/>
</file>

<file path=xl/queryTables/queryTable382.xml><?xml version="1.0" encoding="utf-8"?>
<queryTable xmlns="http://schemas.openxmlformats.org/spreadsheetml/2006/main" xmlns:mc="http://schemas.openxmlformats.org/markup-compatibility/2006" xmlns:xr16="http://schemas.microsoft.com/office/spreadsheetml/2017/revision16" mc:Ignorable="xr16" name="sampInfo_colon_90" connectionId="526" xr16:uid="{5B1CD1C4-97D0-4BD9-B7CD-58860D37138E}" autoFormatId="16" applyNumberFormats="0" applyBorderFormats="0" applyFontFormats="1" applyPatternFormats="1" applyAlignmentFormats="0" applyWidthHeightFormats="0"/>
</file>

<file path=xl/queryTables/queryTable383.xml><?xml version="1.0" encoding="utf-8"?>
<queryTable xmlns="http://schemas.openxmlformats.org/spreadsheetml/2006/main" xmlns:mc="http://schemas.openxmlformats.org/markup-compatibility/2006" xmlns:xr16="http://schemas.microsoft.com/office/spreadsheetml/2017/revision16" mc:Ignorable="xr16" name="sampInfo_colon_156" connectionId="388" xr16:uid="{857CEBDB-7BC9-4389-905E-F291120E7CC8}" autoFormatId="16" applyNumberFormats="0" applyBorderFormats="0" applyFontFormats="1" applyPatternFormats="1" applyAlignmentFormats="0" applyWidthHeightFormats="0"/>
</file>

<file path=xl/queryTables/queryTable384.xml><?xml version="1.0" encoding="utf-8"?>
<queryTable xmlns="http://schemas.openxmlformats.org/spreadsheetml/2006/main" xmlns:mc="http://schemas.openxmlformats.org/markup-compatibility/2006" xmlns:xr16="http://schemas.microsoft.com/office/spreadsheetml/2017/revision16" mc:Ignorable="xr16" name="sampInfo_colon_77" connectionId="613" xr16:uid="{8681BE13-673F-4187-A044-79ADF0CCBDBB}" autoFormatId="16" applyNumberFormats="0" applyBorderFormats="0" applyFontFormats="1" applyPatternFormats="1" applyAlignmentFormats="0" applyWidthHeightFormats="0"/>
</file>

<file path=xl/queryTables/queryTable385.xml><?xml version="1.0" encoding="utf-8"?>
<queryTable xmlns="http://schemas.openxmlformats.org/spreadsheetml/2006/main" xmlns:mc="http://schemas.openxmlformats.org/markup-compatibility/2006" xmlns:xr16="http://schemas.microsoft.com/office/spreadsheetml/2017/revision16" mc:Ignorable="xr16" name="Alta_PCOI_Final_Crosstab_50" connectionId="267" xr16:uid="{AEBDBD80-7FA0-4797-A316-87ACB3B674A9}" autoFormatId="16" applyNumberFormats="0" applyBorderFormats="0" applyFontFormats="1" applyPatternFormats="1" applyAlignmentFormats="0" applyWidthHeightFormats="0"/>
</file>

<file path=xl/queryTables/queryTable386.xml><?xml version="1.0" encoding="utf-8"?>
<queryTable xmlns="http://schemas.openxmlformats.org/spreadsheetml/2006/main" xmlns:mc="http://schemas.openxmlformats.org/markup-compatibility/2006" xmlns:xr16="http://schemas.microsoft.com/office/spreadsheetml/2017/revision16" mc:Ignorable="xr16" name="sampInfo_colon_236" connectionId="477" xr16:uid="{5DC3BAF9-04AD-444C-8786-594A3D93B5DA}" autoFormatId="16" applyNumberFormats="0" applyBorderFormats="0" applyFontFormats="1" applyPatternFormats="1" applyAlignmentFormats="0" applyWidthHeightFormats="0"/>
</file>

<file path=xl/queryTables/queryTable387.xml><?xml version="1.0" encoding="utf-8"?>
<queryTable xmlns="http://schemas.openxmlformats.org/spreadsheetml/2006/main" xmlns:mc="http://schemas.openxmlformats.org/markup-compatibility/2006" xmlns:xr16="http://schemas.microsoft.com/office/spreadsheetml/2017/revision16" mc:Ignorable="xr16" name="sampInfo_colon_25" connectionId="631" xr16:uid="{7B164C14-3E2B-4F92-8CB3-C945BF838A9D}" autoFormatId="16" applyNumberFormats="0" applyBorderFormats="0" applyFontFormats="1" applyPatternFormats="1" applyAlignmentFormats="0" applyWidthHeightFormats="0"/>
</file>

<file path=xl/queryTables/queryTable388.xml><?xml version="1.0" encoding="utf-8"?>
<queryTable xmlns="http://schemas.openxmlformats.org/spreadsheetml/2006/main" xmlns:mc="http://schemas.openxmlformats.org/markup-compatibility/2006" xmlns:xr16="http://schemas.microsoft.com/office/spreadsheetml/2017/revision16" mc:Ignorable="xr16" name="sampInfo_colon_137" connectionId="367" xr16:uid="{F783EF16-A428-4019-A684-A88373B0D6F5}" autoFormatId="16" applyNumberFormats="0" applyBorderFormats="0" applyFontFormats="1" applyPatternFormats="1" applyAlignmentFormats="0" applyWidthHeightFormats="0"/>
</file>

<file path=xl/queryTables/queryTable389.xml><?xml version="1.0" encoding="utf-8"?>
<queryTable xmlns="http://schemas.openxmlformats.org/spreadsheetml/2006/main" xmlns:mc="http://schemas.openxmlformats.org/markup-compatibility/2006" xmlns:xr16="http://schemas.microsoft.com/office/spreadsheetml/2017/revision16" mc:Ignorable="xr16" name="Alta_PCOI_Final_Crosstab_60" connectionId="278" xr16:uid="{C3D956CE-A406-4EFE-9A80-F133BB36DE70}"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sampInfo_colon_147" connectionId="356" xr16:uid="{02911A29-56BE-4BA6-B8FB-BF87F8A601C8}" autoFormatId="16" applyNumberFormats="0" applyBorderFormats="0" applyFontFormats="1" applyPatternFormats="1" applyAlignmentFormats="0" applyWidthHeightFormats="0"/>
</file>

<file path=xl/queryTables/queryTable390.xml><?xml version="1.0" encoding="utf-8"?>
<queryTable xmlns="http://schemas.openxmlformats.org/spreadsheetml/2006/main" xmlns:mc="http://schemas.openxmlformats.org/markup-compatibility/2006" xmlns:xr16="http://schemas.microsoft.com/office/spreadsheetml/2017/revision16" mc:Ignorable="xr16" name="sampInfo_colon_60" connectionId="594" xr16:uid="{951668F6-02F8-4EA5-9C8B-BF7564C8044E}" autoFormatId="16" applyNumberFormats="0" applyBorderFormats="0" applyFontFormats="1" applyPatternFormats="1" applyAlignmentFormats="0" applyWidthHeightFormats="0"/>
</file>

<file path=xl/queryTables/queryTable391.xml><?xml version="1.0" encoding="utf-8"?>
<queryTable xmlns="http://schemas.openxmlformats.org/spreadsheetml/2006/main" xmlns:mc="http://schemas.openxmlformats.org/markup-compatibility/2006" xmlns:xr16="http://schemas.microsoft.com/office/spreadsheetml/2017/revision16" mc:Ignorable="xr16" name="sampInfo_colon_68" connectionId="603" xr16:uid="{64B0CA8D-CB7F-4AD5-B75F-A135F4294263}" autoFormatId="16" applyNumberFormats="0" applyBorderFormats="0" applyFontFormats="1" applyPatternFormats="1" applyAlignmentFormats="0" applyWidthHeightFormats="0"/>
</file>

<file path=xl/queryTables/queryTable392.xml><?xml version="1.0" encoding="utf-8"?>
<queryTable xmlns="http://schemas.openxmlformats.org/spreadsheetml/2006/main" xmlns:mc="http://schemas.openxmlformats.org/markup-compatibility/2006" xmlns:xr16="http://schemas.microsoft.com/office/spreadsheetml/2017/revision16" mc:Ignorable="xr16" name="sampInfo_colon_262" connectionId="506" xr16:uid="{D3A69295-6DB1-423F-AD54-FADF91FDA2A9}" autoFormatId="16" applyNumberFormats="0" applyBorderFormats="0" applyFontFormats="1" applyPatternFormats="1" applyAlignmentFormats="0" applyWidthHeightFormats="0"/>
</file>

<file path=xl/queryTables/queryTable393.xml><?xml version="1.0" encoding="utf-8"?>
<queryTable xmlns="http://schemas.openxmlformats.org/spreadsheetml/2006/main" xmlns:mc="http://schemas.openxmlformats.org/markup-compatibility/2006" xmlns:xr16="http://schemas.microsoft.com/office/spreadsheetml/2017/revision16" mc:Ignorable="xr16" name="sampInfo_colon_70" connectionId="605" xr16:uid="{8293CEAA-65CC-4141-A118-67266F9C109E}" autoFormatId="16" applyNumberFormats="0" applyBorderFormats="0" applyFontFormats="1" applyPatternFormats="1" applyAlignmentFormats="0" applyWidthHeightFormats="0"/>
</file>

<file path=xl/queryTables/queryTable394.xml><?xml version="1.0" encoding="utf-8"?>
<queryTable xmlns="http://schemas.openxmlformats.org/spreadsheetml/2006/main" xmlns:mc="http://schemas.openxmlformats.org/markup-compatibility/2006" xmlns:xr16="http://schemas.microsoft.com/office/spreadsheetml/2017/revision16" mc:Ignorable="xr16" name="sampInfo_colon_245" connectionId="487" xr16:uid="{6E39AAEE-BBCE-43F4-A29B-14CC048E89F1}" autoFormatId="16" applyNumberFormats="0" applyBorderFormats="0" applyFontFormats="1" applyPatternFormats="1" applyAlignmentFormats="0" applyWidthHeightFormats="0"/>
</file>

<file path=xl/queryTables/queryTable395.xml><?xml version="1.0" encoding="utf-8"?>
<queryTable xmlns="http://schemas.openxmlformats.org/spreadsheetml/2006/main" xmlns:mc="http://schemas.openxmlformats.org/markup-compatibility/2006" xmlns:xr16="http://schemas.microsoft.com/office/spreadsheetml/2017/revision16" mc:Ignorable="xr16" name="Alta_PCOI_Final_Crosstab_56" connectionId="274" xr16:uid="{23A9489B-5127-4E48-838F-5FAF4D3ABCAC}" autoFormatId="16" applyNumberFormats="0" applyBorderFormats="0" applyFontFormats="1" applyPatternFormats="1" applyAlignmentFormats="0" applyWidthHeightFormats="0"/>
</file>

<file path=xl/queryTables/queryTable396.xml><?xml version="1.0" encoding="utf-8"?>
<queryTable xmlns="http://schemas.openxmlformats.org/spreadsheetml/2006/main" xmlns:mc="http://schemas.openxmlformats.org/markup-compatibility/2006" xmlns:xr16="http://schemas.microsoft.com/office/spreadsheetml/2017/revision16" mc:Ignorable="xr16" name="Alta_PCOI_Final_Crosstab_41" connectionId="257" xr16:uid="{F34F8CDB-2E7B-45CD-9D6B-985CB1F8D21E}" autoFormatId="16" applyNumberFormats="0" applyBorderFormats="0" applyFontFormats="1" applyPatternFormats="1" applyAlignmentFormats="0" applyWidthHeightFormats="0"/>
</file>

<file path=xl/queryTables/queryTable397.xml><?xml version="1.0" encoding="utf-8"?>
<queryTable xmlns="http://schemas.openxmlformats.org/spreadsheetml/2006/main" xmlns:mc="http://schemas.openxmlformats.org/markup-compatibility/2006" xmlns:xr16="http://schemas.microsoft.com/office/spreadsheetml/2017/revision16" mc:Ignorable="xr16" name="Alta_PCOI_Final_Crosstab_81" connectionId="247" xr16:uid="{463F0790-EC24-4E56-871D-3BB64B313D70}" autoFormatId="16" applyNumberFormats="0" applyBorderFormats="0" applyFontFormats="1" applyPatternFormats="1" applyAlignmentFormats="0" applyWidthHeightFormats="0"/>
</file>

<file path=xl/queryTables/queryTable398.xml><?xml version="1.0" encoding="utf-8"?>
<queryTable xmlns="http://schemas.openxmlformats.org/spreadsheetml/2006/main" xmlns:mc="http://schemas.openxmlformats.org/markup-compatibility/2006" xmlns:xr16="http://schemas.microsoft.com/office/spreadsheetml/2017/revision16" mc:Ignorable="xr16" name="sampInfo_colon_149" connectionId="354" xr16:uid="{8AAB89E6-2615-489B-8AAA-2CCC5B6221AE}" autoFormatId="16" applyNumberFormats="0" applyBorderFormats="0" applyFontFormats="1" applyPatternFormats="1" applyAlignmentFormats="0" applyWidthHeightFormats="0"/>
</file>

<file path=xl/queryTables/queryTable399.xml><?xml version="1.0" encoding="utf-8"?>
<queryTable xmlns="http://schemas.openxmlformats.org/spreadsheetml/2006/main" xmlns:mc="http://schemas.openxmlformats.org/markup-compatibility/2006" xmlns:xr16="http://schemas.microsoft.com/office/spreadsheetml/2017/revision16" mc:Ignorable="xr16" name="Alta_PCOI_Final_Crosstab_238" connectionId="151" xr16:uid="{0004006C-0EA0-4C70-A94D-B21C79BF411A}"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Alta_PCOI_Final_Crosstab_118" connectionId="42" xr16:uid="{52CF6D45-241C-4997-BBD6-B54367AD7D91}"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sampInfo_colon_198" connectionId="434" xr16:uid="{2C1890AF-BE0F-451E-BF6E-74E171911948}" autoFormatId="16" applyNumberFormats="0" applyBorderFormats="0" applyFontFormats="1" applyPatternFormats="1" applyAlignmentFormats="0" applyWidthHeightFormats="0"/>
</file>

<file path=xl/queryTables/queryTable400.xml><?xml version="1.0" encoding="utf-8"?>
<queryTable xmlns="http://schemas.openxmlformats.org/spreadsheetml/2006/main" xmlns:mc="http://schemas.openxmlformats.org/markup-compatibility/2006" xmlns:xr16="http://schemas.microsoft.com/office/spreadsheetml/2017/revision16" mc:Ignorable="xr16" name="Alta_PCOI_Final_Crosstab_218" connectionId="129" xr16:uid="{C2C75124-6A24-4A76-8F5C-297C3E02241C}" autoFormatId="16" applyNumberFormats="0" applyBorderFormats="0" applyFontFormats="1" applyPatternFormats="1" applyAlignmentFormats="0" applyWidthHeightFormats="0"/>
</file>

<file path=xl/queryTables/queryTable401.xml><?xml version="1.0" encoding="utf-8"?>
<queryTable xmlns="http://schemas.openxmlformats.org/spreadsheetml/2006/main" xmlns:mc="http://schemas.openxmlformats.org/markup-compatibility/2006" xmlns:xr16="http://schemas.microsoft.com/office/spreadsheetml/2017/revision16" mc:Ignorable="xr16" name="Alta_PCOI_Final_Crosstab_245" connectionId="159" xr16:uid="{65BFE70A-E4D4-4968-8FB7-6CDFFDD1609C}" autoFormatId="16" applyNumberFormats="0" applyBorderFormats="0" applyFontFormats="1" applyPatternFormats="1" applyAlignmentFormats="0" applyWidthHeightFormats="0"/>
</file>

<file path=xl/queryTables/queryTable402.xml><?xml version="1.0" encoding="utf-8"?>
<queryTable xmlns="http://schemas.openxmlformats.org/spreadsheetml/2006/main" xmlns:mc="http://schemas.openxmlformats.org/markup-compatibility/2006" xmlns:xr16="http://schemas.microsoft.com/office/spreadsheetml/2017/revision16" mc:Ignorable="xr16" name="Alta_PCOI_Final_Crosstab_169" connectionId="75" xr16:uid="{D03AE44B-051B-4CB8-B1F6-D42BABC43767}" autoFormatId="16" applyNumberFormats="0" applyBorderFormats="0" applyFontFormats="1" applyPatternFormats="1" applyAlignmentFormats="0" applyWidthHeightFormats="0"/>
</file>

<file path=xl/queryTables/queryTable403.xml><?xml version="1.0" encoding="utf-8"?>
<queryTable xmlns="http://schemas.openxmlformats.org/spreadsheetml/2006/main" xmlns:mc="http://schemas.openxmlformats.org/markup-compatibility/2006" xmlns:xr16="http://schemas.microsoft.com/office/spreadsheetml/2017/revision16" mc:Ignorable="xr16" name="Alta_PCOI_Final_Crosstab_173" connectionId="79" xr16:uid="{A4377103-934B-4006-B43F-EEAABBA7E1A3}" autoFormatId="16" applyNumberFormats="0" applyBorderFormats="0" applyFontFormats="1" applyPatternFormats="1" applyAlignmentFormats="0" applyWidthHeightFormats="0"/>
</file>

<file path=xl/queryTables/queryTable404.xml><?xml version="1.0" encoding="utf-8"?>
<queryTable xmlns="http://schemas.openxmlformats.org/spreadsheetml/2006/main" xmlns:mc="http://schemas.openxmlformats.org/markup-compatibility/2006" xmlns:xr16="http://schemas.microsoft.com/office/spreadsheetml/2017/revision16" mc:Ignorable="xr16" name="Alta_PCOI_Final_Crosstab_17" connectionId="7" xr16:uid="{D7A3E997-FDA4-4718-B386-C9F99431D4D0}" autoFormatId="16" applyNumberFormats="0" applyBorderFormats="0" applyFontFormats="1" applyPatternFormats="1" applyAlignmentFormats="0" applyWidthHeightFormats="0"/>
</file>

<file path=xl/queryTables/queryTable405.xml><?xml version="1.0" encoding="utf-8"?>
<queryTable xmlns="http://schemas.openxmlformats.org/spreadsheetml/2006/main" xmlns:mc="http://schemas.openxmlformats.org/markup-compatibility/2006" xmlns:xr16="http://schemas.microsoft.com/office/spreadsheetml/2017/revision16" mc:Ignorable="xr16" name="Alta_PCOI_Final_Crosstab_74" connectionId="294" xr16:uid="{ED7D8C29-2C29-48B0-934E-0BB7001F8372}" autoFormatId="16" applyNumberFormats="0" applyBorderFormats="0" applyFontFormats="1" applyPatternFormats="1" applyAlignmentFormats="0" applyWidthHeightFormats="0"/>
</file>

<file path=xl/queryTables/queryTable406.xml><?xml version="1.0" encoding="utf-8"?>
<queryTable xmlns="http://schemas.openxmlformats.org/spreadsheetml/2006/main" xmlns:mc="http://schemas.openxmlformats.org/markup-compatibility/2006" xmlns:xr16="http://schemas.microsoft.com/office/spreadsheetml/2017/revision16" mc:Ignorable="xr16" name="Alta_PCOI_Final_Crosstab_228" connectionId="140" xr16:uid="{EC33F810-3600-41E2-AE9B-56CC6B1EBED8}" autoFormatId="16" applyNumberFormats="0" applyBorderFormats="0" applyFontFormats="1" applyPatternFormats="1" applyAlignmentFormats="0" applyWidthHeightFormats="0"/>
</file>

<file path=xl/queryTables/queryTable407.xml><?xml version="1.0" encoding="utf-8"?>
<queryTable xmlns="http://schemas.openxmlformats.org/spreadsheetml/2006/main" xmlns:mc="http://schemas.openxmlformats.org/markup-compatibility/2006" xmlns:xr16="http://schemas.microsoft.com/office/spreadsheetml/2017/revision16" mc:Ignorable="xr16" name="Alta_PCOI_Final_Crosstab_115" connectionId="45" xr16:uid="{AFEDAF6C-ECF4-4A8B-851E-BF5DE2B2F8F0}" autoFormatId="16" applyNumberFormats="0" applyBorderFormats="0" applyFontFormats="1" applyPatternFormats="1" applyAlignmentFormats="0" applyWidthHeightFormats="0"/>
</file>

<file path=xl/queryTables/queryTable408.xml><?xml version="1.0" encoding="utf-8"?>
<queryTable xmlns="http://schemas.openxmlformats.org/spreadsheetml/2006/main" xmlns:mc="http://schemas.openxmlformats.org/markup-compatibility/2006" xmlns:xr16="http://schemas.microsoft.com/office/spreadsheetml/2017/revision16" mc:Ignorable="xr16" name="sampInfo_colon_265" connectionId="509" xr16:uid="{B8B37C75-0BB4-4BB6-BEC5-BC714143411C}" autoFormatId="16" applyNumberFormats="0" applyBorderFormats="0" applyFontFormats="1" applyPatternFormats="1" applyAlignmentFormats="0" applyWidthHeightFormats="0"/>
</file>

<file path=xl/queryTables/queryTable409.xml><?xml version="1.0" encoding="utf-8"?>
<queryTable xmlns="http://schemas.openxmlformats.org/spreadsheetml/2006/main" xmlns:mc="http://schemas.openxmlformats.org/markup-compatibility/2006" xmlns:xr16="http://schemas.microsoft.com/office/spreadsheetml/2017/revision16" mc:Ignorable="xr16" name="sampInfo_colon_36" connectionId="327" xr16:uid="{12DDE243-AF45-4030-9F3D-54D184108CA0}"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sampInfo_colon_86" connectionId="564" xr16:uid="{D80D97D0-4880-4454-B3A3-EE39FCA514A5}" autoFormatId="16" applyNumberFormats="0" applyBorderFormats="0" applyFontFormats="1" applyPatternFormats="1" applyAlignmentFormats="0" applyWidthHeightFormats="0"/>
</file>

<file path=xl/queryTables/queryTable410.xml><?xml version="1.0" encoding="utf-8"?>
<queryTable xmlns="http://schemas.openxmlformats.org/spreadsheetml/2006/main" xmlns:mc="http://schemas.openxmlformats.org/markup-compatibility/2006" xmlns:xr16="http://schemas.microsoft.com/office/spreadsheetml/2017/revision16" mc:Ignorable="xr16" name="Alta_PCOI_Final_Crosstab_234" connectionId="147" xr16:uid="{C0D20F0E-4D7D-4C52-9D5D-3E9B69E472DE}" autoFormatId="16" applyNumberFormats="0" applyBorderFormats="0" applyFontFormats="1" applyPatternFormats="1" applyAlignmentFormats="0" applyWidthHeightFormats="0"/>
</file>

<file path=xl/queryTables/queryTable411.xml><?xml version="1.0" encoding="utf-8"?>
<queryTable xmlns="http://schemas.openxmlformats.org/spreadsheetml/2006/main" xmlns:mc="http://schemas.openxmlformats.org/markup-compatibility/2006" xmlns:xr16="http://schemas.microsoft.com/office/spreadsheetml/2017/revision16" mc:Ignorable="xr16" name="sampInfo_colon_238" connectionId="479" xr16:uid="{C54508D6-C50D-444F-BBFD-D0637F50849E}" autoFormatId="16" applyNumberFormats="0" applyBorderFormats="0" applyFontFormats="1" applyPatternFormats="1" applyAlignmentFormats="0" applyWidthHeightFormats="0"/>
</file>

<file path=xl/queryTables/queryTable412.xml><?xml version="1.0" encoding="utf-8"?>
<queryTable xmlns="http://schemas.openxmlformats.org/spreadsheetml/2006/main" xmlns:mc="http://schemas.openxmlformats.org/markup-compatibility/2006" xmlns:xr16="http://schemas.microsoft.com/office/spreadsheetml/2017/revision16" mc:Ignorable="xr16" name="sampInfo_colon_239" connectionId="480" xr16:uid="{F7A22204-E4C5-4F63-A6BE-78A0C7B97D1A}" autoFormatId="16" applyNumberFormats="0" applyBorderFormats="0" applyFontFormats="1" applyPatternFormats="1" applyAlignmentFormats="0" applyWidthHeightFormats="0"/>
</file>

<file path=xl/queryTables/queryTable413.xml><?xml version="1.0" encoding="utf-8"?>
<queryTable xmlns="http://schemas.openxmlformats.org/spreadsheetml/2006/main" xmlns:mc="http://schemas.openxmlformats.org/markup-compatibility/2006" xmlns:xr16="http://schemas.microsoft.com/office/spreadsheetml/2017/revision16" mc:Ignorable="xr16" name="sampInfo_colon_134" connectionId="370" xr16:uid="{EDEA7442-B986-48BB-9578-F98049664A15}" autoFormatId="16" applyNumberFormats="0" applyBorderFormats="0" applyFontFormats="1" applyPatternFormats="1" applyAlignmentFormats="0" applyWidthHeightFormats="0"/>
</file>

<file path=xl/queryTables/queryTable414.xml><?xml version="1.0" encoding="utf-8"?>
<queryTable xmlns="http://schemas.openxmlformats.org/spreadsheetml/2006/main" xmlns:mc="http://schemas.openxmlformats.org/markup-compatibility/2006" xmlns:xr16="http://schemas.microsoft.com/office/spreadsheetml/2017/revision16" mc:Ignorable="xr16" name="sampInfo_colon_173" connectionId="407" xr16:uid="{9CB91FC6-C4B0-4694-9436-477FEC55B098}" autoFormatId="16" applyNumberFormats="0" applyBorderFormats="0" applyFontFormats="1" applyPatternFormats="1" applyAlignmentFormats="0" applyWidthHeightFormats="0"/>
</file>

<file path=xl/queryTables/queryTable415.xml><?xml version="1.0" encoding="utf-8"?>
<queryTable xmlns="http://schemas.openxmlformats.org/spreadsheetml/2006/main" xmlns:mc="http://schemas.openxmlformats.org/markup-compatibility/2006" xmlns:xr16="http://schemas.microsoft.com/office/spreadsheetml/2017/revision16" mc:Ignorable="xr16" name="Alta_PCOI_Final_Crosstab_86" connectionId="157" xr16:uid="{2F5D949B-6C5E-46F5-B94F-167C7C6E4079}" autoFormatId="16" applyNumberFormats="0" applyBorderFormats="0" applyFontFormats="1" applyPatternFormats="1" applyAlignmentFormats="0" applyWidthHeightFormats="0"/>
</file>

<file path=xl/queryTables/queryTable416.xml><?xml version="1.0" encoding="utf-8"?>
<queryTable xmlns="http://schemas.openxmlformats.org/spreadsheetml/2006/main" xmlns:mc="http://schemas.openxmlformats.org/markup-compatibility/2006" xmlns:xr16="http://schemas.microsoft.com/office/spreadsheetml/2017/revision16" mc:Ignorable="xr16" name="Alta_PCOI_Final_Crosstab_136" connectionId="22" xr16:uid="{1B1CA77B-56BB-439F-BAEA-11E1DE325A65}" autoFormatId="16" applyNumberFormats="0" applyBorderFormats="0" applyFontFormats="1" applyPatternFormats="1" applyAlignmentFormats="0" applyWidthHeightFormats="0"/>
</file>

<file path=xl/queryTables/queryTable417.xml><?xml version="1.0" encoding="utf-8"?>
<queryTable xmlns="http://schemas.openxmlformats.org/spreadsheetml/2006/main" xmlns:mc="http://schemas.openxmlformats.org/markup-compatibility/2006" xmlns:xr16="http://schemas.microsoft.com/office/spreadsheetml/2017/revision16" mc:Ignorable="xr16" name="sampInfo_colon_157" connectionId="389" xr16:uid="{791D60CF-3C52-4AD2-ACDF-8AE1AE4DF3CB}" autoFormatId="16" applyNumberFormats="0" applyBorderFormats="0" applyFontFormats="1" applyPatternFormats="1" applyAlignmentFormats="0" applyWidthHeightFormats="0"/>
</file>

<file path=xl/queryTables/queryTable418.xml><?xml version="1.0" encoding="utf-8"?>
<queryTable xmlns="http://schemas.openxmlformats.org/spreadsheetml/2006/main" xmlns:mc="http://schemas.openxmlformats.org/markup-compatibility/2006" xmlns:xr16="http://schemas.microsoft.com/office/spreadsheetml/2017/revision16" mc:Ignorable="xr16" name="sampInfo_colon_143" connectionId="361" xr16:uid="{01754500-0F94-417E-B58B-D29B9D8B42B2}" autoFormatId="16" applyNumberFormats="0" applyBorderFormats="0" applyFontFormats="1" applyPatternFormats="1" applyAlignmentFormats="0" applyWidthHeightFormats="0"/>
</file>

<file path=xl/queryTables/queryTable419.xml><?xml version="1.0" encoding="utf-8"?>
<queryTable xmlns="http://schemas.openxmlformats.org/spreadsheetml/2006/main" xmlns:mc="http://schemas.openxmlformats.org/markup-compatibility/2006" xmlns:xr16="http://schemas.microsoft.com/office/spreadsheetml/2017/revision16" mc:Ignorable="xr16" name="sampInfo_colon_78" connectionId="572" xr16:uid="{85C3016C-9DE6-482F-8803-2A9E0CD6CE03}" autoFormatId="16" applyNumberFormats="0" applyBorderFormats="0" applyFontFormats="1" applyPatternFormats="1"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sampInfo_colon_47" connectionId="580" xr16:uid="{671E4D64-3A60-4854-8E0F-6B65E762D570}" autoFormatId="16" applyNumberFormats="0" applyBorderFormats="0" applyFontFormats="1" applyPatternFormats="1" applyAlignmentFormats="0" applyWidthHeightFormats="0"/>
</file>

<file path=xl/queryTables/queryTable420.xml><?xml version="1.0" encoding="utf-8"?>
<queryTable xmlns="http://schemas.openxmlformats.org/spreadsheetml/2006/main" xmlns:mc="http://schemas.openxmlformats.org/markup-compatibility/2006" xmlns:xr16="http://schemas.microsoft.com/office/spreadsheetml/2017/revision16" mc:Ignorable="xr16" name="sampInfo_colon_111" connectionId="606" xr16:uid="{F428C3BE-E2F5-4825-B44E-217593282C18}" autoFormatId="16" applyNumberFormats="0" applyBorderFormats="0" applyFontFormats="1" applyPatternFormats="1" applyAlignmentFormats="0" applyWidthHeightFormats="0"/>
</file>

<file path=xl/queryTables/queryTable421.xml><?xml version="1.0" encoding="utf-8"?>
<queryTable xmlns="http://schemas.openxmlformats.org/spreadsheetml/2006/main" xmlns:mc="http://schemas.openxmlformats.org/markup-compatibility/2006" xmlns:xr16="http://schemas.microsoft.com/office/spreadsheetml/2017/revision16" mc:Ignorable="xr16" name="sampInfo_colon_267" connectionId="511" xr16:uid="{AF10586B-D1EF-43B2-B214-1581BA248085}" autoFormatId="16" applyNumberFormats="0" applyBorderFormats="0" applyFontFormats="1" applyPatternFormats="1" applyAlignmentFormats="0" applyWidthHeightFormats="0"/>
</file>

<file path=xl/queryTables/queryTable422.xml><?xml version="1.0" encoding="utf-8"?>
<queryTable xmlns="http://schemas.openxmlformats.org/spreadsheetml/2006/main" xmlns:mc="http://schemas.openxmlformats.org/markup-compatibility/2006" xmlns:xr16="http://schemas.microsoft.com/office/spreadsheetml/2017/revision16" mc:Ignorable="xr16" name="sampInfo_colon_114" connectionId="573" xr16:uid="{E8DC4C3F-B3D2-4391-A349-165ABD6F91B5}" autoFormatId="16" applyNumberFormats="0" applyBorderFormats="0" applyFontFormats="1" applyPatternFormats="1" applyAlignmentFormats="0" applyWidthHeightFormats="0"/>
</file>

<file path=xl/queryTables/queryTable423.xml><?xml version="1.0" encoding="utf-8"?>
<queryTable xmlns="http://schemas.openxmlformats.org/spreadsheetml/2006/main" xmlns:mc="http://schemas.openxmlformats.org/markup-compatibility/2006" xmlns:xr16="http://schemas.microsoft.com/office/spreadsheetml/2017/revision16" mc:Ignorable="xr16" name="sampInfo_colon_197" connectionId="433" xr16:uid="{DA4FC50E-807F-4663-9380-6C3173AE3D2A}" autoFormatId="16" applyNumberFormats="0" applyBorderFormats="0" applyFontFormats="1" applyPatternFormats="1" applyAlignmentFormats="0" applyWidthHeightFormats="0"/>
</file>

<file path=xl/queryTables/queryTable424.xml><?xml version="1.0" encoding="utf-8"?>
<queryTable xmlns="http://schemas.openxmlformats.org/spreadsheetml/2006/main" xmlns:mc="http://schemas.openxmlformats.org/markup-compatibility/2006" xmlns:xr16="http://schemas.microsoft.com/office/spreadsheetml/2017/revision16" mc:Ignorable="xr16" name="Alta_PCOI_Final_Crosstab_77" connectionId="252" xr16:uid="{0AD69284-594C-44C7-A670-999A8B7AA846}" autoFormatId="16" applyNumberFormats="0" applyBorderFormats="0" applyFontFormats="1" applyPatternFormats="1" applyAlignmentFormats="0" applyWidthHeightFormats="0"/>
</file>

<file path=xl/queryTables/queryTable425.xml><?xml version="1.0" encoding="utf-8"?>
<queryTable xmlns="http://schemas.openxmlformats.org/spreadsheetml/2006/main" xmlns:mc="http://schemas.openxmlformats.org/markup-compatibility/2006" xmlns:xr16="http://schemas.microsoft.com/office/spreadsheetml/2017/revision16" mc:Ignorable="xr16" name="Alta_PCOI_Final_Crosstab_11" connectionId="3" xr16:uid="{9FC81EA8-2F2B-485B-954C-8156B23D798A}" autoFormatId="16" applyNumberFormats="0" applyBorderFormats="0" applyFontFormats="1" applyPatternFormats="1" applyAlignmentFormats="0" applyWidthHeightFormats="0"/>
</file>

<file path=xl/queryTables/queryTable426.xml><?xml version="1.0" encoding="utf-8"?>
<queryTable xmlns="http://schemas.openxmlformats.org/spreadsheetml/2006/main" xmlns:mc="http://schemas.openxmlformats.org/markup-compatibility/2006" xmlns:xr16="http://schemas.microsoft.com/office/spreadsheetml/2017/revision16" mc:Ignorable="xr16" name="Alta_PCOI_Final_Crosstab_164" connectionId="70" xr16:uid="{EF009342-D6A8-444F-92FC-5A2FC0BD96F9}" autoFormatId="16" applyNumberFormats="0" applyBorderFormats="0" applyFontFormats="1" applyPatternFormats="1" applyAlignmentFormats="0" applyWidthHeightFormats="0"/>
</file>

<file path=xl/queryTables/queryTable427.xml><?xml version="1.0" encoding="utf-8"?>
<queryTable xmlns="http://schemas.openxmlformats.org/spreadsheetml/2006/main" xmlns:mc="http://schemas.openxmlformats.org/markup-compatibility/2006" xmlns:xr16="http://schemas.microsoft.com/office/spreadsheetml/2017/revision16" mc:Ignorable="xr16" name="sampInfo_colon_46" connectionId="579" xr16:uid="{99EFC489-17CD-4399-9E7C-4F847B39596D}" autoFormatId="16" applyNumberFormats="0" applyBorderFormats="0" applyFontFormats="1" applyPatternFormats="1" applyAlignmentFormats="0" applyWidthHeightFormats="0"/>
</file>

<file path=xl/queryTables/queryTable428.xml><?xml version="1.0" encoding="utf-8"?>
<queryTable xmlns="http://schemas.openxmlformats.org/spreadsheetml/2006/main" xmlns:mc="http://schemas.openxmlformats.org/markup-compatibility/2006" xmlns:xr16="http://schemas.microsoft.com/office/spreadsheetml/2017/revision16" mc:Ignorable="xr16" name="Alta_PCOI_Final_Crosstab_186" connectionId="94" xr16:uid="{20135CDD-3C30-462C-B52A-842E70D49ECE}" autoFormatId="16" applyNumberFormats="0" applyBorderFormats="0" applyFontFormats="1" applyPatternFormats="1" applyAlignmentFormats="0" applyWidthHeightFormats="0"/>
</file>

<file path=xl/queryTables/queryTable429.xml><?xml version="1.0" encoding="utf-8"?>
<queryTable xmlns="http://schemas.openxmlformats.org/spreadsheetml/2006/main" xmlns:mc="http://schemas.openxmlformats.org/markup-compatibility/2006" xmlns:xr16="http://schemas.microsoft.com/office/spreadsheetml/2017/revision16" mc:Ignorable="xr16" name="sampInfo_colon_103" connectionId="382" xr16:uid="{D15D300C-D9F1-46D6-8278-7788E134EA11}" autoFormatId="16" applyNumberFormats="0" applyBorderFormats="0" applyFontFormats="1" applyPatternFormats="1"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Alta_PCOI_Final_Crosstab_109" connectionId="12" xr16:uid="{6355CA76-DF94-48EC-925A-DEE964BFD992}" autoFormatId="16" applyNumberFormats="0" applyBorderFormats="0" applyFontFormats="1" applyPatternFormats="1" applyAlignmentFormats="0" applyWidthHeightFormats="0"/>
</file>

<file path=xl/queryTables/queryTable430.xml><?xml version="1.0" encoding="utf-8"?>
<queryTable xmlns="http://schemas.openxmlformats.org/spreadsheetml/2006/main" xmlns:mc="http://schemas.openxmlformats.org/markup-compatibility/2006" xmlns:xr16="http://schemas.microsoft.com/office/spreadsheetml/2017/revision16" mc:Ignorable="xr16" name="Alta_PCOI_Final_Crosstab_249" connectionId="163" xr16:uid="{2B5CA510-2415-4C94-806C-1D8CD62973F3}" autoFormatId="16" applyNumberFormats="0" applyBorderFormats="0" applyFontFormats="1" applyPatternFormats="1" applyAlignmentFormats="0" applyWidthHeightFormats="0"/>
</file>

<file path=xl/queryTables/queryTable431.xml><?xml version="1.0" encoding="utf-8"?>
<queryTable xmlns="http://schemas.openxmlformats.org/spreadsheetml/2006/main" xmlns:mc="http://schemas.openxmlformats.org/markup-compatibility/2006" xmlns:xr16="http://schemas.microsoft.com/office/spreadsheetml/2017/revision16" mc:Ignorable="xr16" name="Alta_PCOI_Final_Crosstab_68" connectionId="287" xr16:uid="{19289EB9-084B-4AAF-81EA-19DF76CA42FC}" autoFormatId="16" applyNumberFormats="0" applyBorderFormats="0" applyFontFormats="1" applyPatternFormats="1" applyAlignmentFormats="0" applyWidthHeightFormats="0"/>
</file>

<file path=xl/queryTables/queryTable432.xml><?xml version="1.0" encoding="utf-8"?>
<queryTable xmlns="http://schemas.openxmlformats.org/spreadsheetml/2006/main" xmlns:mc="http://schemas.openxmlformats.org/markup-compatibility/2006" xmlns:xr16="http://schemas.microsoft.com/office/spreadsheetml/2017/revision16" mc:Ignorable="xr16" name="sampInfo_colon_153" connectionId="350" xr16:uid="{8153DABA-7896-480C-9384-BC734B8484C2}" autoFormatId="16" applyNumberFormats="0" applyBorderFormats="0" applyFontFormats="1" applyPatternFormats="1" applyAlignmentFormats="0" applyWidthHeightFormats="0"/>
</file>

<file path=xl/queryTables/queryTable433.xml><?xml version="1.0" encoding="utf-8"?>
<queryTable xmlns="http://schemas.openxmlformats.org/spreadsheetml/2006/main" xmlns:mc="http://schemas.openxmlformats.org/markup-compatibility/2006" xmlns:xr16="http://schemas.microsoft.com/office/spreadsheetml/2017/revision16" mc:Ignorable="xr16" name="Alta_PCOI_Final_Crosstab_16" connectionId="6" xr16:uid="{FF28081E-3187-4B6B-90FD-47C0FF5152F7}" autoFormatId="16" applyNumberFormats="0" applyBorderFormats="0" applyFontFormats="1" applyPatternFormats="1" applyAlignmentFormats="0" applyWidthHeightFormats="0"/>
</file>

<file path=xl/queryTables/queryTable434.xml><?xml version="1.0" encoding="utf-8"?>
<queryTable xmlns="http://schemas.openxmlformats.org/spreadsheetml/2006/main" xmlns:mc="http://schemas.openxmlformats.org/markup-compatibility/2006" xmlns:xr16="http://schemas.microsoft.com/office/spreadsheetml/2017/revision16" mc:Ignorable="xr16" name="Alta_PCOI_Final_Crosstab_38" connectionId="317" xr16:uid="{30B69750-D233-43BF-8457-DBE0584C196C}" autoFormatId="16" applyNumberFormats="0" applyBorderFormats="0" applyFontFormats="1" applyPatternFormats="1" applyAlignmentFormats="0" applyWidthHeightFormats="0"/>
</file>

<file path=xl/queryTables/queryTable435.xml><?xml version="1.0" encoding="utf-8"?>
<queryTable xmlns="http://schemas.openxmlformats.org/spreadsheetml/2006/main" xmlns:mc="http://schemas.openxmlformats.org/markup-compatibility/2006" xmlns:xr16="http://schemas.microsoft.com/office/spreadsheetml/2017/revision16" mc:Ignorable="xr16" name="sampInfo_colon_226" connectionId="466" xr16:uid="{7B16D1BE-9374-403C-85C0-959B01D285EC}" autoFormatId="16" applyNumberFormats="0" applyBorderFormats="0" applyFontFormats="1" applyPatternFormats="1" applyAlignmentFormats="0" applyWidthHeightFormats="0"/>
</file>

<file path=xl/queryTables/queryTable436.xml><?xml version="1.0" encoding="utf-8"?>
<queryTable xmlns="http://schemas.openxmlformats.org/spreadsheetml/2006/main" xmlns:mc="http://schemas.openxmlformats.org/markup-compatibility/2006" xmlns:xr16="http://schemas.microsoft.com/office/spreadsheetml/2017/revision16" mc:Ignorable="xr16" name="Alta_PCOI_Final_Crosstab_8" connectionId="321" xr16:uid="{4B994CBB-A6C9-4CED-83B7-07990B6751AB}" autoFormatId="16" applyNumberFormats="0" applyBorderFormats="0" applyFontFormats="1" applyPatternFormats="1" applyAlignmentFormats="0" applyWidthHeightFormats="0"/>
</file>

<file path=xl/queryTables/queryTable437.xml><?xml version="1.0" encoding="utf-8"?>
<queryTable xmlns="http://schemas.openxmlformats.org/spreadsheetml/2006/main" xmlns:mc="http://schemas.openxmlformats.org/markup-compatibility/2006" xmlns:xr16="http://schemas.microsoft.com/office/spreadsheetml/2017/revision16" mc:Ignorable="xr16" name="sampInfo_colon_43" connectionId="576" xr16:uid="{A717DF74-33D3-476C-AE51-C27497B2E522}" autoFormatId="16" applyNumberFormats="0" applyBorderFormats="0" applyFontFormats="1" applyPatternFormats="1" applyAlignmentFormats="0" applyWidthHeightFormats="0"/>
</file>

<file path=xl/queryTables/queryTable438.xml><?xml version="1.0" encoding="utf-8"?>
<queryTable xmlns="http://schemas.openxmlformats.org/spreadsheetml/2006/main" xmlns:mc="http://schemas.openxmlformats.org/markup-compatibility/2006" xmlns:xr16="http://schemas.microsoft.com/office/spreadsheetml/2017/revision16" mc:Ignorable="xr16" name="sampInfo_colon_66" connectionId="601" xr16:uid="{AAB35A1C-AA0F-41EE-8D6B-CC62FA5F059A}" autoFormatId="16" applyNumberFormats="0" applyBorderFormats="0" applyFontFormats="1" applyPatternFormats="1" applyAlignmentFormats="0" applyWidthHeightFormats="0"/>
</file>

<file path=xl/queryTables/queryTable439.xml><?xml version="1.0" encoding="utf-8"?>
<queryTable xmlns="http://schemas.openxmlformats.org/spreadsheetml/2006/main" xmlns:mc="http://schemas.openxmlformats.org/markup-compatibility/2006" xmlns:xr16="http://schemas.microsoft.com/office/spreadsheetml/2017/revision16" mc:Ignorable="xr16" name="sampInfo_colon_100" connectionId="415" xr16:uid="{42090240-7AD9-460D-BA0C-3F1AD137D1FB}" autoFormatId="16" applyNumberFormats="0" applyBorderFormats="0" applyFontFormats="1" applyPatternFormats="1"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Alta_PCOI_Final_Crosstab_78" connectionId="251" xr16:uid="{4098B1F7-F6E5-434C-BB3A-F499B9C8A666}" autoFormatId="16" applyNumberFormats="0" applyBorderFormats="0" applyFontFormats="1" applyPatternFormats="1" applyAlignmentFormats="0" applyWidthHeightFormats="0"/>
</file>

<file path=xl/queryTables/queryTable440.xml><?xml version="1.0" encoding="utf-8"?>
<queryTable xmlns="http://schemas.openxmlformats.org/spreadsheetml/2006/main" xmlns:mc="http://schemas.openxmlformats.org/markup-compatibility/2006" xmlns:xr16="http://schemas.microsoft.com/office/spreadsheetml/2017/revision16" mc:Ignorable="xr16" name="sampInfo_colon_50" connectionId="583" xr16:uid="{6204ED92-2833-4658-A337-46B25DAA28A6}" autoFormatId="16" applyNumberFormats="0" applyBorderFormats="0" applyFontFormats="1" applyPatternFormats="1" applyAlignmentFormats="0" applyWidthHeightFormats="0"/>
</file>

<file path=xl/queryTables/queryTable441.xml><?xml version="1.0" encoding="utf-8"?>
<queryTable xmlns="http://schemas.openxmlformats.org/spreadsheetml/2006/main" xmlns:mc="http://schemas.openxmlformats.org/markup-compatibility/2006" xmlns:xr16="http://schemas.microsoft.com/office/spreadsheetml/2017/revision16" mc:Ignorable="xr16" name="sampInfo_colon_30" connectionId="625" xr16:uid="{E6ACEA9A-088A-4EE0-BEA1-E9C6BA9E6925}" autoFormatId="16" applyNumberFormats="0" applyBorderFormats="0" applyFontFormats="1" applyPatternFormats="1" applyAlignmentFormats="0" applyWidthHeightFormats="0"/>
</file>

<file path=xl/queryTables/queryTable442.xml><?xml version="1.0" encoding="utf-8"?>
<queryTable xmlns="http://schemas.openxmlformats.org/spreadsheetml/2006/main" xmlns:mc="http://schemas.openxmlformats.org/markup-compatibility/2006" xmlns:xr16="http://schemas.microsoft.com/office/spreadsheetml/2017/revision16" mc:Ignorable="xr16" name="sampInfo_colon_241" connectionId="483" xr16:uid="{244AFD3B-4FB1-4FD2-B736-56B2054B381C}" autoFormatId="16" applyNumberFormats="0" applyBorderFormats="0" applyFontFormats="1" applyPatternFormats="1" applyAlignmentFormats="0" applyWidthHeightFormats="0"/>
</file>

<file path=xl/queryTables/queryTable443.xml><?xml version="1.0" encoding="utf-8"?>
<queryTable xmlns="http://schemas.openxmlformats.org/spreadsheetml/2006/main" xmlns:mc="http://schemas.openxmlformats.org/markup-compatibility/2006" xmlns:xr16="http://schemas.microsoft.com/office/spreadsheetml/2017/revision16" mc:Ignorable="xr16" name="sampInfo_colon_234" connectionId="475" xr16:uid="{571381A7-6B48-4FA3-A015-E4FA657D27B6}" autoFormatId="16" applyNumberFormats="0" applyBorderFormats="0" applyFontFormats="1" applyPatternFormats="1" applyAlignmentFormats="0" applyWidthHeightFormats="0"/>
</file>

<file path=xl/queryTables/queryTable444.xml><?xml version="1.0" encoding="utf-8"?>
<queryTable xmlns="http://schemas.openxmlformats.org/spreadsheetml/2006/main" xmlns:mc="http://schemas.openxmlformats.org/markup-compatibility/2006" xmlns:xr16="http://schemas.microsoft.com/office/spreadsheetml/2017/revision16" mc:Ignorable="xr16" name="Alta_PCOI_Final_Crosstab_37" connectionId="295" xr16:uid="{394898B6-1216-4C1F-84C2-CDE5871DA9BD}" autoFormatId="16" applyNumberFormats="0" applyBorderFormats="0" applyFontFormats="1" applyPatternFormats="1" applyAlignmentFormats="0" applyWidthHeightFormats="0"/>
</file>

<file path=xl/queryTables/queryTable445.xml><?xml version="1.0" encoding="utf-8"?>
<queryTable xmlns="http://schemas.openxmlformats.org/spreadsheetml/2006/main" xmlns:mc="http://schemas.openxmlformats.org/markup-compatibility/2006" xmlns:xr16="http://schemas.microsoft.com/office/spreadsheetml/2017/revision16" mc:Ignorable="xr16" name="sampInfo_colon_209" connectionId="446" xr16:uid="{FEE9D194-E70A-4BBB-9ED9-C34E76B0EB87}" autoFormatId="16" applyNumberFormats="0" applyBorderFormats="0" applyFontFormats="1" applyPatternFormats="1" applyAlignmentFormats="0" applyWidthHeightFormats="0"/>
</file>

<file path=xl/queryTables/queryTable446.xml><?xml version="1.0" encoding="utf-8"?>
<queryTable xmlns="http://schemas.openxmlformats.org/spreadsheetml/2006/main" xmlns:mc="http://schemas.openxmlformats.org/markup-compatibility/2006" xmlns:xr16="http://schemas.microsoft.com/office/spreadsheetml/2017/revision16" mc:Ignorable="xr16" name="sampInfo_colon_83" connectionId="567" xr16:uid="{2BEF8F86-E895-4A49-96A3-6A423278AE0B}" autoFormatId="16" applyNumberFormats="0" applyBorderFormats="0" applyFontFormats="1" applyPatternFormats="1" applyAlignmentFormats="0" applyWidthHeightFormats="0"/>
</file>

<file path=xl/queryTables/queryTable447.xml><?xml version="1.0" encoding="utf-8"?>
<queryTable xmlns="http://schemas.openxmlformats.org/spreadsheetml/2006/main" xmlns:mc="http://schemas.openxmlformats.org/markup-compatibility/2006" xmlns:xr16="http://schemas.microsoft.com/office/spreadsheetml/2017/revision16" mc:Ignorable="xr16" name="sampInfo_colon_76" connectionId="612" xr16:uid="{30454D8B-87BF-4E1E-9A58-C6D1F8B031CF}" autoFormatId="16" applyNumberFormats="0" applyBorderFormats="0" applyFontFormats="1" applyPatternFormats="1" applyAlignmentFormats="0" applyWidthHeightFormats="0"/>
</file>

<file path=xl/queryTables/queryTable448.xml><?xml version="1.0" encoding="utf-8"?>
<queryTable xmlns="http://schemas.openxmlformats.org/spreadsheetml/2006/main" xmlns:mc="http://schemas.openxmlformats.org/markup-compatibility/2006" xmlns:xr16="http://schemas.microsoft.com/office/spreadsheetml/2017/revision16" mc:Ignorable="xr16" name="Alta_PCOI_Final_Crosstab_148" connectionId="52" xr16:uid="{5ABB8AF9-915F-428E-ADC3-449FED365997}" autoFormatId="16" applyNumberFormats="0" applyBorderFormats="0" applyFontFormats="1" applyPatternFormats="1" applyAlignmentFormats="0" applyWidthHeightFormats="0"/>
</file>

<file path=xl/queryTables/queryTable449.xml><?xml version="1.0" encoding="utf-8"?>
<queryTable xmlns="http://schemas.openxmlformats.org/spreadsheetml/2006/main" xmlns:mc="http://schemas.openxmlformats.org/markup-compatibility/2006" xmlns:xr16="http://schemas.microsoft.com/office/spreadsheetml/2017/revision16" mc:Ignorable="xr16" name="Alta_PCOI_Final_Crosstab_14" connectionId="4" xr16:uid="{BF359A23-0927-479F-8C4A-F1CE1CC895FF}" autoFormatId="16" applyNumberFormats="0" applyBorderFormats="0" applyFontFormats="1" applyPatternFormats="1"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Alta_PCOI_Final_Crosstab_150" connectionId="54" xr16:uid="{EB76000B-C5A1-4D60-B4B3-87A25E5157FE}" autoFormatId="16" applyNumberFormats="0" applyBorderFormats="0" applyFontFormats="1" applyPatternFormats="1" applyAlignmentFormats="0" applyWidthHeightFormats="0"/>
</file>

<file path=xl/queryTables/queryTable450.xml><?xml version="1.0" encoding="utf-8"?>
<queryTable xmlns="http://schemas.openxmlformats.org/spreadsheetml/2006/main" xmlns:mc="http://schemas.openxmlformats.org/markup-compatibility/2006" xmlns:xr16="http://schemas.microsoft.com/office/spreadsheetml/2017/revision16" mc:Ignorable="xr16" name="sampInfo_colon_107" connectionId="338" xr16:uid="{0792B804-A67A-479E-BA80-981ED3C091DC}" autoFormatId="16" applyNumberFormats="0" applyBorderFormats="0" applyFontFormats="1" applyPatternFormats="1" applyAlignmentFormats="0" applyWidthHeightFormats="0"/>
</file>

<file path=xl/queryTables/queryTable451.xml><?xml version="1.0" encoding="utf-8"?>
<queryTable xmlns="http://schemas.openxmlformats.org/spreadsheetml/2006/main" xmlns:mc="http://schemas.openxmlformats.org/markup-compatibility/2006" xmlns:xr16="http://schemas.microsoft.com/office/spreadsheetml/2017/revision16" mc:Ignorable="xr16" name="Alta_PCOI_Final_Crosstab_62" connectionId="280" xr16:uid="{B5C633C7-FB06-4666-83D4-3EE56EB60998}" autoFormatId="16" applyNumberFormats="0" applyBorderFormats="0" applyFontFormats="1" applyPatternFormats="1" applyAlignmentFormats="0" applyWidthHeightFormats="0"/>
</file>

<file path=xl/queryTables/queryTable452.xml><?xml version="1.0" encoding="utf-8"?>
<queryTable xmlns="http://schemas.openxmlformats.org/spreadsheetml/2006/main" xmlns:mc="http://schemas.openxmlformats.org/markup-compatibility/2006" xmlns:xr16="http://schemas.microsoft.com/office/spreadsheetml/2017/revision16" mc:Ignorable="xr16" name="Alta_PCOI_Final_Crosstab_244" connectionId="158" xr16:uid="{DD4A60BE-B512-4148-AEA4-E287DD40F72F}" autoFormatId="16" applyNumberFormats="0" applyBorderFormats="0" applyFontFormats="1" applyPatternFormats="1" applyAlignmentFormats="0" applyWidthHeightFormats="0"/>
</file>

<file path=xl/queryTables/queryTable453.xml><?xml version="1.0" encoding="utf-8"?>
<queryTable xmlns="http://schemas.openxmlformats.org/spreadsheetml/2006/main" xmlns:mc="http://schemas.openxmlformats.org/markup-compatibility/2006" xmlns:xr16="http://schemas.microsoft.com/office/spreadsheetml/2017/revision16" mc:Ignorable="xr16" name="sampInfo_colon_160" connectionId="392" xr16:uid="{F1037DEE-299E-4E29-AA92-499DE09E5BFD}" autoFormatId="16" applyNumberFormats="0" applyBorderFormats="0" applyFontFormats="1" applyPatternFormats="1" applyAlignmentFormats="0" applyWidthHeightFormats="0"/>
</file>

<file path=xl/queryTables/queryTable454.xml><?xml version="1.0" encoding="utf-8"?>
<queryTable xmlns="http://schemas.openxmlformats.org/spreadsheetml/2006/main" xmlns:mc="http://schemas.openxmlformats.org/markup-compatibility/2006" xmlns:xr16="http://schemas.microsoft.com/office/spreadsheetml/2017/revision16" mc:Ignorable="xr16" name="sampInfo_colon_126" connectionId="379" xr16:uid="{7BC89B8D-8970-4AA4-87C2-286E8E4606DF}" autoFormatId="16" applyNumberFormats="0" applyBorderFormats="0" applyFontFormats="1" applyPatternFormats="1" applyAlignmentFormats="0" applyWidthHeightFormats="0"/>
</file>

<file path=xl/queryTables/queryTable455.xml><?xml version="1.0" encoding="utf-8"?>
<queryTable xmlns="http://schemas.openxmlformats.org/spreadsheetml/2006/main" xmlns:mc="http://schemas.openxmlformats.org/markup-compatibility/2006" xmlns:xr16="http://schemas.microsoft.com/office/spreadsheetml/2017/revision16" mc:Ignorable="xr16" name="sampInfo_colon_254" connectionId="497" xr16:uid="{C7ED80FA-F55A-4428-82EF-08CFD76C7888}" autoFormatId="16" applyNumberFormats="0" applyBorderFormats="0" applyFontFormats="1" applyPatternFormats="1" applyAlignmentFormats="0" applyWidthHeightFormats="0"/>
</file>

<file path=xl/queryTables/queryTable456.xml><?xml version="1.0" encoding="utf-8"?>
<queryTable xmlns="http://schemas.openxmlformats.org/spreadsheetml/2006/main" xmlns:mc="http://schemas.openxmlformats.org/markup-compatibility/2006" xmlns:xr16="http://schemas.microsoft.com/office/spreadsheetml/2017/revision16" mc:Ignorable="xr16" name="sampInfo_colon_199" connectionId="435" xr16:uid="{0F191A3D-8243-4E88-9E68-C8081EE010EC}" autoFormatId="16" applyNumberFormats="0" applyBorderFormats="0" applyFontFormats="1" applyPatternFormats="1" applyAlignmentFormats="0" applyWidthHeightFormats="0"/>
</file>

<file path=xl/queryTables/queryTable457.xml><?xml version="1.0" encoding="utf-8"?>
<queryTable xmlns="http://schemas.openxmlformats.org/spreadsheetml/2006/main" xmlns:mc="http://schemas.openxmlformats.org/markup-compatibility/2006" xmlns:xr16="http://schemas.microsoft.com/office/spreadsheetml/2017/revision16" mc:Ignorable="xr16" name="sampInfo_colon_246" connectionId="488" xr16:uid="{F7BCFD8B-D57C-4D64-974E-F1DEF616C4FD}" autoFormatId="16" applyNumberFormats="0" applyBorderFormats="0" applyFontFormats="1" applyPatternFormats="1" applyAlignmentFormats="0" applyWidthHeightFormats="0"/>
</file>

<file path=xl/queryTables/queryTable458.xml><?xml version="1.0" encoding="utf-8"?>
<queryTable xmlns="http://schemas.openxmlformats.org/spreadsheetml/2006/main" xmlns:mc="http://schemas.openxmlformats.org/markup-compatibility/2006" xmlns:xr16="http://schemas.microsoft.com/office/spreadsheetml/2017/revision16" mc:Ignorable="xr16" name="sampInfo_colon_125" connectionId="380" xr16:uid="{CEE68D86-F7EF-4B94-A7A2-7DDA4759EF2A}" autoFormatId="16" applyNumberFormats="0" applyBorderFormats="0" applyFontFormats="1" applyPatternFormats="1" applyAlignmentFormats="0" applyWidthHeightFormats="0"/>
</file>

<file path=xl/queryTables/queryTable459.xml><?xml version="1.0" encoding="utf-8"?>
<queryTable xmlns="http://schemas.openxmlformats.org/spreadsheetml/2006/main" xmlns:mc="http://schemas.openxmlformats.org/markup-compatibility/2006" xmlns:xr16="http://schemas.microsoft.com/office/spreadsheetml/2017/revision16" mc:Ignorable="xr16" name="Alta_PCOI_Final_Crosstab_23" connectionId="310" xr16:uid="{5F26FD95-DF1C-4A75-B33B-F6B987AB800B}" autoFormatId="16" applyNumberFormats="0" applyBorderFormats="0" applyFontFormats="1" applyPatternFormats="1"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sampInfo_colon_84" connectionId="566" xr16:uid="{6999BAA4-E4E7-4E95-B017-17FAD98D4041}" autoFormatId="16" applyNumberFormats="0" applyBorderFormats="0" applyFontFormats="1" applyPatternFormats="1" applyAlignmentFormats="0" applyWidthHeightFormats="0"/>
</file>

<file path=xl/queryTables/queryTable460.xml><?xml version="1.0" encoding="utf-8"?>
<queryTable xmlns="http://schemas.openxmlformats.org/spreadsheetml/2006/main" xmlns:mc="http://schemas.openxmlformats.org/markup-compatibility/2006" xmlns:xr16="http://schemas.microsoft.com/office/spreadsheetml/2017/revision16" mc:Ignorable="xr16" name="sampInfo_colon_164" connectionId="397" xr16:uid="{0355D1AE-AF8A-470E-A481-0CDE84E68390}" autoFormatId="16" applyNumberFormats="0" applyBorderFormats="0" applyFontFormats="1" applyPatternFormats="1" applyAlignmentFormats="0" applyWidthHeightFormats="0"/>
</file>

<file path=xl/queryTables/queryTable461.xml><?xml version="1.0" encoding="utf-8"?>
<queryTable xmlns="http://schemas.openxmlformats.org/spreadsheetml/2006/main" xmlns:mc="http://schemas.openxmlformats.org/markup-compatibility/2006" xmlns:xr16="http://schemas.microsoft.com/office/spreadsheetml/2017/revision16" mc:Ignorable="xr16" name="sampInfo_colon_94" connectionId="482" xr16:uid="{E2DCC1E0-0AB4-4515-B3D1-820E0623E13C}" autoFormatId="16" applyNumberFormats="0" applyBorderFormats="0" applyFontFormats="1" applyPatternFormats="1" applyAlignmentFormats="0" applyWidthHeightFormats="0"/>
</file>

<file path=xl/queryTables/queryTable462.xml><?xml version="1.0" encoding="utf-8"?>
<queryTable xmlns="http://schemas.openxmlformats.org/spreadsheetml/2006/main" xmlns:mc="http://schemas.openxmlformats.org/markup-compatibility/2006" xmlns:xr16="http://schemas.microsoft.com/office/spreadsheetml/2017/revision16" mc:Ignorable="xr16" name="Alta_PCOI_Final_Crosstab_93" connectionId="80" xr16:uid="{15E17812-C4A9-4F46-938F-4DC8885D54E5}" autoFormatId="16" applyNumberFormats="0" applyBorderFormats="0" applyFontFormats="1" applyPatternFormats="1" applyAlignmentFormats="0" applyWidthHeightFormats="0"/>
</file>

<file path=xl/queryTables/queryTable463.xml><?xml version="1.0" encoding="utf-8"?>
<queryTable xmlns="http://schemas.openxmlformats.org/spreadsheetml/2006/main" xmlns:mc="http://schemas.openxmlformats.org/markup-compatibility/2006" xmlns:xr16="http://schemas.microsoft.com/office/spreadsheetml/2017/revision16" mc:Ignorable="xr16" name="sampInfo_colon_182" connectionId="417" xr16:uid="{57CBB2BD-B5FF-4EDD-9672-35FFF93116E3}" autoFormatId="16" applyNumberFormats="0" applyBorderFormats="0" applyFontFormats="1" applyPatternFormats="1" applyAlignmentFormats="0" applyWidthHeightFormats="0"/>
</file>

<file path=xl/queryTables/queryTable464.xml><?xml version="1.0" encoding="utf-8"?>
<queryTable xmlns="http://schemas.openxmlformats.org/spreadsheetml/2006/main" xmlns:mc="http://schemas.openxmlformats.org/markup-compatibility/2006" xmlns:xr16="http://schemas.microsoft.com/office/spreadsheetml/2017/revision16" mc:Ignorable="xr16" name="Alta_PCOI_Final_Crosstab_240" connectionId="153" xr16:uid="{9C481FC4-0FA2-4608-87B2-9A65DC7317C2}" autoFormatId="16" applyNumberFormats="0" applyBorderFormats="0" applyFontFormats="1" applyPatternFormats="1" applyAlignmentFormats="0" applyWidthHeightFormats="0"/>
</file>

<file path=xl/queryTables/queryTable465.xml><?xml version="1.0" encoding="utf-8"?>
<queryTable xmlns="http://schemas.openxmlformats.org/spreadsheetml/2006/main" xmlns:mc="http://schemas.openxmlformats.org/markup-compatibility/2006" xmlns:xr16="http://schemas.microsoft.com/office/spreadsheetml/2017/revision16" mc:Ignorable="xr16" name="Alta_PCOI_Final_Crosstab_110" connectionId="172" xr16:uid="{ADEDF7C8-660A-4F96-9AE8-40BB712D6B7E}" autoFormatId="16" applyNumberFormats="0" applyBorderFormats="0" applyFontFormats="1" applyPatternFormats="1" applyAlignmentFormats="0" applyWidthHeightFormats="0"/>
</file>

<file path=xl/queryTables/queryTable466.xml><?xml version="1.0" encoding="utf-8"?>
<queryTable xmlns="http://schemas.openxmlformats.org/spreadsheetml/2006/main" xmlns:mc="http://schemas.openxmlformats.org/markup-compatibility/2006" xmlns:xr16="http://schemas.microsoft.com/office/spreadsheetml/2017/revision16" mc:Ignorable="xr16" name="sampInfo_colon_82" connectionId="568" xr16:uid="{2352FD0D-ABD9-4F73-A7F9-F540269D0BC0}" autoFormatId="16" applyNumberFormats="0" applyBorderFormats="0" applyFontFormats="1" applyPatternFormats="1" applyAlignmentFormats="0" applyWidthHeightFormats="0"/>
</file>

<file path=xl/queryTables/queryTable467.xml><?xml version="1.0" encoding="utf-8"?>
<queryTable xmlns="http://schemas.openxmlformats.org/spreadsheetml/2006/main" xmlns:mc="http://schemas.openxmlformats.org/markup-compatibility/2006" xmlns:xr16="http://schemas.microsoft.com/office/spreadsheetml/2017/revision16" mc:Ignorable="xr16" name="sampInfo_colon_252" connectionId="495" xr16:uid="{DC49BE03-D161-4967-BD55-910132284154}" autoFormatId="16" applyNumberFormats="0" applyBorderFormats="0" applyFontFormats="1" applyPatternFormats="1" applyAlignmentFormats="0" applyWidthHeightFormats="0"/>
</file>

<file path=xl/queryTables/queryTable468.xml><?xml version="1.0" encoding="utf-8"?>
<queryTable xmlns="http://schemas.openxmlformats.org/spreadsheetml/2006/main" xmlns:mc="http://schemas.openxmlformats.org/markup-compatibility/2006" xmlns:xr16="http://schemas.microsoft.com/office/spreadsheetml/2017/revision16" mc:Ignorable="xr16" name="Alta_PCOI_Final_Crosstab_106" connectionId="260" xr16:uid="{933E1AEA-E715-492C-992C-DA4CB0890EEB}" autoFormatId="16" applyNumberFormats="0" applyBorderFormats="0" applyFontFormats="1" applyPatternFormats="1" applyAlignmentFormats="0" applyWidthHeightFormats="0"/>
</file>

<file path=xl/queryTables/queryTable469.xml><?xml version="1.0" encoding="utf-8"?>
<queryTable xmlns="http://schemas.openxmlformats.org/spreadsheetml/2006/main" xmlns:mc="http://schemas.openxmlformats.org/markup-compatibility/2006" xmlns:xr16="http://schemas.microsoft.com/office/spreadsheetml/2017/revision16" mc:Ignorable="xr16" name="sampInfo_colon_196" connectionId="432" xr16:uid="{FA761AA2-EFD2-4ADE-973C-ACC74DBF23C8}" autoFormatId="16" applyNumberFormats="0" applyBorderFormats="0" applyFontFormats="1" applyPatternFormats="1"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Alta_PCOI_Final_Crosstab_31" connectionId="301" xr16:uid="{1AC07F86-68B1-42C1-9DB3-59B34EDAD0E5}" autoFormatId="16" applyNumberFormats="0" applyBorderFormats="0" applyFontFormats="1" applyPatternFormats="1" applyAlignmentFormats="0" applyWidthHeightFormats="0"/>
</file>

<file path=xl/queryTables/queryTable470.xml><?xml version="1.0" encoding="utf-8"?>
<queryTable xmlns="http://schemas.openxmlformats.org/spreadsheetml/2006/main" xmlns:mc="http://schemas.openxmlformats.org/markup-compatibility/2006" xmlns:xr16="http://schemas.microsoft.com/office/spreadsheetml/2017/revision16" mc:Ignorable="xr16" name="Alta_PCOI_Final_Crosstab_102" connectionId="304" xr16:uid="{35AC22EF-4C5A-4290-8ACD-2BBF54EFD5B4}" autoFormatId="16" applyNumberFormats="0" applyBorderFormats="0" applyFontFormats="1" applyPatternFormats="1" applyAlignmentFormats="0" applyWidthHeightFormats="0"/>
</file>

<file path=xl/queryTables/queryTable471.xml><?xml version="1.0" encoding="utf-8"?>
<queryTable xmlns="http://schemas.openxmlformats.org/spreadsheetml/2006/main" xmlns:mc="http://schemas.openxmlformats.org/markup-compatibility/2006" xmlns:xr16="http://schemas.microsoft.com/office/spreadsheetml/2017/revision16" mc:Ignorable="xr16" name="Alta_PCOI_Final_Crosstab_227" connectionId="139" xr16:uid="{029961C8-1E7B-41EE-94F3-C074D7D6ACD1}" autoFormatId="16" applyNumberFormats="0" applyBorderFormats="0" applyFontFormats="1" applyPatternFormats="1" applyAlignmentFormats="0" applyWidthHeightFormats="0"/>
</file>

<file path=xl/queryTables/queryTable472.xml><?xml version="1.0" encoding="utf-8"?>
<queryTable xmlns="http://schemas.openxmlformats.org/spreadsheetml/2006/main" xmlns:mc="http://schemas.openxmlformats.org/markup-compatibility/2006" xmlns:xr16="http://schemas.microsoft.com/office/spreadsheetml/2017/revision16" mc:Ignorable="xr16" name="sampInfo_colon_163" connectionId="396" xr16:uid="{EC60A562-7D63-493D-AC1F-5A40DECBDC1D}" autoFormatId="16" applyNumberFormats="0" applyBorderFormats="0" applyFontFormats="1" applyPatternFormats="1" applyAlignmentFormats="0" applyWidthHeightFormats="0"/>
</file>

<file path=xl/queryTables/queryTable473.xml><?xml version="1.0" encoding="utf-8"?>
<queryTable xmlns="http://schemas.openxmlformats.org/spreadsheetml/2006/main" xmlns:mc="http://schemas.openxmlformats.org/markup-compatibility/2006" xmlns:xr16="http://schemas.microsoft.com/office/spreadsheetml/2017/revision16" mc:Ignorable="xr16" name="sampInfo_colon_110" connectionId="617" xr16:uid="{D8499990-41FE-49C1-82B0-7B3CB638448F}" autoFormatId="16" applyNumberFormats="0" applyBorderFormats="0" applyFontFormats="1" applyPatternFormats="1" applyAlignmentFormats="0" applyWidthHeightFormats="0"/>
</file>

<file path=xl/queryTables/queryTable474.xml><?xml version="1.0" encoding="utf-8"?>
<queryTable xmlns="http://schemas.openxmlformats.org/spreadsheetml/2006/main" xmlns:mc="http://schemas.openxmlformats.org/markup-compatibility/2006" xmlns:xr16="http://schemas.microsoft.com/office/spreadsheetml/2017/revision16" mc:Ignorable="xr16" name="Alta_PCOI_Final_Crosstab_6" connectionId="319" xr16:uid="{1947EDFA-AEA5-4BCB-992E-E8507D7E7640}" autoFormatId="16" applyNumberFormats="0" applyBorderFormats="0" applyFontFormats="1" applyPatternFormats="1" applyAlignmentFormats="0" applyWidthHeightFormats="0"/>
</file>

<file path=xl/queryTables/queryTable475.xml><?xml version="1.0" encoding="utf-8"?>
<queryTable xmlns="http://schemas.openxmlformats.org/spreadsheetml/2006/main" xmlns:mc="http://schemas.openxmlformats.org/markup-compatibility/2006" xmlns:xr16="http://schemas.microsoft.com/office/spreadsheetml/2017/revision16" mc:Ignorable="xr16" name="sampInfo_colon_205" connectionId="442" xr16:uid="{6469221A-BA4B-4FF7-9F85-0C51B75B7FAA}" autoFormatId="16" applyNumberFormats="0" applyBorderFormats="0" applyFontFormats="1" applyPatternFormats="1" applyAlignmentFormats="0" applyWidthHeightFormats="0"/>
</file>

<file path=xl/queryTables/queryTable476.xml><?xml version="1.0" encoding="utf-8"?>
<queryTable xmlns="http://schemas.openxmlformats.org/spreadsheetml/2006/main" xmlns:mc="http://schemas.openxmlformats.org/markup-compatibility/2006" xmlns:xr16="http://schemas.microsoft.com/office/spreadsheetml/2017/revision16" mc:Ignorable="xr16" name="Alta_PCOI_Final_Crosstab_188" connectionId="96" xr16:uid="{B12474FB-41D4-4550-84A5-7D44DE7A95D9}" autoFormatId="16" applyNumberFormats="0" applyBorderFormats="0" applyFontFormats="1" applyPatternFormats="1" applyAlignmentFormats="0" applyWidthHeightFormats="0"/>
</file>

<file path=xl/queryTables/queryTable477.xml><?xml version="1.0" encoding="utf-8"?>
<queryTable xmlns="http://schemas.openxmlformats.org/spreadsheetml/2006/main" xmlns:mc="http://schemas.openxmlformats.org/markup-compatibility/2006" xmlns:xr16="http://schemas.microsoft.com/office/spreadsheetml/2017/revision16" mc:Ignorable="xr16" name="Alta_PCOI_Final_Crosstab_15" connectionId="5" xr16:uid="{44382E08-8A63-4736-BAED-18A11BB3FCE1}" autoFormatId="16" applyNumberFormats="0" applyBorderFormats="0" applyFontFormats="1" applyPatternFormats="1" applyAlignmentFormats="0" applyWidthHeightFormats="0"/>
</file>

<file path=xl/queryTables/queryTable478.xml><?xml version="1.0" encoding="utf-8"?>
<queryTable xmlns="http://schemas.openxmlformats.org/spreadsheetml/2006/main" xmlns:mc="http://schemas.openxmlformats.org/markup-compatibility/2006" xmlns:xr16="http://schemas.microsoft.com/office/spreadsheetml/2017/revision16" mc:Ignorable="xr16" name="Alta_PCOI_Final_Crosstab_45" connectionId="262" xr16:uid="{DCE4269F-6DD5-4ED4-BE0D-0BFE83862198}" autoFormatId="16" applyNumberFormats="0" applyBorderFormats="0" applyFontFormats="1" applyPatternFormats="1" applyAlignmentFormats="0" applyWidthHeightFormats="0"/>
</file>

<file path=xl/queryTables/queryTable479.xml><?xml version="1.0" encoding="utf-8"?>
<queryTable xmlns="http://schemas.openxmlformats.org/spreadsheetml/2006/main" xmlns:mc="http://schemas.openxmlformats.org/markup-compatibility/2006" xmlns:xr16="http://schemas.microsoft.com/office/spreadsheetml/2017/revision16" mc:Ignorable="xr16" name="Alta_PCOI_Final_Crosstab_19" connectionId="9" xr16:uid="{CA612D5B-7847-4F6E-A892-15EEF5C6431B}" autoFormatId="16" applyNumberFormats="0" applyBorderFormats="0" applyFontFormats="1" applyPatternFormats="1"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Alta_PCOI_Final_Crosstab_192" connectionId="100" xr16:uid="{09A33A5E-0CD1-4D45-8E24-292BF31190FE}" autoFormatId="16" applyNumberFormats="0" applyBorderFormats="0" applyFontFormats="1" applyPatternFormats="1" applyAlignmentFormats="0" applyWidthHeightFormats="0"/>
</file>

<file path=xl/queryTables/queryTable480.xml><?xml version="1.0" encoding="utf-8"?>
<queryTable xmlns="http://schemas.openxmlformats.org/spreadsheetml/2006/main" xmlns:mc="http://schemas.openxmlformats.org/markup-compatibility/2006" xmlns:xr16="http://schemas.microsoft.com/office/spreadsheetml/2017/revision16" mc:Ignorable="xr16" name="Alta_PCOI_Final_Crosstab_103" connectionId="293" xr16:uid="{11AB8504-9343-46C2-BE0A-0C21209677E0}" autoFormatId="16" applyNumberFormats="0" applyBorderFormats="0" applyFontFormats="1" applyPatternFormats="1" applyAlignmentFormats="0" applyWidthHeightFormats="0"/>
</file>

<file path=xl/queryTables/queryTable481.xml><?xml version="1.0" encoding="utf-8"?>
<queryTable xmlns="http://schemas.openxmlformats.org/spreadsheetml/2006/main" xmlns:mc="http://schemas.openxmlformats.org/markup-compatibility/2006" xmlns:xr16="http://schemas.microsoft.com/office/spreadsheetml/2017/revision16" mc:Ignorable="xr16" name="sampInfo_colon_155" connectionId="347" xr16:uid="{6380CEA4-6D1B-4C2E-874E-28AF6DE46A76}" autoFormatId="16" applyNumberFormats="0" applyBorderFormats="0" applyFontFormats="1" applyPatternFormats="1" applyAlignmentFormats="0" applyWidthHeightFormats="0"/>
</file>

<file path=xl/queryTables/queryTable482.xml><?xml version="1.0" encoding="utf-8"?>
<queryTable xmlns="http://schemas.openxmlformats.org/spreadsheetml/2006/main" xmlns:mc="http://schemas.openxmlformats.org/markup-compatibility/2006" xmlns:xr16="http://schemas.microsoft.com/office/spreadsheetml/2017/revision16" mc:Ignorable="xr16" name="Alta_PCOI_Final_Crosstab_146" connectionId="10" xr16:uid="{C6128D9F-E4B4-449B-9EFB-EA5DA7DEC1D8}" autoFormatId="16" applyNumberFormats="0" applyBorderFormats="0" applyFontFormats="1" applyPatternFormats="1" applyAlignmentFormats="0" applyWidthHeightFormats="0"/>
</file>

<file path=xl/queryTables/queryTable483.xml><?xml version="1.0" encoding="utf-8"?>
<queryTable xmlns="http://schemas.openxmlformats.org/spreadsheetml/2006/main" xmlns:mc="http://schemas.openxmlformats.org/markup-compatibility/2006" xmlns:xr16="http://schemas.microsoft.com/office/spreadsheetml/2017/revision16" mc:Ignorable="xr16" name="Alta_PCOI_Final_Crosstab_87" connectionId="146" xr16:uid="{7FFBF663-C9B3-4986-82A7-0FB2CF755AEF}" autoFormatId="16" applyNumberFormats="0" applyBorderFormats="0" applyFontFormats="1" applyPatternFormats="1" applyAlignmentFormats="0" applyWidthHeightFormats="0"/>
</file>

<file path=xl/queryTables/queryTable484.xml><?xml version="1.0" encoding="utf-8"?>
<queryTable xmlns="http://schemas.openxmlformats.org/spreadsheetml/2006/main" xmlns:mc="http://schemas.openxmlformats.org/markup-compatibility/2006" xmlns:xr16="http://schemas.microsoft.com/office/spreadsheetml/2017/revision16" mc:Ignorable="xr16" name="Alta_PCOI_Final_Crosstab_32" connectionId="300" xr16:uid="{0D39206A-8EA5-4D28-B0A0-01C4050E3A06}" autoFormatId="16" applyNumberFormats="0" applyBorderFormats="0" applyFontFormats="1" applyPatternFormats="1" applyAlignmentFormats="0" applyWidthHeightFormats="0"/>
</file>

<file path=xl/queryTables/queryTable485.xml><?xml version="1.0" encoding="utf-8"?>
<queryTable xmlns="http://schemas.openxmlformats.org/spreadsheetml/2006/main" xmlns:mc="http://schemas.openxmlformats.org/markup-compatibility/2006" xmlns:xr16="http://schemas.microsoft.com/office/spreadsheetml/2017/revision16" mc:Ignorable="xr16" name="sampInfo_colon_132" connectionId="373" xr16:uid="{1243A1DD-D43E-41C0-A28D-9CFAC8184AE9}" autoFormatId="16" applyNumberFormats="0" applyBorderFormats="0" applyFontFormats="1" applyPatternFormats="1" applyAlignmentFormats="0" applyWidthHeightFormats="0"/>
</file>

<file path=xl/queryTables/queryTable486.xml><?xml version="1.0" encoding="utf-8"?>
<queryTable xmlns="http://schemas.openxmlformats.org/spreadsheetml/2006/main" xmlns:mc="http://schemas.openxmlformats.org/markup-compatibility/2006" xmlns:xr16="http://schemas.microsoft.com/office/spreadsheetml/2017/revision16" mc:Ignorable="xr16" name="sampInfo_colon_72" connectionId="608" xr16:uid="{E9C7BE31-E4A2-4E1E-BE58-BF579F273415}" autoFormatId="16" applyNumberFormats="0" applyBorderFormats="0" applyFontFormats="1" applyPatternFormats="1" applyAlignmentFormats="0" applyWidthHeightFormats="0"/>
</file>

<file path=xl/queryTables/queryTable487.xml><?xml version="1.0" encoding="utf-8"?>
<queryTable xmlns="http://schemas.openxmlformats.org/spreadsheetml/2006/main" xmlns:mc="http://schemas.openxmlformats.org/markup-compatibility/2006" xmlns:xr16="http://schemas.microsoft.com/office/spreadsheetml/2017/revision16" mc:Ignorable="xr16" name="Alta_PCOI_Final_Crosstab_151" connectionId="55" xr16:uid="{96EA6C21-21CF-4202-85B8-FAD6D195A33B}" autoFormatId="16" applyNumberFormats="0" applyBorderFormats="0" applyFontFormats="1" applyPatternFormats="1" applyAlignmentFormats="0" applyWidthHeightFormats="0"/>
</file>

<file path=xl/queryTables/queryTable488.xml><?xml version="1.0" encoding="utf-8"?>
<queryTable xmlns="http://schemas.openxmlformats.org/spreadsheetml/2006/main" xmlns:mc="http://schemas.openxmlformats.org/markup-compatibility/2006" xmlns:xr16="http://schemas.microsoft.com/office/spreadsheetml/2017/revision16" mc:Ignorable="xr16" name="sampInfo_colon_263" connectionId="507" xr16:uid="{D270E74E-49A4-45EA-A4F9-1F01321BC58B}" autoFormatId="16" applyNumberFormats="0" applyBorderFormats="0" applyFontFormats="1" applyPatternFormats="1" applyAlignmentFormats="0" applyWidthHeightFormats="0"/>
</file>

<file path=xl/queryTables/queryTable489.xml><?xml version="1.0" encoding="utf-8"?>
<queryTable xmlns="http://schemas.openxmlformats.org/spreadsheetml/2006/main" xmlns:mc="http://schemas.openxmlformats.org/markup-compatibility/2006" xmlns:xr16="http://schemas.microsoft.com/office/spreadsheetml/2017/revision16" mc:Ignorable="xr16" name="sampInfo_colon_87" connectionId="561" xr16:uid="{234146EB-F477-4352-952A-0BA4C4751550}" autoFormatId="16" applyNumberFormats="0" applyBorderFormats="0" applyFontFormats="1" applyPatternFormats="1"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Alta_PCOI_Final_Crosstab_10" connectionId="323" xr16:uid="{78FB053C-BA98-4322-95EC-F1C1357C026C}" autoFormatId="16" applyNumberFormats="0" applyBorderFormats="0" applyFontFormats="1" applyPatternFormats="1" applyAlignmentFormats="0" applyWidthHeightFormats="0"/>
</file>

<file path=xl/queryTables/queryTable490.xml><?xml version="1.0" encoding="utf-8"?>
<queryTable xmlns="http://schemas.openxmlformats.org/spreadsheetml/2006/main" xmlns:mc="http://schemas.openxmlformats.org/markup-compatibility/2006" xmlns:xr16="http://schemas.microsoft.com/office/spreadsheetml/2017/revision16" mc:Ignorable="xr16" name="sampInfo_colon_101" connectionId="404" xr16:uid="{41F061A0-CB27-419F-8F99-DAF18A261786}" autoFormatId="16" applyNumberFormats="0" applyBorderFormats="0" applyFontFormats="1" applyPatternFormats="1" applyAlignmentFormats="0" applyWidthHeightFormats="0"/>
</file>

<file path=xl/queryTables/queryTable491.xml><?xml version="1.0" encoding="utf-8"?>
<queryTable xmlns="http://schemas.openxmlformats.org/spreadsheetml/2006/main" xmlns:mc="http://schemas.openxmlformats.org/markup-compatibility/2006" xmlns:xr16="http://schemas.microsoft.com/office/spreadsheetml/2017/revision16" mc:Ignorable="xr16" name="sampInfo_colon_218" connectionId="457" xr16:uid="{A6B67C83-3984-43E0-A1A1-C8895517B989}" autoFormatId="16" applyNumberFormats="0" applyBorderFormats="0" applyFontFormats="1" applyPatternFormats="1" applyAlignmentFormats="0" applyWidthHeightFormats="0"/>
</file>

<file path=xl/queryTables/queryTable492.xml><?xml version="1.0" encoding="utf-8"?>
<queryTable xmlns="http://schemas.openxmlformats.org/spreadsheetml/2006/main" xmlns:mc="http://schemas.openxmlformats.org/markup-compatibility/2006" xmlns:xr16="http://schemas.microsoft.com/office/spreadsheetml/2017/revision16" mc:Ignorable="xr16" name="sampInfo_colon_140" connectionId="364" xr16:uid="{1D43051E-25BD-4025-B896-998667CC9096}" autoFormatId="16" applyNumberFormats="0" applyBorderFormats="0" applyFontFormats="1" applyPatternFormats="1" applyAlignmentFormats="0" applyWidthHeightFormats="0"/>
</file>

<file path=xl/queryTables/queryTable493.xml><?xml version="1.0" encoding="utf-8"?>
<queryTable xmlns="http://schemas.openxmlformats.org/spreadsheetml/2006/main" xmlns:mc="http://schemas.openxmlformats.org/markup-compatibility/2006" xmlns:xr16="http://schemas.microsoft.com/office/spreadsheetml/2017/revision16" mc:Ignorable="xr16" name="sampInfo_colon_193" connectionId="429" xr16:uid="{024C8455-0DFF-46FB-AE78-BF56F7E0B3B2}" autoFormatId="16" applyNumberFormats="0" applyBorderFormats="0" applyFontFormats="1" applyPatternFormats="1" applyAlignmentFormats="0" applyWidthHeightFormats="0"/>
</file>

<file path=xl/queryTables/queryTable494.xml><?xml version="1.0" encoding="utf-8"?>
<queryTable xmlns="http://schemas.openxmlformats.org/spreadsheetml/2006/main" xmlns:mc="http://schemas.openxmlformats.org/markup-compatibility/2006" xmlns:xr16="http://schemas.microsoft.com/office/spreadsheetml/2017/revision16" mc:Ignorable="xr16" name="Alta_PCOI_Final_Crosstab_182" connectionId="89" xr16:uid="{8334F130-D750-4871-8B40-3F58150782F5}" autoFormatId="16" applyNumberFormats="0" applyBorderFormats="0" applyFontFormats="1" applyPatternFormats="1" applyAlignmentFormats="0" applyWidthHeightFormats="0"/>
</file>

<file path=xl/queryTables/queryTable495.xml><?xml version="1.0" encoding="utf-8"?>
<queryTable xmlns="http://schemas.openxmlformats.org/spreadsheetml/2006/main" xmlns:mc="http://schemas.openxmlformats.org/markup-compatibility/2006" xmlns:xr16="http://schemas.microsoft.com/office/spreadsheetml/2017/revision16" mc:Ignorable="xr16" name="sampInfo_colon_142" connectionId="362" xr16:uid="{ED09DAE3-20E7-44DF-92BA-D377C3864CD3}" autoFormatId="16" applyNumberFormats="0" applyBorderFormats="0" applyFontFormats="1" applyPatternFormats="1" applyAlignmentFormats="0" applyWidthHeightFormats="0"/>
</file>

<file path=xl/queryTables/queryTable496.xml><?xml version="1.0" encoding="utf-8"?>
<queryTable xmlns="http://schemas.openxmlformats.org/spreadsheetml/2006/main" xmlns:mc="http://schemas.openxmlformats.org/markup-compatibility/2006" xmlns:xr16="http://schemas.microsoft.com/office/spreadsheetml/2017/revision16" mc:Ignorable="xr16" name="sampInfo_colon_148" connectionId="355" xr16:uid="{75088164-737E-46C7-9CF6-3E63C5A658CD}" autoFormatId="16" applyNumberFormats="0" applyBorderFormats="0" applyFontFormats="1" applyPatternFormats="1" applyAlignmentFormats="0" applyWidthHeightFormats="0"/>
</file>

<file path=xl/queryTables/queryTable497.xml><?xml version="1.0" encoding="utf-8"?>
<queryTable xmlns="http://schemas.openxmlformats.org/spreadsheetml/2006/main" xmlns:mc="http://schemas.openxmlformats.org/markup-compatibility/2006" xmlns:xr16="http://schemas.microsoft.com/office/spreadsheetml/2017/revision16" mc:Ignorable="xr16" name="sampInfo_colon_71" connectionId="607" xr16:uid="{32D1554D-E8C6-453C-B1AB-A771ABF9F10D}" autoFormatId="16" applyNumberFormats="0" applyBorderFormats="0" applyFontFormats="1" applyPatternFormats="1" applyAlignmentFormats="0" applyWidthHeightFormats="0"/>
</file>

<file path=xl/queryTables/queryTable498.xml><?xml version="1.0" encoding="utf-8"?>
<queryTable xmlns="http://schemas.openxmlformats.org/spreadsheetml/2006/main" xmlns:mc="http://schemas.openxmlformats.org/markup-compatibility/2006" xmlns:xr16="http://schemas.microsoft.com/office/spreadsheetml/2017/revision16" mc:Ignorable="xr16" name="Alta_PCOI_Final_Crosstab_137" connectionId="21" xr16:uid="{7CAE51F4-D7C3-479D-8EFD-9F076F909F24}" autoFormatId="16" applyNumberFormats="0" applyBorderFormats="0" applyFontFormats="1" applyPatternFormats="1" applyAlignmentFormats="0" applyWidthHeightFormats="0"/>
</file>

<file path=xl/queryTables/queryTable499.xml><?xml version="1.0" encoding="utf-8"?>
<queryTable xmlns="http://schemas.openxmlformats.org/spreadsheetml/2006/main" xmlns:mc="http://schemas.openxmlformats.org/markup-compatibility/2006" xmlns:xr16="http://schemas.microsoft.com/office/spreadsheetml/2017/revision16" mc:Ignorable="xr16" name="sampInfo_colon_221" connectionId="461" xr16:uid="{6661E7CC-71ED-4DC0-87D2-3D7B9D9AC673}"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sampInfo_colon_12" connectionId="341" xr16:uid="{7878D338-6B5B-4B2F-8A8F-D003AAF35DE2}" autoFormatId="16" applyNumberFormats="0" applyBorderFormats="0" applyFontFormats="1" applyPatternFormats="1"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sampInfo_colon_162" connectionId="395" xr16:uid="{40D4D5B9-437E-4EE2-B0A5-1F54853952D1}" autoFormatId="16" applyNumberFormats="0" applyBorderFormats="0" applyFontFormats="1" applyPatternFormats="1" applyAlignmentFormats="0" applyWidthHeightFormats="0"/>
</file>

<file path=xl/queryTables/queryTable500.xml><?xml version="1.0" encoding="utf-8"?>
<queryTable xmlns="http://schemas.openxmlformats.org/spreadsheetml/2006/main" xmlns:mc="http://schemas.openxmlformats.org/markup-compatibility/2006" xmlns:xr16="http://schemas.microsoft.com/office/spreadsheetml/2017/revision16" mc:Ignorable="xr16" name="Alta_PCOI_Final_Crosstab_112" connectionId="49" xr16:uid="{E9746A18-4567-4C51-937B-65DC081DEE25}" autoFormatId="16" applyNumberFormats="0" applyBorderFormats="0" applyFontFormats="1" applyPatternFormats="1" applyAlignmentFormats="0" applyWidthHeightFormats="0"/>
</file>

<file path=xl/queryTables/queryTable501.xml><?xml version="1.0" encoding="utf-8"?>
<queryTable xmlns="http://schemas.openxmlformats.org/spreadsheetml/2006/main" xmlns:mc="http://schemas.openxmlformats.org/markup-compatibility/2006" xmlns:xr16="http://schemas.microsoft.com/office/spreadsheetml/2017/revision16" mc:Ignorable="xr16" name="Alta_PCOI_Final_Crosstab_47" connectionId="264" xr16:uid="{1E930984-6D01-4D53-A0D9-BC5BD105D5DE}" autoFormatId="16" applyNumberFormats="0" applyBorderFormats="0" applyFontFormats="1" applyPatternFormats="1" applyAlignmentFormats="0" applyWidthHeightFormats="0"/>
</file>

<file path=xl/queryTables/queryTable502.xml><?xml version="1.0" encoding="utf-8"?>
<queryTable xmlns="http://schemas.openxmlformats.org/spreadsheetml/2006/main" xmlns:mc="http://schemas.openxmlformats.org/markup-compatibility/2006" xmlns:xr16="http://schemas.microsoft.com/office/spreadsheetml/2017/revision16" mc:Ignorable="xr16" name="sampInfo_colon_118" connectionId="548" xr16:uid="{AFAEAAAB-BF4A-4117-B94F-3F4550B7E851}" autoFormatId="16" applyNumberFormats="0" applyBorderFormats="0" applyFontFormats="1" applyPatternFormats="1" applyAlignmentFormats="0" applyWidthHeightFormats="0"/>
</file>

<file path=xl/queryTables/queryTable503.xml><?xml version="1.0" encoding="utf-8"?>
<queryTable xmlns="http://schemas.openxmlformats.org/spreadsheetml/2006/main" xmlns:mc="http://schemas.openxmlformats.org/markup-compatibility/2006" xmlns:xr16="http://schemas.microsoft.com/office/spreadsheetml/2017/revision16" mc:Ignorable="xr16" name="Alta_PCOI_Final_Crosstab_220" connectionId="131" xr16:uid="{AA344456-07AC-4A81-8F05-AF98D7C9E1E6}" autoFormatId="16" applyNumberFormats="0" applyBorderFormats="0" applyFontFormats="1" applyPatternFormats="1" applyAlignmentFormats="0" applyWidthHeightFormats="0"/>
</file>

<file path=xl/queryTables/queryTable504.xml><?xml version="1.0" encoding="utf-8"?>
<queryTable xmlns="http://schemas.openxmlformats.org/spreadsheetml/2006/main" xmlns:mc="http://schemas.openxmlformats.org/markup-compatibility/2006" xmlns:xr16="http://schemas.microsoft.com/office/spreadsheetml/2017/revision16" mc:Ignorable="xr16" name="Alta_PCOI_Final_Crosstab_72" connectionId="291" xr16:uid="{B51BD5D3-F82A-4B8B-A6A6-DA805AF8A13C}" autoFormatId="16" applyNumberFormats="0" applyBorderFormats="0" applyFontFormats="1" applyPatternFormats="1" applyAlignmentFormats="0" applyWidthHeightFormats="0"/>
</file>

<file path=xl/queryTables/queryTable505.xml><?xml version="1.0" encoding="utf-8"?>
<queryTable xmlns="http://schemas.openxmlformats.org/spreadsheetml/2006/main" xmlns:mc="http://schemas.openxmlformats.org/markup-compatibility/2006" xmlns:xr16="http://schemas.microsoft.com/office/spreadsheetml/2017/revision16" mc:Ignorable="xr16" name="Alta_PCOI_Final_Crosstab_230" connectionId="142" xr16:uid="{E9F08475-2BAF-4B29-B357-B578A4FC7CE5}" autoFormatId="16" applyNumberFormats="0" applyBorderFormats="0" applyFontFormats="1" applyPatternFormats="1" applyAlignmentFormats="0" applyWidthHeightFormats="0"/>
</file>

<file path=xl/queryTables/queryTable506.xml><?xml version="1.0" encoding="utf-8"?>
<queryTable xmlns="http://schemas.openxmlformats.org/spreadsheetml/2006/main" xmlns:mc="http://schemas.openxmlformats.org/markup-compatibility/2006" xmlns:xr16="http://schemas.microsoft.com/office/spreadsheetml/2017/revision16" mc:Ignorable="xr16" name="sampInfo_colon_29" connectionId="626" xr16:uid="{63F4C00E-E5BF-4C8C-B78B-FBD77C114A97}" autoFormatId="16" applyNumberFormats="0" applyBorderFormats="0" applyFontFormats="1" applyPatternFormats="1" applyAlignmentFormats="0" applyWidthHeightFormats="0"/>
</file>

<file path=xl/queryTables/queryTable507.xml><?xml version="1.0" encoding="utf-8"?>
<queryTable xmlns="http://schemas.openxmlformats.org/spreadsheetml/2006/main" xmlns:mc="http://schemas.openxmlformats.org/markup-compatibility/2006" xmlns:xr16="http://schemas.microsoft.com/office/spreadsheetml/2017/revision16" mc:Ignorable="xr16" name="sampInfo_colon_55" connectionId="589" xr16:uid="{DC63DC5E-6E34-4147-9946-135683AC9A8B}" autoFormatId="16" applyNumberFormats="0" applyBorderFormats="0" applyFontFormats="1" applyPatternFormats="1" applyAlignmentFormats="0" applyWidthHeightFormats="0"/>
</file>

<file path=xl/queryTables/queryTable508.xml><?xml version="1.0" encoding="utf-8"?>
<queryTable xmlns="http://schemas.openxmlformats.org/spreadsheetml/2006/main" xmlns:mc="http://schemas.openxmlformats.org/markup-compatibility/2006" xmlns:xr16="http://schemas.microsoft.com/office/spreadsheetml/2017/revision16" mc:Ignorable="xr16" name="sampInfo_colon_224" connectionId="464" xr16:uid="{EC2C8847-C6DF-4669-BFD6-A3AA4C94C60C}" autoFormatId="16" applyNumberFormats="0" applyBorderFormats="0" applyFontFormats="1" applyPatternFormats="1" applyAlignmentFormats="0" applyWidthHeightFormats="0"/>
</file>

<file path=xl/queryTables/queryTable509.xml><?xml version="1.0" encoding="utf-8"?>
<queryTable xmlns="http://schemas.openxmlformats.org/spreadsheetml/2006/main" xmlns:mc="http://schemas.openxmlformats.org/markup-compatibility/2006" xmlns:xr16="http://schemas.microsoft.com/office/spreadsheetml/2017/revision16" mc:Ignorable="xr16" name="sampInfo_colon_200" connectionId="436" xr16:uid="{5942188C-CF86-4549-B96D-73E361B9F063}" autoFormatId="16" applyNumberFormats="0" applyBorderFormats="0" applyFontFormats="1" applyPatternFormats="1"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sampInfo_colon_230" connectionId="470" xr16:uid="{38DA7A0E-7CF3-4A53-87D3-0E577DEED958}" autoFormatId="16" applyNumberFormats="0" applyBorderFormats="0" applyFontFormats="1" applyPatternFormats="1" applyAlignmentFormats="0" applyWidthHeightFormats="0"/>
</file>

<file path=xl/queryTables/queryTable510.xml><?xml version="1.0" encoding="utf-8"?>
<queryTable xmlns="http://schemas.openxmlformats.org/spreadsheetml/2006/main" xmlns:mc="http://schemas.openxmlformats.org/markup-compatibility/2006" xmlns:xr16="http://schemas.microsoft.com/office/spreadsheetml/2017/revision16" mc:Ignorable="xr16" name="sampInfo_colon_6" connectionId="333" xr16:uid="{AC377058-3004-4E62-80F8-45DEAB94D7AE}" autoFormatId="16" applyNumberFormats="0" applyBorderFormats="0" applyFontFormats="1" applyPatternFormats="1" applyAlignmentFormats="0" applyWidthHeightFormats="0"/>
</file>

<file path=xl/queryTables/queryTable511.xml><?xml version="1.0" encoding="utf-8"?>
<queryTable xmlns="http://schemas.openxmlformats.org/spreadsheetml/2006/main" xmlns:mc="http://schemas.openxmlformats.org/markup-compatibility/2006" xmlns:xr16="http://schemas.microsoft.com/office/spreadsheetml/2017/revision16" mc:Ignorable="xr16" name="Alta_PCOI_Final_Crosstab_124" connectionId="35" xr16:uid="{E7E1C9E0-0161-45EB-A940-2B211089D392}" autoFormatId="16" applyNumberFormats="0" applyBorderFormats="0" applyFontFormats="1" applyPatternFormats="1" applyAlignmentFormats="0" applyWidthHeightFormats="0"/>
</file>

<file path=xl/queryTables/queryTable512.xml><?xml version="1.0" encoding="utf-8"?>
<queryTable xmlns="http://schemas.openxmlformats.org/spreadsheetml/2006/main" xmlns:mc="http://schemas.openxmlformats.org/markup-compatibility/2006" xmlns:xr16="http://schemas.microsoft.com/office/spreadsheetml/2017/revision16" mc:Ignorable="xr16" name="sampInfo_colon_133" connectionId="372" xr16:uid="{019E22F9-24C1-4104-8F03-96608FC92527}" autoFormatId="16" applyNumberFormats="0" applyBorderFormats="0" applyFontFormats="1" applyPatternFormats="1" applyAlignmentFormats="0" applyWidthHeightFormats="0"/>
</file>

<file path=xl/queryTables/queryTable513.xml><?xml version="1.0" encoding="utf-8"?>
<queryTable xmlns="http://schemas.openxmlformats.org/spreadsheetml/2006/main" xmlns:mc="http://schemas.openxmlformats.org/markup-compatibility/2006" xmlns:xr16="http://schemas.microsoft.com/office/spreadsheetml/2017/revision16" mc:Ignorable="xr16" name="Alta_PCOI_Final_Crosstab_53" connectionId="270" xr16:uid="{7AE1E744-80E8-44A6-8D1C-DCC682950429}" autoFormatId="16" applyNumberFormats="0" applyBorderFormats="0" applyFontFormats="1" applyPatternFormats="1" applyAlignmentFormats="0" applyWidthHeightFormats="0"/>
</file>

<file path=xl/queryTables/queryTable514.xml><?xml version="1.0" encoding="utf-8"?>
<queryTable xmlns="http://schemas.openxmlformats.org/spreadsheetml/2006/main" xmlns:mc="http://schemas.openxmlformats.org/markup-compatibility/2006" xmlns:xr16="http://schemas.microsoft.com/office/spreadsheetml/2017/revision16" mc:Ignorable="xr16" name="sampInfo_colon_4" connectionId="619" xr16:uid="{DD26AAE3-A665-4820-83E8-7015D5644515}" autoFormatId="16" applyNumberFormats="0" applyBorderFormats="0" applyFontFormats="1" applyPatternFormats="1" applyAlignmentFormats="0" applyWidthHeightFormats="0"/>
</file>

<file path=xl/queryTables/queryTable515.xml><?xml version="1.0" encoding="utf-8"?>
<queryTable xmlns="http://schemas.openxmlformats.org/spreadsheetml/2006/main" xmlns:mc="http://schemas.openxmlformats.org/markup-compatibility/2006" xmlns:xr16="http://schemas.microsoft.com/office/spreadsheetml/2017/revision16" mc:Ignorable="xr16" name="Alta_PCOI_Final_Crosstab_100" connectionId="2" xr16:uid="{E2EEB638-EAB2-4A8C-99FE-ADCD2738CE2B}" autoFormatId="16" applyNumberFormats="0" applyBorderFormats="0" applyFontFormats="1" applyPatternFormats="1" applyAlignmentFormats="0" applyWidthHeightFormats="0"/>
</file>

<file path=xl/queryTables/queryTable516.xml><?xml version="1.0" encoding="utf-8"?>
<queryTable xmlns="http://schemas.openxmlformats.org/spreadsheetml/2006/main" xmlns:mc="http://schemas.openxmlformats.org/markup-compatibility/2006" xmlns:xr16="http://schemas.microsoft.com/office/spreadsheetml/2017/revision16" mc:Ignorable="xr16" name="sampInfo_colon_37" connectionId="328" xr16:uid="{C25A9A88-E73B-4676-98DC-576535245E99}" autoFormatId="16" applyNumberFormats="0" applyBorderFormats="0" applyFontFormats="1" applyPatternFormats="1" applyAlignmentFormats="0" applyWidthHeightFormats="0"/>
</file>

<file path=xl/queryTables/queryTable517.xml><?xml version="1.0" encoding="utf-8"?>
<queryTable xmlns="http://schemas.openxmlformats.org/spreadsheetml/2006/main" xmlns:mc="http://schemas.openxmlformats.org/markup-compatibility/2006" xmlns:xr16="http://schemas.microsoft.com/office/spreadsheetml/2017/revision16" mc:Ignorable="xr16" name="sampInfo_colon_122" connectionId="384" xr16:uid="{D7487585-F3DD-4391-9D35-F1C938BBE340}" autoFormatId="16" applyNumberFormats="0" applyBorderFormats="0" applyFontFormats="1" applyPatternFormats="1" applyAlignmentFormats="0" applyWidthHeightFormats="0"/>
</file>

<file path=xl/queryTables/queryTable518.xml><?xml version="1.0" encoding="utf-8"?>
<queryTable xmlns="http://schemas.openxmlformats.org/spreadsheetml/2006/main" xmlns:mc="http://schemas.openxmlformats.org/markup-compatibility/2006" xmlns:xr16="http://schemas.microsoft.com/office/spreadsheetml/2017/revision16" mc:Ignorable="xr16" name="Alta_PCOI_Final_Crosstab_30" connectionId="302" xr16:uid="{A6EB6C43-2D6C-4B0F-A91A-9AE41B770ED3}" autoFormatId="16" applyNumberFormats="0" applyBorderFormats="0" applyFontFormats="1" applyPatternFormats="1" applyAlignmentFormats="0" applyWidthHeightFormats="0"/>
</file>

<file path=xl/queryTables/queryTable519.xml><?xml version="1.0" encoding="utf-8"?>
<queryTable xmlns="http://schemas.openxmlformats.org/spreadsheetml/2006/main" xmlns:mc="http://schemas.openxmlformats.org/markup-compatibility/2006" xmlns:xr16="http://schemas.microsoft.com/office/spreadsheetml/2017/revision16" mc:Ignorable="xr16" name="sampInfo_colon_64" connectionId="599" xr16:uid="{A4C86377-E727-460B-BBCF-DAF6F5C49D75}" autoFormatId="16" applyNumberFormats="0" applyBorderFormats="0" applyFontFormats="1" applyPatternFormats="1"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Alta_PCOI_Final_Crosstab_210" connectionId="120" xr16:uid="{6185E05C-C71C-4BB8-8935-BC12D89F96E1}" autoFormatId="16" applyNumberFormats="0" applyBorderFormats="0" applyFontFormats="1" applyPatternFormats="1" applyAlignmentFormats="0" applyWidthHeightFormats="0"/>
</file>

<file path=xl/queryTables/queryTable520.xml><?xml version="1.0" encoding="utf-8"?>
<queryTable xmlns="http://schemas.openxmlformats.org/spreadsheetml/2006/main" xmlns:mc="http://schemas.openxmlformats.org/markup-compatibility/2006" xmlns:xr16="http://schemas.microsoft.com/office/spreadsheetml/2017/revision16" mc:Ignorable="xr16" name="sampInfo_colon_145" connectionId="358" xr16:uid="{BCEC574B-0567-4140-A32A-4485E5B74745}" autoFormatId="16" applyNumberFormats="0" applyBorderFormats="0" applyFontFormats="1" applyPatternFormats="1" applyAlignmentFormats="0" applyWidthHeightFormats="0"/>
</file>

<file path=xl/queryTables/queryTable521.xml><?xml version="1.0" encoding="utf-8"?>
<queryTable xmlns="http://schemas.openxmlformats.org/spreadsheetml/2006/main" xmlns:mc="http://schemas.openxmlformats.org/markup-compatibility/2006" xmlns:xr16="http://schemas.microsoft.com/office/spreadsheetml/2017/revision16" mc:Ignorable="xr16" name="Alta_PCOI_Final_Crosstab_159" connectionId="64" xr16:uid="{C40C47C5-B817-4822-A0D1-B896F9D85F00}" autoFormatId="16" applyNumberFormats="0" applyBorderFormats="0" applyFontFormats="1" applyPatternFormats="1" applyAlignmentFormats="0" applyWidthHeightFormats="0"/>
</file>

<file path=xl/queryTables/queryTable522.xml><?xml version="1.0" encoding="utf-8"?>
<queryTable xmlns="http://schemas.openxmlformats.org/spreadsheetml/2006/main" xmlns:mc="http://schemas.openxmlformats.org/markup-compatibility/2006" xmlns:xr16="http://schemas.microsoft.com/office/spreadsheetml/2017/revision16" mc:Ignorable="xr16" name="Alta_PCOI_Final_Crosstab_247" connectionId="161" xr16:uid="{9C84FAFF-156A-4153-B8F2-9FE6B277C8B5}" autoFormatId="16" applyNumberFormats="0" applyBorderFormats="0" applyFontFormats="1" applyPatternFormats="1" applyAlignmentFormats="0" applyWidthHeightFormats="0"/>
</file>

<file path=xl/queryTables/queryTable523.xml><?xml version="1.0" encoding="utf-8"?>
<queryTable xmlns="http://schemas.openxmlformats.org/spreadsheetml/2006/main" xmlns:mc="http://schemas.openxmlformats.org/markup-compatibility/2006" xmlns:xr16="http://schemas.microsoft.com/office/spreadsheetml/2017/revision16" mc:Ignorable="xr16" name="Alta_PCOI_Final_Crosstab_36" connectionId="296" xr16:uid="{5B639A74-B6FE-40CE-903B-12F0F309F928}" autoFormatId="16" applyNumberFormats="0" applyBorderFormats="0" applyFontFormats="1" applyPatternFormats="1" applyAlignmentFormats="0" applyWidthHeightFormats="0"/>
</file>

<file path=xl/queryTables/queryTable524.xml><?xml version="1.0" encoding="utf-8"?>
<queryTable xmlns="http://schemas.openxmlformats.org/spreadsheetml/2006/main" xmlns:mc="http://schemas.openxmlformats.org/markup-compatibility/2006" xmlns:xr16="http://schemas.microsoft.com/office/spreadsheetml/2017/revision16" mc:Ignorable="xr16" name="Alta_PCOI_Final_Crosstab_129" connectionId="30" xr16:uid="{3430FFB6-E391-44BB-B6A6-DBD5B76799D5}" autoFormatId="16" applyNumberFormats="0" applyBorderFormats="0" applyFontFormats="1" applyPatternFormats="1" applyAlignmentFormats="0" applyWidthHeightFormats="0"/>
</file>

<file path=xl/queryTables/queryTable525.xml><?xml version="1.0" encoding="utf-8"?>
<queryTable xmlns="http://schemas.openxmlformats.org/spreadsheetml/2006/main" xmlns:mc="http://schemas.openxmlformats.org/markup-compatibility/2006" xmlns:xr16="http://schemas.microsoft.com/office/spreadsheetml/2017/revision16" mc:Ignorable="xr16" name="Alta_PCOI_Final_Crosstab_215" connectionId="126" xr16:uid="{D96C1B8D-D761-40C0-93CC-20C158741DF0}" autoFormatId="16" applyNumberFormats="0" applyBorderFormats="0" applyFontFormats="1" applyPatternFormats="1" applyAlignmentFormats="0" applyWidthHeightFormats="0"/>
</file>

<file path=xl/queryTables/queryTable526.xml><?xml version="1.0" encoding="utf-8"?>
<queryTable xmlns="http://schemas.openxmlformats.org/spreadsheetml/2006/main" xmlns:mc="http://schemas.openxmlformats.org/markup-compatibility/2006" xmlns:xr16="http://schemas.microsoft.com/office/spreadsheetml/2017/revision16" mc:Ignorable="xr16" name="sampInfo_colon_166" connectionId="399" xr16:uid="{70E588B2-634B-4E74-A5B5-A9B82C7A96EF}" autoFormatId="16" applyNumberFormats="0" applyBorderFormats="0" applyFontFormats="1" applyPatternFormats="1" applyAlignmentFormats="0" applyWidthHeightFormats="0"/>
</file>

<file path=xl/queryTables/queryTable527.xml><?xml version="1.0" encoding="utf-8"?>
<queryTable xmlns="http://schemas.openxmlformats.org/spreadsheetml/2006/main" xmlns:mc="http://schemas.openxmlformats.org/markup-compatibility/2006" xmlns:xr16="http://schemas.microsoft.com/office/spreadsheetml/2017/revision16" mc:Ignorable="xr16" name="Alta_PCOI_Final_Crosstab_174" connectionId="81" xr16:uid="{0CB5B227-7578-43AE-936D-B843E51358CD}" autoFormatId="16" applyNumberFormats="0" applyBorderFormats="0" applyFontFormats="1" applyPatternFormats="1" applyAlignmentFormats="0" applyWidthHeightFormats="0"/>
</file>

<file path=xl/queryTables/queryTable528.xml><?xml version="1.0" encoding="utf-8"?>
<queryTable xmlns="http://schemas.openxmlformats.org/spreadsheetml/2006/main" xmlns:mc="http://schemas.openxmlformats.org/markup-compatibility/2006" xmlns:xr16="http://schemas.microsoft.com/office/spreadsheetml/2017/revision16" mc:Ignorable="xr16" name="sampInfo_colon_10" connectionId="541" xr16:uid="{2373E25E-89AE-4F51-B721-388C0D397820}" autoFormatId="16" applyNumberFormats="0" applyBorderFormats="0" applyFontFormats="1" applyPatternFormats="1" applyAlignmentFormats="0" applyWidthHeightFormats="0"/>
</file>

<file path=xl/queryTables/queryTable529.xml><?xml version="1.0" encoding="utf-8"?>
<queryTable xmlns="http://schemas.openxmlformats.org/spreadsheetml/2006/main" xmlns:mc="http://schemas.openxmlformats.org/markup-compatibility/2006" xmlns:xr16="http://schemas.microsoft.com/office/spreadsheetml/2017/revision16" mc:Ignorable="xr16" name="sampInfo_colon_9" connectionId="542" xr16:uid="{660F5CBA-5A97-406E-9A09-7B40D3867730}" autoFormatId="16" applyNumberFormats="0" applyBorderFormats="0" applyFontFormats="1" applyPatternFormats="1"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sampInfo_colon_219" connectionId="458" xr16:uid="{F921BAF7-B3FE-4E97-913E-6F252DA28452}" autoFormatId="16" applyNumberFormats="0" applyBorderFormats="0" applyFontFormats="1" applyPatternFormats="1" applyAlignmentFormats="0" applyWidthHeightFormats="0"/>
</file>

<file path=xl/queryTables/queryTable530.xml><?xml version="1.0" encoding="utf-8"?>
<queryTable xmlns="http://schemas.openxmlformats.org/spreadsheetml/2006/main" xmlns:mc="http://schemas.openxmlformats.org/markup-compatibility/2006" xmlns:xr16="http://schemas.microsoft.com/office/spreadsheetml/2017/revision16" mc:Ignorable="xr16" name="sampInfo_colon_22" connectionId="531" xr16:uid="{17902E7F-151F-4ADF-8E7E-17F09131B5A4}" autoFormatId="16" applyNumberFormats="0" applyBorderFormats="0" applyFontFormats="1" applyPatternFormats="1" applyAlignmentFormats="0" applyWidthHeightFormats="0"/>
</file>

<file path=xl/queryTables/queryTable531.xml><?xml version="1.0" encoding="utf-8"?>
<queryTable xmlns="http://schemas.openxmlformats.org/spreadsheetml/2006/main" xmlns:mc="http://schemas.openxmlformats.org/markup-compatibility/2006" xmlns:xr16="http://schemas.microsoft.com/office/spreadsheetml/2017/revision16" mc:Ignorable="xr16" name="sampInfo_colon_21" connectionId="532" xr16:uid="{2A9CFCD0-C526-40EC-A6BD-482622FBE3DB}" autoFormatId="16" applyNumberFormats="0" applyBorderFormats="0" applyFontFormats="1" applyPatternFormats="1" applyAlignmentFormats="0" applyWidthHeightFormats="0"/>
</file>

<file path=xl/queryTables/queryTable532.xml><?xml version="1.0" encoding="utf-8"?>
<queryTable xmlns="http://schemas.openxmlformats.org/spreadsheetml/2006/main" xmlns:mc="http://schemas.openxmlformats.org/markup-compatibility/2006" xmlns:xr16="http://schemas.microsoft.com/office/spreadsheetml/2017/revision16" mc:Ignorable="xr16" name="sampInfo_colon_38" connectionId="535" xr16:uid="{ACCB0150-80F8-4431-8F2A-813DA6570531}" autoFormatId="16" applyNumberFormats="0" applyBorderFormats="0" applyFontFormats="1" applyPatternFormats="1" applyAlignmentFormats="0" applyWidthHeightFormats="0"/>
</file>

<file path=xl/queryTables/queryTable533.xml><?xml version="1.0" encoding="utf-8"?>
<queryTable xmlns="http://schemas.openxmlformats.org/spreadsheetml/2006/main" xmlns:mc="http://schemas.openxmlformats.org/markup-compatibility/2006" xmlns:xr16="http://schemas.microsoft.com/office/spreadsheetml/2017/revision16" mc:Ignorable="xr16" name="sampInfo_colon_25" connectionId="528" xr16:uid="{F0F896D4-3CAF-4549-A1A9-0D32DD8E1838}" autoFormatId="16" applyNumberFormats="0" applyBorderFormats="0" applyFontFormats="1" applyPatternFormats="1" applyAlignmentFormats="0" applyWidthHeightFormats="0"/>
</file>

<file path=xl/queryTables/queryTable534.xml><?xml version="1.0" encoding="utf-8"?>
<queryTable xmlns="http://schemas.openxmlformats.org/spreadsheetml/2006/main" xmlns:mc="http://schemas.openxmlformats.org/markup-compatibility/2006" xmlns:xr16="http://schemas.microsoft.com/office/spreadsheetml/2017/revision16" mc:Ignorable="xr16" name="sampInfo_colon_26" connectionId="527" xr16:uid="{A02C5E17-18A4-4BD3-A505-AD5DBD64A5B4}" autoFormatId="16" applyNumberFormats="0" applyBorderFormats="0" applyFontFormats="1" applyPatternFormats="1" applyAlignmentFormats="0" applyWidthHeightFormats="0"/>
</file>

<file path=xl/queryTables/queryTable535.xml><?xml version="1.0" encoding="utf-8"?>
<queryTable xmlns="http://schemas.openxmlformats.org/spreadsheetml/2006/main" xmlns:mc="http://schemas.openxmlformats.org/markup-compatibility/2006" xmlns:xr16="http://schemas.microsoft.com/office/spreadsheetml/2017/revision16" mc:Ignorable="xr16" name="sampInfo_colon_12" connectionId="543" xr16:uid="{9435E548-F28B-4646-8840-0AE22D0E3979}" autoFormatId="16" applyNumberFormats="0" applyBorderFormats="0" applyFontFormats="1" applyPatternFormats="1" applyAlignmentFormats="0" applyWidthHeightFormats="0"/>
</file>

<file path=xl/queryTables/queryTable536.xml><?xml version="1.0" encoding="utf-8"?>
<queryTable xmlns="http://schemas.openxmlformats.org/spreadsheetml/2006/main" xmlns:mc="http://schemas.openxmlformats.org/markup-compatibility/2006" xmlns:xr16="http://schemas.microsoft.com/office/spreadsheetml/2017/revision16" mc:Ignorable="xr16" name="sampInfo_colon_23" connectionId="530" xr16:uid="{606E79DD-D3D5-4A5D-8469-C5B4DA19550B}" autoFormatId="16" applyNumberFormats="0" applyBorderFormats="0" applyFontFormats="1" applyPatternFormats="1" applyAlignmentFormats="0" applyWidthHeightFormats="0"/>
</file>

<file path=xl/queryTables/queryTable537.xml><?xml version="1.0" encoding="utf-8"?>
<queryTable xmlns="http://schemas.openxmlformats.org/spreadsheetml/2006/main" xmlns:mc="http://schemas.openxmlformats.org/markup-compatibility/2006" xmlns:xr16="http://schemas.microsoft.com/office/spreadsheetml/2017/revision16" mc:Ignorable="xr16" name="sampInfo_colon_35" connectionId="520" xr16:uid="{8ADCACEE-38DA-483A-8A47-5A22AA47DA1D}" autoFormatId="16" applyNumberFormats="0" applyBorderFormats="0" applyFontFormats="1" applyPatternFormats="1" applyAlignmentFormats="0" applyWidthHeightFormats="0"/>
</file>

<file path=xl/queryTables/queryTable538.xml><?xml version="1.0" encoding="utf-8"?>
<queryTable xmlns="http://schemas.openxmlformats.org/spreadsheetml/2006/main" xmlns:mc="http://schemas.openxmlformats.org/markup-compatibility/2006" xmlns:xr16="http://schemas.microsoft.com/office/spreadsheetml/2017/revision16" mc:Ignorable="xr16" name="sampInfo_colon_36" connectionId="533" xr16:uid="{AF1E3BCA-965A-4B2A-8581-03CA096330C1}" autoFormatId="16" applyNumberFormats="0" applyBorderFormats="0" applyFontFormats="1" applyPatternFormats="1" applyAlignmentFormats="0" applyWidthHeightFormats="0"/>
</file>

<file path=xl/queryTables/queryTable539.xml><?xml version="1.0" encoding="utf-8"?>
<queryTable xmlns="http://schemas.openxmlformats.org/spreadsheetml/2006/main" xmlns:mc="http://schemas.openxmlformats.org/markup-compatibility/2006" xmlns:xr16="http://schemas.microsoft.com/office/spreadsheetml/2017/revision16" mc:Ignorable="xr16" name="sampInfo_colon_39" connectionId="536" xr16:uid="{F30A3602-21AE-48AA-A582-51399B3A56D5}" autoFormatId="16" applyNumberFormats="0" applyBorderFormats="0" applyFontFormats="1" applyPatternFormats="1"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sampInfo_colon" connectionId="615" xr16:uid="{9EDEFCB9-2302-46EE-A39D-6277FE77703A}" autoFormatId="16" applyNumberFormats="0" applyBorderFormats="0" applyFontFormats="1" applyPatternFormats="1" applyAlignmentFormats="0" applyWidthHeightFormats="0"/>
</file>

<file path=xl/queryTables/queryTable540.xml><?xml version="1.0" encoding="utf-8"?>
<queryTable xmlns="http://schemas.openxmlformats.org/spreadsheetml/2006/main" xmlns:mc="http://schemas.openxmlformats.org/markup-compatibility/2006" xmlns:xr16="http://schemas.microsoft.com/office/spreadsheetml/2017/revision16" mc:Ignorable="xr16" name="sampInfo_colon_13" connectionId="544" xr16:uid="{4B536568-B0DB-4755-BC0C-9475FB62EF78}" autoFormatId="16" applyNumberFormats="0" applyBorderFormats="0" applyFontFormats="1" applyPatternFormats="1" applyAlignmentFormats="0" applyWidthHeightFormats="0"/>
</file>

<file path=xl/queryTables/queryTable541.xml><?xml version="1.0" encoding="utf-8"?>
<queryTable xmlns="http://schemas.openxmlformats.org/spreadsheetml/2006/main" xmlns:mc="http://schemas.openxmlformats.org/markup-compatibility/2006" xmlns:xr16="http://schemas.microsoft.com/office/spreadsheetml/2017/revision16" mc:Ignorable="xr16" name="sampInfo_colon" connectionId="546" xr16:uid="{16EB225B-7804-49C5-AC44-DDD5FEF3F811}" autoFormatId="16" applyNumberFormats="0" applyBorderFormats="0" applyFontFormats="1" applyPatternFormats="1" applyAlignmentFormats="0" applyWidthHeightFormats="0"/>
</file>

<file path=xl/queryTables/queryTable542.xml><?xml version="1.0" encoding="utf-8"?>
<queryTable xmlns="http://schemas.openxmlformats.org/spreadsheetml/2006/main" xmlns:mc="http://schemas.openxmlformats.org/markup-compatibility/2006" xmlns:xr16="http://schemas.microsoft.com/office/spreadsheetml/2017/revision16" mc:Ignorable="xr16" name="sampInfo_colon_14" connectionId="545" xr16:uid="{C2F5C5E1-4054-4F0E-9D06-93BCF7FFDD3B}" autoFormatId="16" applyNumberFormats="0" applyBorderFormats="0" applyFontFormats="1" applyPatternFormats="1" applyAlignmentFormats="0" applyWidthHeightFormats="0"/>
</file>

<file path=xl/queryTables/queryTable543.xml><?xml version="1.0" encoding="utf-8"?>
<queryTable xmlns="http://schemas.openxmlformats.org/spreadsheetml/2006/main" xmlns:mc="http://schemas.openxmlformats.org/markup-compatibility/2006" xmlns:xr16="http://schemas.microsoft.com/office/spreadsheetml/2017/revision16" mc:Ignorable="xr16" name="sampInfo_colon_37" connectionId="534" xr16:uid="{6BBF6455-B3A8-4ABB-A852-B4735C4CC123}" autoFormatId="16" applyNumberFormats="0" applyBorderFormats="0" applyFontFormats="1" applyPatternFormats="1" applyAlignmentFormats="0" applyWidthHeightFormats="0"/>
</file>

<file path=xl/queryTables/queryTable544.xml><?xml version="1.0" encoding="utf-8"?>
<queryTable xmlns="http://schemas.openxmlformats.org/spreadsheetml/2006/main" xmlns:mc="http://schemas.openxmlformats.org/markup-compatibility/2006" xmlns:xr16="http://schemas.microsoft.com/office/spreadsheetml/2017/revision16" mc:Ignorable="xr16" name="sampInfo_colon_31" connectionId="524" xr16:uid="{84F79A42-7889-4D39-ADA5-8A0F464C2936}" autoFormatId="16" applyNumberFormats="0" applyBorderFormats="0" applyFontFormats="1" applyPatternFormats="1" applyAlignmentFormats="0" applyWidthHeightFormats="0"/>
</file>

<file path=xl/queryTables/queryTable545.xml><?xml version="1.0" encoding="utf-8"?>
<queryTable xmlns="http://schemas.openxmlformats.org/spreadsheetml/2006/main" xmlns:mc="http://schemas.openxmlformats.org/markup-compatibility/2006" xmlns:xr16="http://schemas.microsoft.com/office/spreadsheetml/2017/revision16" mc:Ignorable="xr16" name="sampInfo_colon_11" connectionId="540" xr16:uid="{EB00C952-2700-42F6-B21E-6CEEFCF41585}" autoFormatId="16" applyNumberFormats="0" applyBorderFormats="0" applyFontFormats="1" applyPatternFormats="1" applyAlignmentFormats="0" applyWidthHeightFormats="0"/>
</file>

<file path=xl/queryTables/queryTable546.xml><?xml version="1.0" encoding="utf-8"?>
<queryTable xmlns="http://schemas.openxmlformats.org/spreadsheetml/2006/main" xmlns:mc="http://schemas.openxmlformats.org/markup-compatibility/2006" xmlns:xr16="http://schemas.microsoft.com/office/spreadsheetml/2017/revision16" mc:Ignorable="xr16" name="sampInfo_colon_24" connectionId="529" xr16:uid="{CE322F09-F352-42CF-8CBE-E699BC94488E}" autoFormatId="16" applyNumberFormats="0" applyBorderFormats="0" applyFontFormats="1" applyPatternFormats="1" applyAlignmentFormats="0" applyWidthHeightFormats="0"/>
</file>

<file path=xl/queryTables/queryTable547.xml><?xml version="1.0" encoding="utf-8"?>
<queryTable xmlns="http://schemas.openxmlformats.org/spreadsheetml/2006/main" xmlns:mc="http://schemas.openxmlformats.org/markup-compatibility/2006" xmlns:xr16="http://schemas.microsoft.com/office/spreadsheetml/2017/revision16" mc:Ignorable="xr16" name="sampInfo_colon_34" connectionId="521" xr16:uid="{6DC588C0-5B73-4207-948D-1816F02B14F3}" autoFormatId="16" applyNumberFormats="0" applyBorderFormats="0" applyFontFormats="1" applyPatternFormats="1" applyAlignmentFormats="0" applyWidthHeightFormats="0"/>
</file>

<file path=xl/queryTables/queryTable548.xml><?xml version="1.0" encoding="utf-8"?>
<queryTable xmlns="http://schemas.openxmlformats.org/spreadsheetml/2006/main" xmlns:mc="http://schemas.openxmlformats.org/markup-compatibility/2006" xmlns:xr16="http://schemas.microsoft.com/office/spreadsheetml/2017/revision16" mc:Ignorable="xr16" name="sampInfo_colon_1" connectionId="547" xr16:uid="{5DE8D16E-C01C-4330-9811-A571DC75C308}" autoFormatId="16" applyNumberFormats="0" applyBorderFormats="0" applyFontFormats="1" applyPatternFormats="1" applyAlignmentFormats="0" applyWidthHeightFormats="0"/>
</file>

<file path=xl/queryTables/queryTable549.xml><?xml version="1.0" encoding="utf-8"?>
<queryTable xmlns="http://schemas.openxmlformats.org/spreadsheetml/2006/main" xmlns:mc="http://schemas.openxmlformats.org/markup-compatibility/2006" xmlns:xr16="http://schemas.microsoft.com/office/spreadsheetml/2017/revision16" mc:Ignorable="xr16" name="sampInfo_colon_30" connectionId="525" xr16:uid="{FE5B2179-AD39-44FF-941C-60D06D6A58A9}" autoFormatId="16" applyNumberFormats="0" applyBorderFormats="0" applyFontFormats="1" applyPatternFormats="1"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sampInfo_colon_117" connectionId="336" xr16:uid="{01E98808-FF67-489A-9262-7FE19766C5CB}" autoFormatId="16" applyNumberFormats="0" applyBorderFormats="0" applyFontFormats="1" applyPatternFormats="1" applyAlignmentFormats="0" applyWidthHeightFormats="0"/>
</file>

<file path=xl/queryTables/queryTable550.xml><?xml version="1.0" encoding="utf-8"?>
<queryTable xmlns="http://schemas.openxmlformats.org/spreadsheetml/2006/main" xmlns:mc="http://schemas.openxmlformats.org/markup-compatibility/2006" xmlns:xr16="http://schemas.microsoft.com/office/spreadsheetml/2017/revision16" mc:Ignorable="xr16" name="sampInfo_colon_5" connectionId="539" xr16:uid="{19CC1792-C21C-4663-B97A-4747FCBE5FAC}" autoFormatId="16" applyNumberFormats="0" applyBorderFormats="0" applyFontFormats="1" applyPatternFormats="1" applyAlignmentFormats="0" applyWidthHeightFormats="0"/>
</file>

<file path=xl/queryTables/queryTable551.xml><?xml version="1.0" encoding="utf-8"?>
<queryTable xmlns="http://schemas.openxmlformats.org/spreadsheetml/2006/main" xmlns:mc="http://schemas.openxmlformats.org/markup-compatibility/2006" xmlns:xr16="http://schemas.microsoft.com/office/spreadsheetml/2017/revision16" mc:Ignorable="xr16" name="sampInfo_colon_40" connectionId="538" xr16:uid="{45AB0BC0-DEFF-482A-A46C-7B8268FEE2D5}" autoFormatId="16" applyNumberFormats="0" applyBorderFormats="0" applyFontFormats="1" applyPatternFormats="1" applyAlignmentFormats="0" applyWidthHeightFormats="0"/>
</file>

<file path=xl/queryTables/queryTable552.xml><?xml version="1.0" encoding="utf-8"?>
<queryTable xmlns="http://schemas.openxmlformats.org/spreadsheetml/2006/main" xmlns:mc="http://schemas.openxmlformats.org/markup-compatibility/2006" xmlns:xr16="http://schemas.microsoft.com/office/spreadsheetml/2017/revision16" mc:Ignorable="xr16" name="sampInfo_colon_33" connectionId="522" xr16:uid="{41F15D16-AE9E-43FB-B4C4-87AD8AA1ED87}" autoFormatId="16" applyNumberFormats="0" applyBorderFormats="0" applyFontFormats="1" applyPatternFormats="1" applyAlignmentFormats="0" applyWidthHeightFormats="0"/>
</file>

<file path=xl/queryTables/queryTable553.xml><?xml version="1.0" encoding="utf-8"?>
<queryTable xmlns="http://schemas.openxmlformats.org/spreadsheetml/2006/main" xmlns:mc="http://schemas.openxmlformats.org/markup-compatibility/2006" xmlns:xr16="http://schemas.microsoft.com/office/spreadsheetml/2017/revision16" mc:Ignorable="xr16" name="sampInfo_colon_32" connectionId="523" xr16:uid="{01F55F28-FC30-493A-BAB9-54273492A538}" autoFormatId="16" applyNumberFormats="0" applyBorderFormats="0" applyFontFormats="1" applyPatternFormats="1" applyAlignmentFormats="0" applyWidthHeightFormats="0"/>
</file>

<file path=xl/queryTables/queryTable554.xml><?xml version="1.0" encoding="utf-8"?>
<queryTable xmlns="http://schemas.openxmlformats.org/spreadsheetml/2006/main" xmlns:mc="http://schemas.openxmlformats.org/markup-compatibility/2006" xmlns:xr16="http://schemas.microsoft.com/office/spreadsheetml/2017/revision16" mc:Ignorable="xr16" name="Alta_PCOI_Final_Crosstab_29" connectionId="188" xr16:uid="{AC7BCB8B-9FE1-4616-919C-90A27E1D7D2A}" autoFormatId="16" applyNumberFormats="0" applyBorderFormats="0" applyFontFormats="1" applyPatternFormats="1" applyAlignmentFormats="0" applyWidthHeightFormats="0"/>
</file>

<file path=xl/queryTables/queryTable555.xml><?xml version="1.0" encoding="utf-8"?>
<queryTable xmlns="http://schemas.openxmlformats.org/spreadsheetml/2006/main" xmlns:mc="http://schemas.openxmlformats.org/markup-compatibility/2006" xmlns:xr16="http://schemas.microsoft.com/office/spreadsheetml/2017/revision16" mc:Ignorable="xr16" name="Alta_PCOI_Final_Crosstab_25" connectionId="197" xr16:uid="{6D1ACF3A-B3C1-4DCF-B417-179B0DD643EF}" autoFormatId="16" applyNumberFormats="0" applyBorderFormats="0" applyFontFormats="1" applyPatternFormats="1" applyAlignmentFormats="0" applyWidthHeightFormats="0"/>
</file>

<file path=xl/queryTables/queryTable556.xml><?xml version="1.0" encoding="utf-8"?>
<queryTable xmlns="http://schemas.openxmlformats.org/spreadsheetml/2006/main" xmlns:mc="http://schemas.openxmlformats.org/markup-compatibility/2006" xmlns:xr16="http://schemas.microsoft.com/office/spreadsheetml/2017/revision16" mc:Ignorable="xr16" name="Alta_PCOI_Final_Crosstab_26" connectionId="195" xr16:uid="{CF248FFE-21E0-44BB-9FB2-FC5376806885}" autoFormatId="16" applyNumberFormats="0" applyBorderFormats="0" applyFontFormats="1" applyPatternFormats="1" applyAlignmentFormats="0" applyWidthHeightFormats="0"/>
</file>

<file path=xl/queryTables/queryTable557.xml><?xml version="1.0" encoding="utf-8"?>
<queryTable xmlns="http://schemas.openxmlformats.org/spreadsheetml/2006/main" xmlns:mc="http://schemas.openxmlformats.org/markup-compatibility/2006" xmlns:xr16="http://schemas.microsoft.com/office/spreadsheetml/2017/revision16" mc:Ignorable="xr16" name="Alta_PCOI_Final_Crosstab_17" connectionId="241" xr16:uid="{0A523AA4-66CE-453B-8240-14824381456F}" autoFormatId="16" applyNumberFormats="0" applyBorderFormats="0" applyFontFormats="1" applyPatternFormats="1" applyAlignmentFormats="0" applyWidthHeightFormats="0"/>
</file>

<file path=xl/queryTables/queryTable558.xml><?xml version="1.0" encoding="utf-8"?>
<queryTable xmlns="http://schemas.openxmlformats.org/spreadsheetml/2006/main" xmlns:mc="http://schemas.openxmlformats.org/markup-compatibility/2006" xmlns:xr16="http://schemas.microsoft.com/office/spreadsheetml/2017/revision16" mc:Ignorable="xr16" name="Alta_PCOI_Final_Crosstab_19" connectionId="245" xr16:uid="{8D361095-D0A0-4BE5-9EEE-F601A67796A4}" autoFormatId="16" applyNumberFormats="0" applyBorderFormats="0" applyFontFormats="1" applyPatternFormats="1" applyAlignmentFormats="0" applyWidthHeightFormats="0"/>
</file>

<file path=xl/queryTables/queryTable559.xml><?xml version="1.0" encoding="utf-8"?>
<queryTable xmlns="http://schemas.openxmlformats.org/spreadsheetml/2006/main" xmlns:mc="http://schemas.openxmlformats.org/markup-compatibility/2006" xmlns:xr16="http://schemas.microsoft.com/office/spreadsheetml/2017/revision16" mc:Ignorable="xr16" name="Alta_PCOI_Final_Crosstab_5" connectionId="216" xr16:uid="{E87B2931-EDFF-435A-8BF2-17CDD07C1790}" autoFormatId="16" applyNumberFormats="0" applyBorderFormats="0" applyFontFormats="1" applyPatternFormats="1"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sampInfo_colon_104" connectionId="371" xr16:uid="{A87AE77B-6EC5-41CC-93F5-9918AC63C998}" autoFormatId="16" applyNumberFormats="0" applyBorderFormats="0" applyFontFormats="1" applyPatternFormats="1" applyAlignmentFormats="0" applyWidthHeightFormats="0"/>
</file>

<file path=xl/queryTables/queryTable560.xml><?xml version="1.0" encoding="utf-8"?>
<queryTable xmlns="http://schemas.openxmlformats.org/spreadsheetml/2006/main" xmlns:mc="http://schemas.openxmlformats.org/markup-compatibility/2006" xmlns:xr16="http://schemas.microsoft.com/office/spreadsheetml/2017/revision16" mc:Ignorable="xr16" name="sampInfo_colon_7" connectionId="557" xr16:uid="{54CB483F-51B8-4731-9E09-D839CD1A9BE5}" autoFormatId="16" applyNumberFormats="0" applyBorderFormats="0" applyFontFormats="1" applyPatternFormats="1" applyAlignmentFormats="0" applyWidthHeightFormats="0"/>
</file>

<file path=xl/queryTables/queryTable561.xml><?xml version="1.0" encoding="utf-8"?>
<queryTable xmlns="http://schemas.openxmlformats.org/spreadsheetml/2006/main" xmlns:mc="http://schemas.openxmlformats.org/markup-compatibility/2006" xmlns:xr16="http://schemas.microsoft.com/office/spreadsheetml/2017/revision16" mc:Ignorable="xr16" name="Alta_PCOI_Final_Crosstab_13" connectionId="228" xr16:uid="{F133853A-33C0-4892-8C22-93F288BB3340}" autoFormatId="16" applyNumberFormats="0" applyBorderFormats="0" applyFontFormats="1" applyPatternFormats="1" applyAlignmentFormats="0" applyWidthHeightFormats="0"/>
</file>

<file path=xl/queryTables/queryTable562.xml><?xml version="1.0" encoding="utf-8"?>
<queryTable xmlns="http://schemas.openxmlformats.org/spreadsheetml/2006/main" xmlns:mc="http://schemas.openxmlformats.org/markup-compatibility/2006" xmlns:xr16="http://schemas.microsoft.com/office/spreadsheetml/2017/revision16" mc:Ignorable="xr16" name="sampInfo_colon_17" connectionId="563" xr16:uid="{F95AC9F5-0CE3-4A6A-945C-688550F9CA73}" autoFormatId="16" applyNumberFormats="0" applyBorderFormats="0" applyFontFormats="1" applyPatternFormats="1" applyAlignmentFormats="0" applyWidthHeightFormats="0"/>
</file>

<file path=xl/queryTables/queryTable563.xml><?xml version="1.0" encoding="utf-8"?>
<queryTable xmlns="http://schemas.openxmlformats.org/spreadsheetml/2006/main" xmlns:mc="http://schemas.openxmlformats.org/markup-compatibility/2006" xmlns:xr16="http://schemas.microsoft.com/office/spreadsheetml/2017/revision16" mc:Ignorable="xr16" name="Alta_PCOI_Final_Crosstab_4" connectionId="209" xr16:uid="{ABCEDC4E-BA73-40B8-8638-C5AB5B791C06}" autoFormatId="16" applyNumberFormats="0" applyBorderFormats="0" applyFontFormats="1" applyPatternFormats="1" applyAlignmentFormats="0" applyWidthHeightFormats="0"/>
</file>

<file path=xl/queryTables/queryTable564.xml><?xml version="1.0" encoding="utf-8"?>
<queryTable xmlns="http://schemas.openxmlformats.org/spreadsheetml/2006/main" xmlns:mc="http://schemas.openxmlformats.org/markup-compatibility/2006" xmlns:xr16="http://schemas.microsoft.com/office/spreadsheetml/2017/revision16" mc:Ignorable="xr16" name="Alta_PCOI_Final_Crosstab_23" connectionId="201" xr16:uid="{A746B7CC-D584-4C62-BF14-A6A5849B8615}" autoFormatId="16" applyNumberFormats="0" applyBorderFormats="0" applyFontFormats="1" applyPatternFormats="1" applyAlignmentFormats="0" applyWidthHeightFormats="0"/>
</file>

<file path=xl/queryTables/queryTable565.xml><?xml version="1.0" encoding="utf-8"?>
<queryTable xmlns="http://schemas.openxmlformats.org/spreadsheetml/2006/main" xmlns:mc="http://schemas.openxmlformats.org/markup-compatibility/2006" xmlns:xr16="http://schemas.microsoft.com/office/spreadsheetml/2017/revision16" mc:Ignorable="xr16" name="sampInfo_colon_20" connectionId="553" xr16:uid="{E396FFC3-7337-4ACC-AAE3-0A038E000706}" autoFormatId="16" applyNumberFormats="0" applyBorderFormats="0" applyFontFormats="1" applyPatternFormats="1" applyAlignmentFormats="0" applyWidthHeightFormats="0"/>
</file>

<file path=xl/queryTables/queryTable566.xml><?xml version="1.0" encoding="utf-8"?>
<queryTable xmlns="http://schemas.openxmlformats.org/spreadsheetml/2006/main" xmlns:mc="http://schemas.openxmlformats.org/markup-compatibility/2006" xmlns:xr16="http://schemas.microsoft.com/office/spreadsheetml/2017/revision16" mc:Ignorable="xr16" name="Alta_PCOI_Final_Crosstab_15" connectionId="237" xr16:uid="{A5B769F2-2FF9-4253-BDBB-33DCBCFC35ED}" autoFormatId="16" applyNumberFormats="0" applyBorderFormats="0" applyFontFormats="1" applyPatternFormats="1" applyAlignmentFormats="0" applyWidthHeightFormats="0"/>
</file>

<file path=xl/queryTables/queryTable567.xml><?xml version="1.0" encoding="utf-8"?>
<queryTable xmlns="http://schemas.openxmlformats.org/spreadsheetml/2006/main" xmlns:mc="http://schemas.openxmlformats.org/markup-compatibility/2006" xmlns:xr16="http://schemas.microsoft.com/office/spreadsheetml/2017/revision16" mc:Ignorable="xr16" name="sampInfo_colon_19" connectionId="554" xr16:uid="{20BA8CAC-13ED-40D4-8670-86361F16694E}" autoFormatId="16" applyNumberFormats="0" applyBorderFormats="0" applyFontFormats="1" applyPatternFormats="1" applyAlignmentFormats="0" applyWidthHeightFormats="0"/>
</file>

<file path=xl/queryTables/queryTable568.xml><?xml version="1.0" encoding="utf-8"?>
<queryTable xmlns="http://schemas.openxmlformats.org/spreadsheetml/2006/main" xmlns:mc="http://schemas.openxmlformats.org/markup-compatibility/2006" xmlns:xr16="http://schemas.microsoft.com/office/spreadsheetml/2017/revision16" mc:Ignorable="xr16" name="sampInfo_colon_15" connectionId="560" xr16:uid="{FDF7B3E2-FE08-4919-8EA2-76DE7A202EE0}" autoFormatId="16" applyNumberFormats="0" applyBorderFormats="0" applyFontFormats="1" applyPatternFormats="1" applyAlignmentFormats="0" applyWidthHeightFormats="0"/>
</file>

<file path=xl/queryTables/queryTable569.xml><?xml version="1.0" encoding="utf-8"?>
<queryTable xmlns="http://schemas.openxmlformats.org/spreadsheetml/2006/main" xmlns:mc="http://schemas.openxmlformats.org/markup-compatibility/2006" xmlns:xr16="http://schemas.microsoft.com/office/spreadsheetml/2017/revision16" mc:Ignorable="xr16" name="Alta_PCOI_Final_Crosstab_35" connectionId="176" xr16:uid="{4A372DBA-E4AA-4B14-9D33-1AA27FE68664}" autoFormatId="16" applyNumberFormats="0" applyBorderFormats="0" applyFontFormats="1" applyPatternFormats="1"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Alta_PCOI_Final_Crosstab_97" connectionId="36" xr16:uid="{90F27578-6424-4287-A38E-3871062FC54D}" autoFormatId="16" applyNumberFormats="0" applyBorderFormats="0" applyFontFormats="1" applyPatternFormats="1" applyAlignmentFormats="0" applyWidthHeightFormats="0"/>
</file>

<file path=xl/queryTables/queryTable570.xml><?xml version="1.0" encoding="utf-8"?>
<queryTable xmlns="http://schemas.openxmlformats.org/spreadsheetml/2006/main" xmlns:mc="http://schemas.openxmlformats.org/markup-compatibility/2006" xmlns:xr16="http://schemas.microsoft.com/office/spreadsheetml/2017/revision16" mc:Ignorable="xr16" name="sampInfo_colon_18" connectionId="555" xr16:uid="{997C5062-61A7-49F1-84AC-91449A98CBB1}" autoFormatId="16" applyNumberFormats="0" applyBorderFormats="0" applyFontFormats="1" applyPatternFormats="1" applyAlignmentFormats="0" applyWidthHeightFormats="0"/>
</file>

<file path=xl/queryTables/queryTable571.xml><?xml version="1.0" encoding="utf-8"?>
<queryTable xmlns="http://schemas.openxmlformats.org/spreadsheetml/2006/main" xmlns:mc="http://schemas.openxmlformats.org/markup-compatibility/2006" xmlns:xr16="http://schemas.microsoft.com/office/spreadsheetml/2017/revision16" mc:Ignorable="xr16" name="Alta_PCOI_Final_Crosstab_3" connectionId="212" xr16:uid="{8DE877EC-40F2-4BA5-9C36-CB23EF6EE6E7}" autoFormatId="16" applyNumberFormats="0" applyBorderFormats="0" applyFontFormats="1" applyPatternFormats="1" applyAlignmentFormats="0" applyWidthHeightFormats="0"/>
</file>

<file path=xl/queryTables/queryTable572.xml><?xml version="1.0" encoding="utf-8"?>
<queryTable xmlns="http://schemas.openxmlformats.org/spreadsheetml/2006/main" xmlns:mc="http://schemas.openxmlformats.org/markup-compatibility/2006" xmlns:xr16="http://schemas.microsoft.com/office/spreadsheetml/2017/revision16" mc:Ignorable="xr16" name="sampInfo_colon_6" connectionId="556" xr16:uid="{14A59C19-1752-47A9-898E-E000562164E2}" autoFormatId="16" applyNumberFormats="0" applyBorderFormats="0" applyFontFormats="1" applyPatternFormats="1" applyAlignmentFormats="0" applyWidthHeightFormats="0"/>
</file>

<file path=xl/queryTables/queryTable573.xml><?xml version="1.0" encoding="utf-8"?>
<queryTable xmlns="http://schemas.openxmlformats.org/spreadsheetml/2006/main" xmlns:mc="http://schemas.openxmlformats.org/markup-compatibility/2006" xmlns:xr16="http://schemas.microsoft.com/office/spreadsheetml/2017/revision16" mc:Ignorable="xr16" name="Alta_PCOI_Final_Crosstab_6" connectionId="218" xr16:uid="{F823636D-AADD-4E36-89F2-AB852477A9F0}" autoFormatId="16" applyNumberFormats="0" applyBorderFormats="0" applyFontFormats="1" applyPatternFormats="1" applyAlignmentFormats="0" applyWidthHeightFormats="0"/>
</file>

<file path=xl/queryTables/queryTable574.xml><?xml version="1.0" encoding="utf-8"?>
<queryTable xmlns="http://schemas.openxmlformats.org/spreadsheetml/2006/main" xmlns:mc="http://schemas.openxmlformats.org/markup-compatibility/2006" xmlns:xr16="http://schemas.microsoft.com/office/spreadsheetml/2017/revision16" mc:Ignorable="xr16" name="Alta_PCOI_Final_Crosstab_14" connectionId="235" xr16:uid="{5DA9D57E-B21E-41D2-9D8C-D1A67B00A914}" autoFormatId="16" applyNumberFormats="0" applyBorderFormats="0" applyFontFormats="1" applyPatternFormats="1" applyAlignmentFormats="0" applyWidthHeightFormats="0"/>
</file>

<file path=xl/queryTables/queryTable575.xml><?xml version="1.0" encoding="utf-8"?>
<queryTable xmlns="http://schemas.openxmlformats.org/spreadsheetml/2006/main" xmlns:mc="http://schemas.openxmlformats.org/markup-compatibility/2006" xmlns:xr16="http://schemas.microsoft.com/office/spreadsheetml/2017/revision16" mc:Ignorable="xr16" name="Alta_PCOI_Final_Crosstab_32" connectionId="182" xr16:uid="{1B4D3159-674D-47FD-AE97-D430D36B6156}" autoFormatId="16" applyNumberFormats="0" applyBorderFormats="0" applyFontFormats="1" applyPatternFormats="1" applyAlignmentFormats="0" applyWidthHeightFormats="0"/>
</file>

<file path=xl/queryTables/queryTable576.xml><?xml version="1.0" encoding="utf-8"?>
<queryTable xmlns="http://schemas.openxmlformats.org/spreadsheetml/2006/main" xmlns:mc="http://schemas.openxmlformats.org/markup-compatibility/2006" xmlns:xr16="http://schemas.microsoft.com/office/spreadsheetml/2017/revision16" mc:Ignorable="xr16" name="sampInfo_colon_8" connectionId="558" xr16:uid="{0F406A06-46AC-494D-B6BB-FF48780C0D75}" autoFormatId="16" applyNumberFormats="0" applyBorderFormats="0" applyFontFormats="1" applyPatternFormats="1" applyAlignmentFormats="0" applyWidthHeightFormats="0"/>
</file>

<file path=xl/queryTables/queryTable577.xml><?xml version="1.0" encoding="utf-8"?>
<queryTable xmlns="http://schemas.openxmlformats.org/spreadsheetml/2006/main" xmlns:mc="http://schemas.openxmlformats.org/markup-compatibility/2006" xmlns:xr16="http://schemas.microsoft.com/office/spreadsheetml/2017/revision16" mc:Ignorable="xr16" name="Alta_PCOI_Final_Crosstab_34" connectionId="178" xr16:uid="{961A4F6E-F823-4347-9278-DC394183108F}" autoFormatId="16" applyNumberFormats="0" applyBorderFormats="0" applyFontFormats="1" applyPatternFormats="1" applyAlignmentFormats="0" applyWidthHeightFormats="0"/>
</file>

<file path=xl/queryTables/queryTable578.xml><?xml version="1.0" encoding="utf-8"?>
<queryTable xmlns="http://schemas.openxmlformats.org/spreadsheetml/2006/main" xmlns:mc="http://schemas.openxmlformats.org/markup-compatibility/2006" xmlns:xr16="http://schemas.microsoft.com/office/spreadsheetml/2017/revision16" mc:Ignorable="xr16" name="Alta_PCOI_Final_Crosstab_11" connectionId="233" xr16:uid="{BF816462-0DE2-46CC-86E2-15639286CE2A}" autoFormatId="16" applyNumberFormats="0" applyBorderFormats="0" applyFontFormats="1" applyPatternFormats="1" applyAlignmentFormats="0" applyWidthHeightFormats="0"/>
</file>

<file path=xl/queryTables/queryTable579.xml><?xml version="1.0" encoding="utf-8"?>
<queryTable xmlns="http://schemas.openxmlformats.org/spreadsheetml/2006/main" xmlns:mc="http://schemas.openxmlformats.org/markup-compatibility/2006" xmlns:xr16="http://schemas.microsoft.com/office/spreadsheetml/2017/revision16" mc:Ignorable="xr16" name="Alta_PCOI_Final_Crosstab_18" connectionId="243" xr16:uid="{FF8A6C3A-4437-4960-AE11-2860025C5ECA}" autoFormatId="16" applyNumberFormats="0" applyBorderFormats="0" applyFontFormats="1" applyPatternFormats="1"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sampInfo_colon_259" connectionId="502" xr16:uid="{1E15C9A1-6837-440D-8B86-54FD9F63CBF3}" autoFormatId="16" applyNumberFormats="0" applyBorderFormats="0" applyFontFormats="1" applyPatternFormats="1" applyAlignmentFormats="0" applyWidthHeightFormats="0"/>
</file>

<file path=xl/queryTables/queryTable580.xml><?xml version="1.0" encoding="utf-8"?>
<queryTable xmlns="http://schemas.openxmlformats.org/spreadsheetml/2006/main" xmlns:mc="http://schemas.openxmlformats.org/markup-compatibility/2006" xmlns:xr16="http://schemas.microsoft.com/office/spreadsheetml/2017/revision16" mc:Ignorable="xr16" name="Alta_PCOI_Final_Crosstab_12" connectionId="230" xr16:uid="{6F525953-D181-415C-A85F-E9A748800BFF}" autoFormatId="16" applyNumberFormats="0" applyBorderFormats="0" applyFontFormats="1" applyPatternFormats="1" applyAlignmentFormats="0" applyWidthHeightFormats="0"/>
</file>

<file path=xl/queryTables/queryTable581.xml><?xml version="1.0" encoding="utf-8"?>
<queryTable xmlns="http://schemas.openxmlformats.org/spreadsheetml/2006/main" xmlns:mc="http://schemas.openxmlformats.org/markup-compatibility/2006" xmlns:xr16="http://schemas.microsoft.com/office/spreadsheetml/2017/revision16" mc:Ignorable="xr16" name="sampInfo_colon_27" connectionId="552" xr16:uid="{DE68196C-F461-4A62-8E3B-B0A1056E11B6}" autoFormatId="16" applyNumberFormats="0" applyBorderFormats="0" applyFontFormats="1" applyPatternFormats="1" applyAlignmentFormats="0" applyWidthHeightFormats="0"/>
</file>

<file path=xl/queryTables/queryTable582.xml><?xml version="1.0" encoding="utf-8"?>
<queryTable xmlns="http://schemas.openxmlformats.org/spreadsheetml/2006/main" xmlns:mc="http://schemas.openxmlformats.org/markup-compatibility/2006" xmlns:xr16="http://schemas.microsoft.com/office/spreadsheetml/2017/revision16" mc:Ignorable="xr16" name="Alta_PCOI_Final_Crosstab_16" connectionId="239" xr16:uid="{8588B980-632C-40C7-A80F-9AEE4C202A6C}" autoFormatId="16" applyNumberFormats="0" applyBorderFormats="0" applyFontFormats="1" applyPatternFormats="1" applyAlignmentFormats="0" applyWidthHeightFormats="0"/>
</file>

<file path=xl/queryTables/queryTable583.xml><?xml version="1.0" encoding="utf-8"?>
<queryTable xmlns="http://schemas.openxmlformats.org/spreadsheetml/2006/main" xmlns:mc="http://schemas.openxmlformats.org/markup-compatibility/2006" xmlns:xr16="http://schemas.microsoft.com/office/spreadsheetml/2017/revision16" mc:Ignorable="xr16" name="Alta_PCOI_Final_Crosstab_10" connectionId="226" xr16:uid="{06E7A5B8-7F12-462F-BDAA-DD181C54FADB}" autoFormatId="16" applyNumberFormats="0" applyBorderFormats="0" applyFontFormats="1" applyPatternFormats="1" applyAlignmentFormats="0" applyWidthHeightFormats="0"/>
</file>

<file path=xl/queryTables/queryTable584.xml><?xml version="1.0" encoding="utf-8"?>
<queryTable xmlns="http://schemas.openxmlformats.org/spreadsheetml/2006/main" xmlns:mc="http://schemas.openxmlformats.org/markup-compatibility/2006" xmlns:xr16="http://schemas.microsoft.com/office/spreadsheetml/2017/revision16" mc:Ignorable="xr16" name="Alta_PCOI_Final_Crosstab_30" connectionId="186" xr16:uid="{6B7D46EC-A1B2-4DC7-9D7E-73AA2DE0A0C9}" autoFormatId="16" applyNumberFormats="0" applyBorderFormats="0" applyFontFormats="1" applyPatternFormats="1" applyAlignmentFormats="0" applyWidthHeightFormats="0"/>
</file>

<file path=xl/queryTables/queryTable585.xml><?xml version="1.0" encoding="utf-8"?>
<queryTable xmlns="http://schemas.openxmlformats.org/spreadsheetml/2006/main" xmlns:mc="http://schemas.openxmlformats.org/markup-compatibility/2006" xmlns:xr16="http://schemas.microsoft.com/office/spreadsheetml/2017/revision16" mc:Ignorable="xr16" name="sampInfo_colon_16" connectionId="562" xr16:uid="{ED4E8A36-97D5-4D1E-BF63-795D57C988ED}" autoFormatId="16" applyNumberFormats="0" applyBorderFormats="0" applyFontFormats="1" applyPatternFormats="1" applyAlignmentFormats="0" applyWidthHeightFormats="0"/>
</file>

<file path=xl/queryTables/queryTable586.xml><?xml version="1.0" encoding="utf-8"?>
<queryTable xmlns="http://schemas.openxmlformats.org/spreadsheetml/2006/main" xmlns:mc="http://schemas.openxmlformats.org/markup-compatibility/2006" xmlns:xr16="http://schemas.microsoft.com/office/spreadsheetml/2017/revision16" mc:Ignorable="xr16" name="Alta_PCOI_Final_Crosstab_31" connectionId="184" xr16:uid="{804E78BD-A812-4D71-8E9B-B56A1B5ECDB6}" autoFormatId="16" applyNumberFormats="0" applyBorderFormats="0" applyFontFormats="1" applyPatternFormats="1" applyAlignmentFormats="0" applyWidthHeightFormats="0"/>
</file>

<file path=xl/queryTables/queryTable587.xml><?xml version="1.0" encoding="utf-8"?>
<queryTable xmlns="http://schemas.openxmlformats.org/spreadsheetml/2006/main" xmlns:mc="http://schemas.openxmlformats.org/markup-compatibility/2006" xmlns:xr16="http://schemas.microsoft.com/office/spreadsheetml/2017/revision16" mc:Ignorable="xr16" name="Alta_PCOI_Final_Crosstab_20" connectionId="207" xr16:uid="{5AA20D21-2DB7-468F-9F3E-EC7777401501}" autoFormatId="16" applyNumberFormats="0" applyBorderFormats="0" applyFontFormats="1" applyPatternFormats="1" applyAlignmentFormats="0" applyWidthHeightFormats="0"/>
</file>

<file path=xl/queryTables/queryTable588.xml><?xml version="1.0" encoding="utf-8"?>
<queryTable xmlns="http://schemas.openxmlformats.org/spreadsheetml/2006/main" xmlns:mc="http://schemas.openxmlformats.org/markup-compatibility/2006" xmlns:xr16="http://schemas.microsoft.com/office/spreadsheetml/2017/revision16" mc:Ignorable="xr16" name="Alta_PCOI_Final_Crosstab_7" connectionId="220" xr16:uid="{29AC6060-AD60-4E73-AE02-3EFB31507B93}" autoFormatId="16" applyNumberFormats="0" applyBorderFormats="0" applyFontFormats="1" applyPatternFormats="1" applyAlignmentFormats="0" applyWidthHeightFormats="0"/>
</file>

<file path=xl/queryTables/queryTable589.xml><?xml version="1.0" encoding="utf-8"?>
<queryTable xmlns="http://schemas.openxmlformats.org/spreadsheetml/2006/main" xmlns:mc="http://schemas.openxmlformats.org/markup-compatibility/2006" xmlns:xr16="http://schemas.microsoft.com/office/spreadsheetml/2017/revision16" mc:Ignorable="xr16" name="Alta_PCOI_Final_Crosstab_38" connectionId="214" xr16:uid="{EAB80806-2306-410A-B7FA-7CE3C3D17358}" autoFormatId="16" applyNumberFormats="0" applyBorderFormats="0" applyFontFormats="1" applyPatternFormats="1"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sampInfo_colon_248" connectionId="490" xr16:uid="{91799594-DD0B-426D-82EA-36B426B968CC}" autoFormatId="16" applyNumberFormats="0" applyBorderFormats="0" applyFontFormats="1" applyPatternFormats="1" applyAlignmentFormats="0" applyWidthHeightFormats="0"/>
</file>

<file path=xl/queryTables/queryTable590.xml><?xml version="1.0" encoding="utf-8"?>
<queryTable xmlns="http://schemas.openxmlformats.org/spreadsheetml/2006/main" xmlns:mc="http://schemas.openxmlformats.org/markup-compatibility/2006" xmlns:xr16="http://schemas.microsoft.com/office/spreadsheetml/2017/revision16" mc:Ignorable="xr16" name="Alta_PCOI_Final_Crosstab_9" connectionId="224" xr16:uid="{8FF375A7-356D-4678-BB23-5F42094B1981}" autoFormatId="16" applyNumberFormats="0" applyBorderFormats="0" applyFontFormats="1" applyPatternFormats="1" applyAlignmentFormats="0" applyWidthHeightFormats="0"/>
</file>

<file path=xl/queryTables/queryTable591.xml><?xml version="1.0" encoding="utf-8"?>
<queryTable xmlns="http://schemas.openxmlformats.org/spreadsheetml/2006/main" xmlns:mc="http://schemas.openxmlformats.org/markup-compatibility/2006" xmlns:xr16="http://schemas.microsoft.com/office/spreadsheetml/2017/revision16" mc:Ignorable="xr16" name="Alta_PCOI_Final_Crosstab_22" connectionId="203" xr16:uid="{ADB648CD-E052-4699-93FC-ED6A9C20DF35}" autoFormatId="16" applyNumberFormats="0" applyBorderFormats="0" applyFontFormats="1" applyPatternFormats="1" applyAlignmentFormats="0" applyWidthHeightFormats="0"/>
</file>

<file path=xl/queryTables/queryTable592.xml><?xml version="1.0" encoding="utf-8"?>
<queryTable xmlns="http://schemas.openxmlformats.org/spreadsheetml/2006/main" xmlns:mc="http://schemas.openxmlformats.org/markup-compatibility/2006" xmlns:xr16="http://schemas.microsoft.com/office/spreadsheetml/2017/revision16" mc:Ignorable="xr16" name="Alta_PCOI_Final_Crosstab_8" connectionId="222" xr16:uid="{1F7232AC-97F8-454D-99B8-F3CA8A97AA24}" autoFormatId="16" applyNumberFormats="0" applyBorderFormats="0" applyFontFormats="1" applyPatternFormats="1" applyAlignmentFormats="0" applyWidthHeightFormats="0"/>
</file>

<file path=xl/queryTables/queryTable593.xml><?xml version="1.0" encoding="utf-8"?>
<queryTable xmlns="http://schemas.openxmlformats.org/spreadsheetml/2006/main" xmlns:mc="http://schemas.openxmlformats.org/markup-compatibility/2006" xmlns:xr16="http://schemas.microsoft.com/office/spreadsheetml/2017/revision16" mc:Ignorable="xr16" name="Alta_PCOI_Final_Crosstab_28" connectionId="191" xr16:uid="{36845F21-69A8-42F6-9396-0171AA1A48B6}" autoFormatId="16" applyNumberFormats="0" applyBorderFormats="0" applyFontFormats="1" applyPatternFormats="1" applyAlignmentFormats="0" applyWidthHeightFormats="0"/>
</file>

<file path=xl/queryTables/queryTable594.xml><?xml version="1.0" encoding="utf-8"?>
<queryTable xmlns="http://schemas.openxmlformats.org/spreadsheetml/2006/main" xmlns:mc="http://schemas.openxmlformats.org/markup-compatibility/2006" xmlns:xr16="http://schemas.microsoft.com/office/spreadsheetml/2017/revision16" mc:Ignorable="xr16" name="Alta_PCOI_Final_Crosstab_36" connectionId="173" xr16:uid="{A5845DDC-0594-4BBE-BD4D-BAD5965178E6}" autoFormatId="16" applyNumberFormats="0" applyBorderFormats="0" applyFontFormats="1" applyPatternFormats="1" applyAlignmentFormats="0" applyWidthHeightFormats="0"/>
</file>

<file path=xl/queryTables/queryTable595.xml><?xml version="1.0" encoding="utf-8"?>
<queryTable xmlns="http://schemas.openxmlformats.org/spreadsheetml/2006/main" xmlns:mc="http://schemas.openxmlformats.org/markup-compatibility/2006" xmlns:xr16="http://schemas.microsoft.com/office/spreadsheetml/2017/revision16" mc:Ignorable="xr16" name="Alta_PCOI_Final_Crosstab_33" connectionId="180" xr16:uid="{94F95089-EA9F-4560-9E59-529544E64BF8}" autoFormatId="16" applyNumberFormats="0" applyBorderFormats="0" applyFontFormats="1" applyPatternFormats="1" applyAlignmentFormats="0" applyWidthHeightFormats="0"/>
</file>

<file path=xl/queryTables/queryTable596.xml><?xml version="1.0" encoding="utf-8"?>
<queryTable xmlns="http://schemas.openxmlformats.org/spreadsheetml/2006/main" xmlns:mc="http://schemas.openxmlformats.org/markup-compatibility/2006" xmlns:xr16="http://schemas.microsoft.com/office/spreadsheetml/2017/revision16" mc:Ignorable="xr16" name="Alta_PCOI_Final_Crosstab_21" connectionId="205" xr16:uid="{3B964E8F-07EB-4B09-A030-3CB30D972D40}" autoFormatId="16" applyNumberFormats="0" applyBorderFormats="0" applyFontFormats="1" applyPatternFormats="1" applyAlignmentFormats="0" applyWidthHeightFormats="0"/>
</file>

<file path=xl/queryTables/queryTable597.xml><?xml version="1.0" encoding="utf-8"?>
<queryTable xmlns="http://schemas.openxmlformats.org/spreadsheetml/2006/main" xmlns:mc="http://schemas.openxmlformats.org/markup-compatibility/2006" xmlns:xr16="http://schemas.microsoft.com/office/spreadsheetml/2017/revision16" mc:Ignorable="xr16" name="Alta_PCOI_Final_Crosstab_27" connectionId="193" xr16:uid="{4E400B87-0B17-47A9-B2A7-FB4C453F4563}" autoFormatId="16" applyNumberFormats="0" applyBorderFormats="0" applyFontFormats="1" applyPatternFormats="1" applyAlignmentFormats="0" applyWidthHeightFormats="0"/>
</file>

<file path=xl/queryTables/queryTable598.xml><?xml version="1.0" encoding="utf-8"?>
<queryTable xmlns="http://schemas.openxmlformats.org/spreadsheetml/2006/main" xmlns:mc="http://schemas.openxmlformats.org/markup-compatibility/2006" xmlns:xr16="http://schemas.microsoft.com/office/spreadsheetml/2017/revision16" mc:Ignorable="xr16" name="sampInfo_colon_28" connectionId="551" xr16:uid="{44648A53-F7ED-4F1C-8D57-A82BC3A349DD}" autoFormatId="16" applyNumberFormats="0" applyBorderFormats="0" applyFontFormats="1" applyPatternFormats="1" applyAlignmentFormats="0" applyWidthHeightFormats="0"/>
</file>

<file path=xl/queryTables/queryTable599.xml><?xml version="1.0" encoding="utf-8"?>
<queryTable xmlns="http://schemas.openxmlformats.org/spreadsheetml/2006/main" xmlns:mc="http://schemas.openxmlformats.org/markup-compatibility/2006" xmlns:xr16="http://schemas.microsoft.com/office/spreadsheetml/2017/revision16" mc:Ignorable="xr16" name="Alta_PCOI_Final_Crosstab_24" connectionId="199" xr16:uid="{1CBD054A-C6F3-4EE0-9B13-52C5362D40C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Alta_PCOI_Final_Crosstab_168" connectionId="74" xr16:uid="{66F9B2B8-A411-4C34-A963-92C2BD263A9C}" autoFormatId="16" applyNumberFormats="0" applyBorderFormats="0" applyFontFormats="1" applyPatternFormats="1"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Alta_PCOI_Final_Crosstab_90" connectionId="113" xr16:uid="{BACE8D3D-7FBD-4F62-A500-99DE74ADD7C9}" autoFormatId="16" applyNumberFormats="0" applyBorderFormats="0" applyFontFormats="1" applyPatternFormats="1" applyAlignmentFormats="0" applyWidthHeightFormats="0"/>
</file>

<file path=xl/queryTables/queryTable600.xml><?xml version="1.0" encoding="utf-8"?>
<queryTable xmlns="http://schemas.openxmlformats.org/spreadsheetml/2006/main" xmlns:mc="http://schemas.openxmlformats.org/markup-compatibility/2006" xmlns:xr16="http://schemas.microsoft.com/office/spreadsheetml/2017/revision16" mc:Ignorable="xr16" name="Alta_PCOI_Final_Crosstab_37" connectionId="170" xr16:uid="{989BF99E-D225-4976-AB51-3B6177C8A3AE}" autoFormatId="16" applyNumberFormats="0" applyBorderFormats="0" applyFontFormats="1" applyPatternFormats="1" applyAlignmentFormats="0" applyWidthHeightFormats="0"/>
</file>

<file path=xl/queryTables/queryTable601.xml><?xml version="1.0" encoding="utf-8"?>
<queryTable xmlns="http://schemas.openxmlformats.org/spreadsheetml/2006/main" xmlns:mc="http://schemas.openxmlformats.org/markup-compatibility/2006" xmlns:xr16="http://schemas.microsoft.com/office/spreadsheetml/2017/revision16" mc:Ignorable="xr16" name="sampInfo_colon_29" connectionId="549" xr16:uid="{99CF8AE0-7DD8-45A6-9321-CE1F4E2F49D0}" autoFormatId="16" applyNumberFormats="0" applyBorderFormats="0" applyFontFormats="1" applyPatternFormats="1" applyAlignmentFormats="0" applyWidthHeightFormats="0"/>
</file>

<file path=xl/queryTables/queryTable602.xml><?xml version="1.0" encoding="utf-8"?>
<queryTable xmlns="http://schemas.openxmlformats.org/spreadsheetml/2006/main" xmlns:mc="http://schemas.openxmlformats.org/markup-compatibility/2006" xmlns:xr16="http://schemas.microsoft.com/office/spreadsheetml/2017/revision16" mc:Ignorable="xr16" name="Alta_PCOI_Final_Crosstab_3" connectionId="213" xr16:uid="{5EB12412-EE64-467F-9D1E-1D52856DECC0}" autoFormatId="16" applyNumberFormats="0" applyBorderFormats="0" applyFontFormats="1" applyPatternFormats="1" applyAlignmentFormats="0" applyWidthHeightFormats="0"/>
</file>

<file path=xl/queryTables/queryTable603.xml><?xml version="1.0" encoding="utf-8"?>
<queryTable xmlns="http://schemas.openxmlformats.org/spreadsheetml/2006/main" xmlns:mc="http://schemas.openxmlformats.org/markup-compatibility/2006" xmlns:xr16="http://schemas.microsoft.com/office/spreadsheetml/2017/revision16" mc:Ignorable="xr16" name="Alta_PCOI_Final_Crosstab_38" connectionId="215" xr16:uid="{4A3E0D02-86CF-4B2E-857E-69269C70D1E5}" autoFormatId="16" applyNumberFormats="0" applyBorderFormats="0" applyFontFormats="1" applyPatternFormats="1" applyAlignmentFormats="0" applyWidthHeightFormats="0"/>
</file>

<file path=xl/queryTables/queryTable604.xml><?xml version="1.0" encoding="utf-8"?>
<queryTable xmlns="http://schemas.openxmlformats.org/spreadsheetml/2006/main" xmlns:mc="http://schemas.openxmlformats.org/markup-compatibility/2006" xmlns:xr16="http://schemas.microsoft.com/office/spreadsheetml/2017/revision16" mc:Ignorable="xr16" name="Alta_PCOI_Final_Crosstab_8" connectionId="223" xr16:uid="{3BD882A4-0C21-48CE-9085-FA6E2898F7C1}" autoFormatId="16" applyNumberFormats="0" applyBorderFormats="0" applyFontFormats="1" applyPatternFormats="1" applyAlignmentFormats="0" applyWidthHeightFormats="0"/>
</file>

<file path=xl/queryTables/queryTable605.xml><?xml version="1.0" encoding="utf-8"?>
<queryTable xmlns="http://schemas.openxmlformats.org/spreadsheetml/2006/main" xmlns:mc="http://schemas.openxmlformats.org/markup-compatibility/2006" xmlns:xr16="http://schemas.microsoft.com/office/spreadsheetml/2017/revision16" mc:Ignorable="xr16" name="Alta_PCOI_Final_Crosstab_26" connectionId="196" xr16:uid="{E9C54B3D-4F90-4845-8F7B-3E058446D1AA}" autoFormatId="16" applyNumberFormats="0" applyBorderFormats="0" applyFontFormats="1" applyPatternFormats="1" applyAlignmentFormats="0" applyWidthHeightFormats="0"/>
</file>

<file path=xl/queryTables/queryTable606.xml><?xml version="1.0" encoding="utf-8"?>
<queryTable xmlns="http://schemas.openxmlformats.org/spreadsheetml/2006/main" xmlns:mc="http://schemas.openxmlformats.org/markup-compatibility/2006" xmlns:xr16="http://schemas.microsoft.com/office/spreadsheetml/2017/revision16" mc:Ignorable="xr16" name="Alta_PCOI_Final_Crosstab_20" connectionId="208" xr16:uid="{E57280BA-D5DF-4E35-BDCF-27537C77BF8C}" autoFormatId="16" applyNumberFormats="0" applyBorderFormats="0" applyFontFormats="1" applyPatternFormats="1" applyAlignmentFormats="0" applyWidthHeightFormats="0"/>
</file>

<file path=xl/queryTables/queryTable607.xml><?xml version="1.0" encoding="utf-8"?>
<queryTable xmlns="http://schemas.openxmlformats.org/spreadsheetml/2006/main" xmlns:mc="http://schemas.openxmlformats.org/markup-compatibility/2006" xmlns:xr16="http://schemas.microsoft.com/office/spreadsheetml/2017/revision16" mc:Ignorable="xr16" name="Alta_PCOI_Final_Crosstab_7" connectionId="221" xr16:uid="{D8BF6A0D-4210-452B-963D-785893F50030}" autoFormatId="16" applyNumberFormats="0" applyBorderFormats="0" applyFontFormats="1" applyPatternFormats="1" applyAlignmentFormats="0" applyWidthHeightFormats="0"/>
</file>

<file path=xl/queryTables/queryTable608.xml><?xml version="1.0" encoding="utf-8"?>
<queryTable xmlns="http://schemas.openxmlformats.org/spreadsheetml/2006/main" xmlns:mc="http://schemas.openxmlformats.org/markup-compatibility/2006" xmlns:xr16="http://schemas.microsoft.com/office/spreadsheetml/2017/revision16" mc:Ignorable="xr16" name="Alta_PCOI_Final_Crosstab_23" connectionId="202" xr16:uid="{92C7B6FC-5FF8-45C6-A58D-45C966BEF4A5}" autoFormatId="16" applyNumberFormats="0" applyBorderFormats="0" applyFontFormats="1" applyPatternFormats="1" applyAlignmentFormats="0" applyWidthHeightFormats="0"/>
</file>

<file path=xl/queryTables/queryTable609.xml><?xml version="1.0" encoding="utf-8"?>
<queryTable xmlns="http://schemas.openxmlformats.org/spreadsheetml/2006/main" xmlns:mc="http://schemas.openxmlformats.org/markup-compatibility/2006" xmlns:xr16="http://schemas.microsoft.com/office/spreadsheetml/2017/revision16" mc:Ignorable="xr16" name="Alta_PCOI_Final_Crosstab_34" connectionId="179" xr16:uid="{79A987FD-E365-4773-893A-343415468193}" autoFormatId="16" applyNumberFormats="0" applyBorderFormats="0" applyFontFormats="1" applyPatternFormats="1"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sampInfo_colon_93" connectionId="493" xr16:uid="{9AFC547A-C689-4CE2-9DE3-655283D98911}" autoFormatId="16" applyNumberFormats="0" applyBorderFormats="0" applyFontFormats="1" applyPatternFormats="1" applyAlignmentFormats="0" applyWidthHeightFormats="0"/>
</file>

<file path=xl/queryTables/queryTable610.xml><?xml version="1.0" encoding="utf-8"?>
<queryTable xmlns="http://schemas.openxmlformats.org/spreadsheetml/2006/main" xmlns:mc="http://schemas.openxmlformats.org/markup-compatibility/2006" xmlns:xr16="http://schemas.microsoft.com/office/spreadsheetml/2017/revision16" mc:Ignorable="xr16" name="Alta_PCOI_Final_Crosstab_22" connectionId="204" xr16:uid="{59F28618-CCF5-4CFE-B48A-007AB4CA2D85}" autoFormatId="16" applyNumberFormats="0" applyBorderFormats="0" applyFontFormats="1" applyPatternFormats="1" applyAlignmentFormats="0" applyWidthHeightFormats="0"/>
</file>

<file path=xl/queryTables/queryTable611.xml><?xml version="1.0" encoding="utf-8"?>
<queryTable xmlns="http://schemas.openxmlformats.org/spreadsheetml/2006/main" xmlns:mc="http://schemas.openxmlformats.org/markup-compatibility/2006" xmlns:xr16="http://schemas.microsoft.com/office/spreadsheetml/2017/revision16" mc:Ignorable="xr16" name="Alta_PCOI_Final_Crosstab_33" connectionId="181" xr16:uid="{DA8DE102-E6EB-4D59-B331-1217AEA48163}" autoFormatId="16" applyNumberFormats="0" applyBorderFormats="0" applyFontFormats="1" applyPatternFormats="1" applyAlignmentFormats="0" applyWidthHeightFormats="0"/>
</file>

<file path=xl/queryTables/queryTable612.xml><?xml version="1.0" encoding="utf-8"?>
<queryTable xmlns="http://schemas.openxmlformats.org/spreadsheetml/2006/main" xmlns:mc="http://schemas.openxmlformats.org/markup-compatibility/2006" xmlns:xr16="http://schemas.microsoft.com/office/spreadsheetml/2017/revision16" mc:Ignorable="xr16" name="Alta_PCOI_Final_Crosstab_6" connectionId="219" xr16:uid="{AAEB01B3-E8ED-445E-A55D-4BD0D503AF5F}" autoFormatId="16" applyNumberFormats="0" applyBorderFormats="0" applyFontFormats="1" applyPatternFormats="1" applyAlignmentFormats="0" applyWidthHeightFormats="0"/>
</file>

<file path=xl/queryTables/queryTable613.xml><?xml version="1.0" encoding="utf-8"?>
<queryTable xmlns="http://schemas.openxmlformats.org/spreadsheetml/2006/main" xmlns:mc="http://schemas.openxmlformats.org/markup-compatibility/2006" xmlns:xr16="http://schemas.microsoft.com/office/spreadsheetml/2017/revision16" mc:Ignorable="xr16" name="Alta_PCOI_Final_Crosstab_32" connectionId="183" xr16:uid="{9BB5734C-B31E-4511-A42F-A7CC60138565}" autoFormatId="16" applyNumberFormats="0" applyBorderFormats="0" applyFontFormats="1" applyPatternFormats="1" applyAlignmentFormats="0" applyWidthHeightFormats="0"/>
</file>

<file path=xl/queryTables/queryTable614.xml><?xml version="1.0" encoding="utf-8"?>
<queryTable xmlns="http://schemas.openxmlformats.org/spreadsheetml/2006/main" xmlns:mc="http://schemas.openxmlformats.org/markup-compatibility/2006" xmlns:xr16="http://schemas.microsoft.com/office/spreadsheetml/2017/revision16" mc:Ignorable="xr16" name="Alta_PCOI_Final_Crosstab_31" connectionId="185" xr16:uid="{C93F76EB-6BEC-4296-A145-F95A9F453639}" autoFormatId="16" applyNumberFormats="0" applyBorderFormats="0" applyFontFormats="1" applyPatternFormats="1" applyAlignmentFormats="0" applyWidthHeightFormats="0"/>
</file>

<file path=xl/queryTables/queryTable615.xml><?xml version="1.0" encoding="utf-8"?>
<queryTable xmlns="http://schemas.openxmlformats.org/spreadsheetml/2006/main" xmlns:mc="http://schemas.openxmlformats.org/markup-compatibility/2006" xmlns:xr16="http://schemas.microsoft.com/office/spreadsheetml/2017/revision16" mc:Ignorable="xr16" name="Alta_PCOI_Final_Crosstab_15" connectionId="238" xr16:uid="{08B648C4-387D-491D-9DB2-320986A3FDF6}" autoFormatId="16" applyNumberFormats="0" applyBorderFormats="0" applyFontFormats="1" applyPatternFormats="1" applyAlignmentFormats="0" applyWidthHeightFormats="0"/>
</file>

<file path=xl/queryTables/queryTable616.xml><?xml version="1.0" encoding="utf-8"?>
<queryTable xmlns="http://schemas.openxmlformats.org/spreadsheetml/2006/main" xmlns:mc="http://schemas.openxmlformats.org/markup-compatibility/2006" xmlns:xr16="http://schemas.microsoft.com/office/spreadsheetml/2017/revision16" mc:Ignorable="xr16" name="Alta_PCOI_Final_Crosstab_19" connectionId="246" xr16:uid="{384EE027-8766-4C9E-8142-305D8DED67D6}" autoFormatId="16" applyNumberFormats="0" applyBorderFormats="0" applyFontFormats="1" applyPatternFormats="1" applyAlignmentFormats="0" applyWidthHeightFormats="0"/>
</file>

<file path=xl/queryTables/queryTable617.xml><?xml version="1.0" encoding="utf-8"?>
<queryTable xmlns="http://schemas.openxmlformats.org/spreadsheetml/2006/main" xmlns:mc="http://schemas.openxmlformats.org/markup-compatibility/2006" xmlns:xr16="http://schemas.microsoft.com/office/spreadsheetml/2017/revision16" mc:Ignorable="xr16" name="Alta_PCOI_Final_Crosstab_37" connectionId="171" xr16:uid="{EF3598BF-829E-4D7D-9920-E9F38BBCE7F0}" autoFormatId="16" applyNumberFormats="0" applyBorderFormats="0" applyFontFormats="1" applyPatternFormats="1" applyAlignmentFormats="0" applyWidthHeightFormats="0"/>
</file>

<file path=xl/queryTables/queryTable618.xml><?xml version="1.0" encoding="utf-8"?>
<queryTable xmlns="http://schemas.openxmlformats.org/spreadsheetml/2006/main" xmlns:mc="http://schemas.openxmlformats.org/markup-compatibility/2006" xmlns:xr16="http://schemas.microsoft.com/office/spreadsheetml/2017/revision16" mc:Ignorable="xr16" name="Alta_PCOI_Final_Crosstab_9" connectionId="225" xr16:uid="{1A342A04-A4AE-420B-9489-F76DE2B1429A}" autoFormatId="16" applyNumberFormats="0" applyBorderFormats="0" applyFontFormats="1" applyPatternFormats="1" applyAlignmentFormats="0" applyWidthHeightFormats="0"/>
</file>

<file path=xl/queryTables/queryTable619.xml><?xml version="1.0" encoding="utf-8"?>
<queryTable xmlns="http://schemas.openxmlformats.org/spreadsheetml/2006/main" xmlns:mc="http://schemas.openxmlformats.org/markup-compatibility/2006" xmlns:xr16="http://schemas.microsoft.com/office/spreadsheetml/2017/revision16" mc:Ignorable="xr16" name="Alta_PCOI_Final_Crosstab_17" connectionId="242" xr16:uid="{329976C4-9014-4521-A7B1-D8E96936E268}" autoFormatId="16" applyNumberFormats="0" applyBorderFormats="0" applyFontFormats="1" applyPatternFormats="1"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Alta_PCOI_Final_Crosstab_139" connectionId="19" xr16:uid="{BE0B72D3-6F47-40BA-A877-34D064F77655}" autoFormatId="16" applyNumberFormats="0" applyBorderFormats="0" applyFontFormats="1" applyPatternFormats="1" applyAlignmentFormats="0" applyWidthHeightFormats="0"/>
</file>

<file path=xl/queryTables/queryTable620.xml><?xml version="1.0" encoding="utf-8"?>
<queryTable xmlns="http://schemas.openxmlformats.org/spreadsheetml/2006/main" xmlns:mc="http://schemas.openxmlformats.org/markup-compatibility/2006" xmlns:xr16="http://schemas.microsoft.com/office/spreadsheetml/2017/revision16" mc:Ignorable="xr16" name="Alta_PCOI_Final_Crosstab_10" connectionId="227" xr16:uid="{91C01E94-9B87-4E9D-B38F-0CFFAE26CB5C}" autoFormatId="16" applyNumberFormats="0" applyBorderFormats="0" applyFontFormats="1" applyPatternFormats="1" applyAlignmentFormats="0" applyWidthHeightFormats="0"/>
</file>

<file path=xl/queryTables/queryTable621.xml><?xml version="1.0" encoding="utf-8"?>
<queryTable xmlns="http://schemas.openxmlformats.org/spreadsheetml/2006/main" xmlns:mc="http://schemas.openxmlformats.org/markup-compatibility/2006" xmlns:xr16="http://schemas.microsoft.com/office/spreadsheetml/2017/revision16" mc:Ignorable="xr16" name="Alta_PCOI_Final_Crosstab_21" connectionId="206" xr16:uid="{72BB4181-A3E3-4DBD-A687-73CEDA5A5F3A}" autoFormatId="16" applyNumberFormats="0" applyBorderFormats="0" applyFontFormats="1" applyPatternFormats="1" applyAlignmentFormats="0" applyWidthHeightFormats="0"/>
</file>

<file path=xl/queryTables/queryTable622.xml><?xml version="1.0" encoding="utf-8"?>
<queryTable xmlns="http://schemas.openxmlformats.org/spreadsheetml/2006/main" xmlns:mc="http://schemas.openxmlformats.org/markup-compatibility/2006" xmlns:xr16="http://schemas.microsoft.com/office/spreadsheetml/2017/revision16" mc:Ignorable="xr16" name="Alta_PCOI_Final_Crosstab_28" connectionId="192" xr16:uid="{4774E263-920A-4DAF-885C-B699D7965892}" autoFormatId="16" applyNumberFormats="0" applyBorderFormats="0" applyFontFormats="1" applyPatternFormats="1" applyAlignmentFormats="0" applyWidthHeightFormats="0"/>
</file>

<file path=xl/queryTables/queryTable623.xml><?xml version="1.0" encoding="utf-8"?>
<queryTable xmlns="http://schemas.openxmlformats.org/spreadsheetml/2006/main" xmlns:mc="http://schemas.openxmlformats.org/markup-compatibility/2006" xmlns:xr16="http://schemas.microsoft.com/office/spreadsheetml/2017/revision16" mc:Ignorable="xr16" name="Alta_PCOI_Final_Crosstab_35" connectionId="177" xr16:uid="{21C459B8-8B6C-495E-AB70-4AD7300EDB66}" autoFormatId="16" applyNumberFormats="0" applyBorderFormats="0" applyFontFormats="1" applyPatternFormats="1" applyAlignmentFormats="0" applyWidthHeightFormats="0"/>
</file>

<file path=xl/queryTables/queryTable624.xml><?xml version="1.0" encoding="utf-8"?>
<queryTable xmlns="http://schemas.openxmlformats.org/spreadsheetml/2006/main" xmlns:mc="http://schemas.openxmlformats.org/markup-compatibility/2006" xmlns:xr16="http://schemas.microsoft.com/office/spreadsheetml/2017/revision16" mc:Ignorable="xr16" name="Alta_PCOI_Final_Crosstab_36" connectionId="174" xr16:uid="{7EEF225C-51DA-42DC-B0FE-F9E89E56A5B0}" autoFormatId="16" applyNumberFormats="0" applyBorderFormats="0" applyFontFormats="1" applyPatternFormats="1" applyAlignmentFormats="0" applyWidthHeightFormats="0"/>
</file>

<file path=xl/queryTables/queryTable625.xml><?xml version="1.0" encoding="utf-8"?>
<queryTable xmlns="http://schemas.openxmlformats.org/spreadsheetml/2006/main" xmlns:mc="http://schemas.openxmlformats.org/markup-compatibility/2006" xmlns:xr16="http://schemas.microsoft.com/office/spreadsheetml/2017/revision16" mc:Ignorable="xr16" name="Alta_PCOI_Final_Crosstab_27" connectionId="194" xr16:uid="{154C7D58-4364-4101-AE7B-34C78C46AC8E}" autoFormatId="16" applyNumberFormats="0" applyBorderFormats="0" applyFontFormats="1" applyPatternFormats="1" applyAlignmentFormats="0" applyWidthHeightFormats="0"/>
</file>

<file path=xl/queryTables/queryTable626.xml><?xml version="1.0" encoding="utf-8"?>
<queryTable xmlns="http://schemas.openxmlformats.org/spreadsheetml/2006/main" xmlns:mc="http://schemas.openxmlformats.org/markup-compatibility/2006" xmlns:xr16="http://schemas.microsoft.com/office/spreadsheetml/2017/revision16" mc:Ignorable="xr16" name="Alta_PCOI_Final_Crosstab_30" connectionId="187" xr16:uid="{23D23B14-C915-45DE-AA41-C4373E910841}" autoFormatId="16" applyNumberFormats="0" applyBorderFormats="0" applyFontFormats="1" applyPatternFormats="1" applyAlignmentFormats="0" applyWidthHeightFormats="0"/>
</file>

<file path=xl/queryTables/queryTable627.xml><?xml version="1.0" encoding="utf-8"?>
<queryTable xmlns="http://schemas.openxmlformats.org/spreadsheetml/2006/main" xmlns:mc="http://schemas.openxmlformats.org/markup-compatibility/2006" xmlns:xr16="http://schemas.microsoft.com/office/spreadsheetml/2017/revision16" mc:Ignorable="xr16" name="Alta_PCOI_Final_Crosstab_18" connectionId="244" xr16:uid="{626F308B-102B-43AD-9F98-834EE8E16BDC}" autoFormatId="16" applyNumberFormats="0" applyBorderFormats="0" applyFontFormats="1" applyPatternFormats="1" applyAlignmentFormats="0" applyWidthHeightFormats="0"/>
</file>

<file path=xl/queryTables/queryTable628.xml><?xml version="1.0" encoding="utf-8"?>
<queryTable xmlns="http://schemas.openxmlformats.org/spreadsheetml/2006/main" xmlns:mc="http://schemas.openxmlformats.org/markup-compatibility/2006" xmlns:xr16="http://schemas.microsoft.com/office/spreadsheetml/2017/revision16" mc:Ignorable="xr16" name="Alta_PCOI_Final_Crosstab_12" connectionId="231" xr16:uid="{B0986106-9E7C-41D3-8EF5-99CA67A95715}" autoFormatId="16" applyNumberFormats="0" applyBorderFormats="0" applyFontFormats="1" applyPatternFormats="1" applyAlignmentFormats="0" applyWidthHeightFormats="0"/>
</file>

<file path=xl/queryTables/queryTable629.xml><?xml version="1.0" encoding="utf-8"?>
<queryTable xmlns="http://schemas.openxmlformats.org/spreadsheetml/2006/main" xmlns:mc="http://schemas.openxmlformats.org/markup-compatibility/2006" xmlns:xr16="http://schemas.microsoft.com/office/spreadsheetml/2017/revision16" mc:Ignorable="xr16" name="Alta_PCOI_Final_Crosstab_29" connectionId="189" xr16:uid="{A4F98659-577E-4705-A895-27B1DFE0370D}" autoFormatId="16" applyNumberFormats="0" applyBorderFormats="0" applyFontFormats="1" applyPatternFormats="1"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Alta_PCOI_Final_Crosstab_175" connectionId="82" xr16:uid="{F726611A-06B0-4798-8C16-7F8F8184A09B}" autoFormatId="16" applyNumberFormats="0" applyBorderFormats="0" applyFontFormats="1" applyPatternFormats="1" applyAlignmentFormats="0" applyWidthHeightFormats="0"/>
</file>

<file path=xl/queryTables/queryTable630.xml><?xml version="1.0" encoding="utf-8"?>
<queryTable xmlns="http://schemas.openxmlformats.org/spreadsheetml/2006/main" xmlns:mc="http://schemas.openxmlformats.org/markup-compatibility/2006" xmlns:xr16="http://schemas.microsoft.com/office/spreadsheetml/2017/revision16" mc:Ignorable="xr16" name="Alta_PCOI_Final_Crosstab_25" connectionId="198" xr16:uid="{843C4BAB-D8A8-4C21-A5BB-928368DAC375}" autoFormatId="16" applyNumberFormats="0" applyBorderFormats="0" applyFontFormats="1" applyPatternFormats="1" applyAlignmentFormats="0" applyWidthHeightFormats="0"/>
</file>

<file path=xl/queryTables/queryTable631.xml><?xml version="1.0" encoding="utf-8"?>
<queryTable xmlns="http://schemas.openxmlformats.org/spreadsheetml/2006/main" xmlns:mc="http://schemas.openxmlformats.org/markup-compatibility/2006" xmlns:xr16="http://schemas.microsoft.com/office/spreadsheetml/2017/revision16" mc:Ignorable="xr16" name="Alta_PCOI_Final_Crosstab_24" connectionId="200" xr16:uid="{4C6F4868-5E67-4416-A34F-E5495A56CD1C}" autoFormatId="16" applyNumberFormats="0" applyBorderFormats="0" applyFontFormats="1" applyPatternFormats="1" applyAlignmentFormats="0" applyWidthHeightFormats="0"/>
</file>

<file path=xl/queryTables/queryTable632.xml><?xml version="1.0" encoding="utf-8"?>
<queryTable xmlns="http://schemas.openxmlformats.org/spreadsheetml/2006/main" xmlns:mc="http://schemas.openxmlformats.org/markup-compatibility/2006" xmlns:xr16="http://schemas.microsoft.com/office/spreadsheetml/2017/revision16" mc:Ignorable="xr16" name="Alta_PCOI_Final_Crosstab_13" connectionId="229" xr16:uid="{E585A569-857E-4DD0-B572-01C61EE58C73}" autoFormatId="16" applyNumberFormats="0" applyBorderFormats="0" applyFontFormats="1" applyPatternFormats="1" applyAlignmentFormats="0" applyWidthHeightFormats="0"/>
</file>

<file path=xl/queryTables/queryTable633.xml><?xml version="1.0" encoding="utf-8"?>
<queryTable xmlns="http://schemas.openxmlformats.org/spreadsheetml/2006/main" xmlns:mc="http://schemas.openxmlformats.org/markup-compatibility/2006" xmlns:xr16="http://schemas.microsoft.com/office/spreadsheetml/2017/revision16" mc:Ignorable="xr16" name="Alta_PCOI_Final_Crosstab_11" connectionId="234" xr16:uid="{98783CB1-D792-4D4E-B23C-514011313A88}" autoFormatId="16" applyNumberFormats="0" applyBorderFormats="0" applyFontFormats="1" applyPatternFormats="1" applyAlignmentFormats="0" applyWidthHeightFormats="0"/>
</file>

<file path=xl/queryTables/queryTable634.xml><?xml version="1.0" encoding="utf-8"?>
<queryTable xmlns="http://schemas.openxmlformats.org/spreadsheetml/2006/main" xmlns:mc="http://schemas.openxmlformats.org/markup-compatibility/2006" xmlns:xr16="http://schemas.microsoft.com/office/spreadsheetml/2017/revision16" mc:Ignorable="xr16" name="Alta_PCOI_Final_Crosstab_5" connectionId="217" xr16:uid="{4CE18848-C133-4976-ADD7-1BA019DF5BEB}" autoFormatId="16" applyNumberFormats="0" applyBorderFormats="0" applyFontFormats="1" applyPatternFormats="1" applyAlignmentFormats="0" applyWidthHeightFormats="0"/>
</file>

<file path=xl/queryTables/queryTable635.xml><?xml version="1.0" encoding="utf-8"?>
<queryTable xmlns="http://schemas.openxmlformats.org/spreadsheetml/2006/main" xmlns:mc="http://schemas.openxmlformats.org/markup-compatibility/2006" xmlns:xr16="http://schemas.microsoft.com/office/spreadsheetml/2017/revision16" mc:Ignorable="xr16" name="Alta_PCOI_Final_Crosstab_14" connectionId="236" xr16:uid="{2EE5D7DD-C31A-406D-9C96-DA05A15295F7}" autoFormatId="16" applyNumberFormats="0" applyBorderFormats="0" applyFontFormats="1" applyPatternFormats="1" applyAlignmentFormats="0" applyWidthHeightFormats="0"/>
</file>

<file path=xl/queryTables/queryTable636.xml><?xml version="1.0" encoding="utf-8"?>
<queryTable xmlns="http://schemas.openxmlformats.org/spreadsheetml/2006/main" xmlns:mc="http://schemas.openxmlformats.org/markup-compatibility/2006" xmlns:xr16="http://schemas.microsoft.com/office/spreadsheetml/2017/revision16" mc:Ignorable="xr16" name="Alta_PCOI_Final_Crosstab_4" connectionId="210" xr16:uid="{0FCA30A7-313E-4F44-B54D-86EAC5EA6D80}" autoFormatId="16" applyNumberFormats="0" applyBorderFormats="0" applyFontFormats="1" applyPatternFormats="1" applyAlignmentFormats="0" applyWidthHeightFormats="0"/>
</file>

<file path=xl/queryTables/queryTable637.xml><?xml version="1.0" encoding="utf-8"?>
<queryTable xmlns="http://schemas.openxmlformats.org/spreadsheetml/2006/main" xmlns:mc="http://schemas.openxmlformats.org/markup-compatibility/2006" xmlns:xr16="http://schemas.microsoft.com/office/spreadsheetml/2017/revision16" mc:Ignorable="xr16" name="Alta_PCOI_Final_Crosstab_16" connectionId="240" xr16:uid="{D12FBF37-415E-495A-AA1E-B26532811C8F}" autoFormatId="16" applyNumberFormats="0" applyBorderFormats="0" applyFontFormats="1" applyPatternFormats="1"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sampInfo_colon_264" connectionId="508" xr16:uid="{96A38929-CC40-4E51-A1FB-C3EABB3516F2}" autoFormatId="16" applyNumberFormats="0" applyBorderFormats="0" applyFontFormats="1" applyPatternFormats="1"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Alta_PCOI_Final_Crosstab_91" connectionId="102" xr16:uid="{7B17C850-010C-4005-B279-94B4FBC534AF}" autoFormatId="16" applyNumberFormats="0" applyBorderFormats="0" applyFontFormats="1" applyPatternFormats="1"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sampInfo_colon_178" connectionId="412" xr16:uid="{1B160560-7B23-4EBB-B7EE-4C89D8825500}" autoFormatId="16" applyNumberFormats="0" applyBorderFormats="0" applyFontFormats="1" applyPatternFormats="1"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sampInfo_colon_8" connectionId="335" xr16:uid="{FDDAEF3E-D128-470C-B709-2CF50521B5E7}" autoFormatId="16" applyNumberFormats="0" applyBorderFormats="0" applyFontFormats="1" applyPatternFormats="1"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Alta_PCOI_Final_Crosstab_206" connectionId="116" xr16:uid="{904B7D72-5C8D-49BC-AF2B-464C74366EF9}" autoFormatId="16" applyNumberFormats="0" applyBorderFormats="0" applyFontFormats="1" applyPatternFormats="1"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sampInfo_colon_250" connectionId="492" xr16:uid="{6B294170-BAA0-4E1D-AE7D-695549DBFE1F}"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sampInfo_colon_24" connectionId="632" xr16:uid="{77E68BAE-E5D7-4494-852E-ED38BCDC4869}" autoFormatId="16" applyNumberFormats="0" applyBorderFormats="0" applyFontFormats="1" applyPatternFormats="1"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Alta_PCOI_Final_Crosstab_181" connectionId="88" xr16:uid="{D7EDC9C0-A5CF-4C98-80EB-E3B70969C3D3}" autoFormatId="16" applyNumberFormats="0" applyBorderFormats="0" applyFontFormats="1" applyPatternFormats="1"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sampInfo_colon_204" connectionId="441" xr16:uid="{5FBA1200-6B4D-4464-A0A2-89F040186A3E}" autoFormatId="16" applyNumberFormats="0" applyBorderFormats="0" applyFontFormats="1" applyPatternFormats="1"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sampInfo_colon_51" connectionId="585" xr16:uid="{3CF6F7C3-EAF0-4875-95B4-85F7EB17DD54}" autoFormatId="16" applyNumberFormats="0" applyBorderFormats="0" applyFontFormats="1" applyPatternFormats="1"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sampInfo_colon_249" connectionId="491" xr16:uid="{FEDF8420-EE33-4679-938A-CB173E3C777C}" autoFormatId="16" applyNumberFormats="0" applyBorderFormats="0" applyFontFormats="1" applyPatternFormats="1"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Alta_PCOI_Final_Crosstab_162" connectionId="67" xr16:uid="{3160AFA3-DDAB-470B-B1AC-A608D15B2138}" autoFormatId="16" applyNumberFormats="0" applyBorderFormats="0" applyFontFormats="1" applyPatternFormats="1"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Alta_PCOI_Final_Crosstab_132" connectionId="27" xr16:uid="{7ED8462F-715F-4836-A3F0-1F09DACAB841}" autoFormatId="16" applyNumberFormats="0" applyBorderFormats="0" applyFontFormats="1" applyPatternFormats="1"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Alta_PCOI_Final_Crosstab_75" connectionId="254" xr16:uid="{1516E7E5-3C67-480A-9A17-A9BBBD5483A6}" autoFormatId="16" applyNumberFormats="0" applyBorderFormats="0" applyFontFormats="1" applyPatternFormats="1"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sampInfo_colon_18" connectionId="325" xr16:uid="{6ACA642F-84E5-450D-B942-76D461D42B03}" autoFormatId="16" applyNumberFormats="0" applyBorderFormats="0" applyFontFormats="1" applyPatternFormats="1"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Alta_PCOI_Final_Crosstab_236" connectionId="149" xr16:uid="{B4B9887E-C282-4378-9561-52B1B7D83D33}" autoFormatId="16" applyNumberFormats="0" applyBorderFormats="0" applyFontFormats="1" applyPatternFormats="1"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Alta_PCOI_Final_Crosstab_198" connectionId="107" xr16:uid="{2DD982E7-7B85-4F3E-A089-58E8A2E6CF2D}"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sampInfo_colon_144" connectionId="359" xr16:uid="{F8927F0B-E14F-4B88-B295-37864AF3A189}" autoFormatId="16" applyNumberFormats="0" applyBorderFormats="0" applyFontFormats="1" applyPatternFormats="1"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Alta_PCOI_Final_Crosstab_13" connectionId="324" xr16:uid="{7DCCF230-DD1C-4254-A8C6-9FB28F170206}" autoFormatId="16" applyNumberFormats="0" applyBorderFormats="0" applyFontFormats="1" applyPatternFormats="1"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Alta_PCOI_Final_Crosstab_44" connectionId="261" xr16:uid="{E6FAF5F2-A035-4F95-BCA4-D32CDFD98F51}" autoFormatId="16" applyNumberFormats="0" applyBorderFormats="0" applyFontFormats="1" applyPatternFormats="1"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sampInfo_colon_233" connectionId="474" xr16:uid="{87638C04-D237-42AA-AF21-EA728B9BDE7C}" autoFormatId="16" applyNumberFormats="0" applyBorderFormats="0" applyFontFormats="1" applyPatternFormats="1"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Alta_PCOI_Final_Crosstab_165" connectionId="71" xr16:uid="{DCA70737-512F-4384-8A90-202A8DD4E163}" autoFormatId="16" applyNumberFormats="0" applyBorderFormats="0" applyFontFormats="1" applyPatternFormats="1"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sampInfo_colon_154" connectionId="348" xr16:uid="{8975ECD5-7E7E-44BD-8C57-FE711816F659}" autoFormatId="16" applyNumberFormats="0" applyBorderFormats="0" applyFontFormats="1" applyPatternFormats="1"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Alta_PCOI_Final_Crosstab_73" connectionId="292" xr16:uid="{1A1A50C4-BA13-4C0A-B4A8-40AC8726F97E}" autoFormatId="16" applyNumberFormats="0" applyBorderFormats="0" applyFontFormats="1" applyPatternFormats="1"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sampInfo_colon_256" connectionId="499" xr16:uid="{D63CEC69-ACA3-4868-9E0B-D07BF4198851}" autoFormatId="16" applyNumberFormats="0" applyBorderFormats="0" applyFontFormats="1" applyPatternFormats="1"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Alta_PCOI_Final_Crosstab_191" connectionId="99" xr16:uid="{6DE34905-A52A-4C5E-9954-C769EDC87952}" autoFormatId="16" applyNumberFormats="0" applyBorderFormats="0" applyFontFormats="1" applyPatternFormats="1"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Alta_PCOI_Final_Crosstab_195" connectionId="104" xr16:uid="{783E3D38-D0A5-4060-A06F-AA6C1D50EF80}" autoFormatId="16" applyNumberFormats="0" applyBorderFormats="0" applyFontFormats="1" applyPatternFormats="1"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sampInfo_colon_258" connectionId="501" xr16:uid="{034BA343-3FBE-4254-8D7F-E526257506FB}"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Alta_PCOI_Final_Crosstab_226" connectionId="138" xr16:uid="{000C00DE-3D5E-4129-8883-BF1BCBBE5239}" autoFormatId="16" applyNumberFormats="0" applyBorderFormats="0" applyFontFormats="1" applyPatternFormats="1"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Alta_PCOI_Final_Crosstab_28" connectionId="305" xr16:uid="{71E33E46-3215-487F-A19C-69F2CDD2EBFC}" autoFormatId="16" applyNumberFormats="0" applyBorderFormats="0" applyFontFormats="1" applyPatternFormats="1"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sampInfo_colon_208" connectionId="445" xr16:uid="{9261D20E-0547-4DD0-8302-0665F1765A7D}" autoFormatId="16" applyNumberFormats="0" applyBorderFormats="0" applyFontFormats="1" applyPatternFormats="1"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sampInfo_colon_123" connectionId="383" xr16:uid="{9A32419E-4F41-4B6D-9F0F-0C3A4905282B}" autoFormatId="16" applyNumberFormats="0" applyBorderFormats="0" applyFontFormats="1" applyPatternFormats="1"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Alta_PCOI_Final_Crosstab_104" connectionId="282" xr16:uid="{9666DC62-2A4D-4964-B151-9F1576D67FA0}" autoFormatId="16" applyNumberFormats="0" applyBorderFormats="0" applyFontFormats="1" applyPatternFormats="1"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Alta_PCOI_Final_Crosstab_117" connectionId="43" xr16:uid="{CA1C3411-304B-4E2C-8D81-50ADEB04709D}" autoFormatId="16" applyNumberFormats="0" applyBorderFormats="0" applyFontFormats="1" applyPatternFormats="1"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Alta_PCOI_Final_Crosstab_57" connectionId="275" xr16:uid="{C7AC2EEC-3668-476B-86AF-2B480DFD2A05}" autoFormatId="16" applyNumberFormats="0" applyBorderFormats="0" applyFontFormats="1" applyPatternFormats="1"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sampInfo_colon_20" connectionId="636" xr16:uid="{F36EB57E-ABD2-4BFC-9214-9B31294D2221}" autoFormatId="16" applyNumberFormats="0" applyBorderFormats="0" applyFontFormats="1" applyPatternFormats="1"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sampInfo_colon_113" connectionId="584" xr16:uid="{2FAB2FF4-20F1-4545-AB37-90D8DB26D150}" autoFormatId="16" applyNumberFormats="0" applyBorderFormats="0" applyFontFormats="1" applyPatternFormats="1"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sampInfo_colon_203" connectionId="440" xr16:uid="{276A63FF-D623-488E-8148-0F348A726B0C}" autoFormatId="16" applyNumberFormats="0" applyBorderFormats="0" applyFontFormats="1" applyPatternFormats="1"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Alta_PCOI_Final_Crosstab_27" connectionId="306" xr16:uid="{944AF905-D385-48EF-870D-DF3CD780CC2D}"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3" Type="http://schemas.openxmlformats.org/officeDocument/2006/relationships/queryTable" Target="../queryTables/queryTable613.xml"/><Relationship Id="rId18" Type="http://schemas.openxmlformats.org/officeDocument/2006/relationships/queryTable" Target="../queryTables/queryTable618.xml"/><Relationship Id="rId26" Type="http://schemas.openxmlformats.org/officeDocument/2006/relationships/queryTable" Target="../queryTables/queryTable626.xml"/><Relationship Id="rId21" Type="http://schemas.openxmlformats.org/officeDocument/2006/relationships/queryTable" Target="../queryTables/queryTable621.xml"/><Relationship Id="rId34" Type="http://schemas.openxmlformats.org/officeDocument/2006/relationships/queryTable" Target="../queryTables/queryTable634.xml"/><Relationship Id="rId7" Type="http://schemas.openxmlformats.org/officeDocument/2006/relationships/queryTable" Target="../queryTables/queryTable607.xml"/><Relationship Id="rId12" Type="http://schemas.openxmlformats.org/officeDocument/2006/relationships/queryTable" Target="../queryTables/queryTable612.xml"/><Relationship Id="rId17" Type="http://schemas.openxmlformats.org/officeDocument/2006/relationships/queryTable" Target="../queryTables/queryTable617.xml"/><Relationship Id="rId25" Type="http://schemas.openxmlformats.org/officeDocument/2006/relationships/queryTable" Target="../queryTables/queryTable625.xml"/><Relationship Id="rId33" Type="http://schemas.openxmlformats.org/officeDocument/2006/relationships/queryTable" Target="../queryTables/queryTable633.xml"/><Relationship Id="rId2" Type="http://schemas.openxmlformats.org/officeDocument/2006/relationships/queryTable" Target="../queryTables/queryTable602.xml"/><Relationship Id="rId16" Type="http://schemas.openxmlformats.org/officeDocument/2006/relationships/queryTable" Target="../queryTables/queryTable616.xml"/><Relationship Id="rId20" Type="http://schemas.openxmlformats.org/officeDocument/2006/relationships/queryTable" Target="../queryTables/queryTable620.xml"/><Relationship Id="rId29" Type="http://schemas.openxmlformats.org/officeDocument/2006/relationships/queryTable" Target="../queryTables/queryTable629.xml"/><Relationship Id="rId1" Type="http://schemas.openxmlformats.org/officeDocument/2006/relationships/printerSettings" Target="../printerSettings/printerSettings18.bin"/><Relationship Id="rId6" Type="http://schemas.openxmlformats.org/officeDocument/2006/relationships/queryTable" Target="../queryTables/queryTable606.xml"/><Relationship Id="rId11" Type="http://schemas.openxmlformats.org/officeDocument/2006/relationships/queryTable" Target="../queryTables/queryTable611.xml"/><Relationship Id="rId24" Type="http://schemas.openxmlformats.org/officeDocument/2006/relationships/queryTable" Target="../queryTables/queryTable624.xml"/><Relationship Id="rId32" Type="http://schemas.openxmlformats.org/officeDocument/2006/relationships/queryTable" Target="../queryTables/queryTable632.xml"/><Relationship Id="rId37" Type="http://schemas.openxmlformats.org/officeDocument/2006/relationships/queryTable" Target="../queryTables/queryTable637.xml"/><Relationship Id="rId5" Type="http://schemas.openxmlformats.org/officeDocument/2006/relationships/queryTable" Target="../queryTables/queryTable605.xml"/><Relationship Id="rId15" Type="http://schemas.openxmlformats.org/officeDocument/2006/relationships/queryTable" Target="../queryTables/queryTable615.xml"/><Relationship Id="rId23" Type="http://schemas.openxmlformats.org/officeDocument/2006/relationships/queryTable" Target="../queryTables/queryTable623.xml"/><Relationship Id="rId28" Type="http://schemas.openxmlformats.org/officeDocument/2006/relationships/queryTable" Target="../queryTables/queryTable628.xml"/><Relationship Id="rId36" Type="http://schemas.openxmlformats.org/officeDocument/2006/relationships/queryTable" Target="../queryTables/queryTable636.xml"/><Relationship Id="rId10" Type="http://schemas.openxmlformats.org/officeDocument/2006/relationships/queryTable" Target="../queryTables/queryTable610.xml"/><Relationship Id="rId19" Type="http://schemas.openxmlformats.org/officeDocument/2006/relationships/queryTable" Target="../queryTables/queryTable619.xml"/><Relationship Id="rId31" Type="http://schemas.openxmlformats.org/officeDocument/2006/relationships/queryTable" Target="../queryTables/queryTable631.xml"/><Relationship Id="rId4" Type="http://schemas.openxmlformats.org/officeDocument/2006/relationships/queryTable" Target="../queryTables/queryTable604.xml"/><Relationship Id="rId9" Type="http://schemas.openxmlformats.org/officeDocument/2006/relationships/queryTable" Target="../queryTables/queryTable609.xml"/><Relationship Id="rId14" Type="http://schemas.openxmlformats.org/officeDocument/2006/relationships/queryTable" Target="../queryTables/queryTable614.xml"/><Relationship Id="rId22" Type="http://schemas.openxmlformats.org/officeDocument/2006/relationships/queryTable" Target="../queryTables/queryTable622.xml"/><Relationship Id="rId27" Type="http://schemas.openxmlformats.org/officeDocument/2006/relationships/queryTable" Target="../queryTables/queryTable627.xml"/><Relationship Id="rId30" Type="http://schemas.openxmlformats.org/officeDocument/2006/relationships/queryTable" Target="../queryTables/queryTable630.xml"/><Relationship Id="rId35" Type="http://schemas.openxmlformats.org/officeDocument/2006/relationships/queryTable" Target="../queryTables/queryTable635.xml"/><Relationship Id="rId8" Type="http://schemas.openxmlformats.org/officeDocument/2006/relationships/queryTable" Target="../queryTables/queryTable608.xml"/><Relationship Id="rId3" Type="http://schemas.openxmlformats.org/officeDocument/2006/relationships/queryTable" Target="../queryTables/queryTable603.xml"/></Relationships>
</file>

<file path=xl/worksheets/_rels/sheet3.xml.rels><?xml version="1.0" encoding="UTF-8" standalone="yes"?>
<Relationships xmlns="http://schemas.openxmlformats.org/package/2006/relationships"><Relationship Id="rId117" Type="http://schemas.openxmlformats.org/officeDocument/2006/relationships/queryTable" Target="../queryTables/queryTable116.xml"/><Relationship Id="rId21" Type="http://schemas.openxmlformats.org/officeDocument/2006/relationships/queryTable" Target="../queryTables/queryTable20.xml"/><Relationship Id="rId324" Type="http://schemas.openxmlformats.org/officeDocument/2006/relationships/queryTable" Target="../queryTables/queryTable323.xml"/><Relationship Id="rId170" Type="http://schemas.openxmlformats.org/officeDocument/2006/relationships/queryTable" Target="../queryTables/queryTable169.xml"/><Relationship Id="rId268" Type="http://schemas.openxmlformats.org/officeDocument/2006/relationships/queryTable" Target="../queryTables/queryTable267.xml"/><Relationship Id="rId475" Type="http://schemas.openxmlformats.org/officeDocument/2006/relationships/queryTable" Target="../queryTables/queryTable474.xml"/><Relationship Id="rId32" Type="http://schemas.openxmlformats.org/officeDocument/2006/relationships/queryTable" Target="../queryTables/queryTable31.xml"/><Relationship Id="rId74" Type="http://schemas.openxmlformats.org/officeDocument/2006/relationships/queryTable" Target="../queryTables/queryTable73.xml"/><Relationship Id="rId128" Type="http://schemas.openxmlformats.org/officeDocument/2006/relationships/queryTable" Target="../queryTables/queryTable127.xml"/><Relationship Id="rId335" Type="http://schemas.openxmlformats.org/officeDocument/2006/relationships/queryTable" Target="../queryTables/queryTable334.xml"/><Relationship Id="rId377" Type="http://schemas.openxmlformats.org/officeDocument/2006/relationships/queryTable" Target="../queryTables/queryTable376.xml"/><Relationship Id="rId500" Type="http://schemas.openxmlformats.org/officeDocument/2006/relationships/queryTable" Target="../queryTables/queryTable499.xml"/><Relationship Id="rId5" Type="http://schemas.openxmlformats.org/officeDocument/2006/relationships/queryTable" Target="../queryTables/queryTable4.xml"/><Relationship Id="rId181" Type="http://schemas.openxmlformats.org/officeDocument/2006/relationships/queryTable" Target="../queryTables/queryTable180.xml"/><Relationship Id="rId237" Type="http://schemas.openxmlformats.org/officeDocument/2006/relationships/queryTable" Target="../queryTables/queryTable236.xml"/><Relationship Id="rId402" Type="http://schemas.openxmlformats.org/officeDocument/2006/relationships/queryTable" Target="../queryTables/queryTable401.xml"/><Relationship Id="rId279" Type="http://schemas.openxmlformats.org/officeDocument/2006/relationships/queryTable" Target="../queryTables/queryTable278.xml"/><Relationship Id="rId444" Type="http://schemas.openxmlformats.org/officeDocument/2006/relationships/queryTable" Target="../queryTables/queryTable443.xml"/><Relationship Id="rId486" Type="http://schemas.openxmlformats.org/officeDocument/2006/relationships/queryTable" Target="../queryTables/queryTable485.xml"/><Relationship Id="rId43" Type="http://schemas.openxmlformats.org/officeDocument/2006/relationships/queryTable" Target="../queryTables/queryTable42.xml"/><Relationship Id="rId139" Type="http://schemas.openxmlformats.org/officeDocument/2006/relationships/queryTable" Target="../queryTables/queryTable138.xml"/><Relationship Id="rId290" Type="http://schemas.openxmlformats.org/officeDocument/2006/relationships/queryTable" Target="../queryTables/queryTable289.xml"/><Relationship Id="rId304" Type="http://schemas.openxmlformats.org/officeDocument/2006/relationships/queryTable" Target="../queryTables/queryTable303.xml"/><Relationship Id="rId346" Type="http://schemas.openxmlformats.org/officeDocument/2006/relationships/queryTable" Target="../queryTables/queryTable345.xml"/><Relationship Id="rId388" Type="http://schemas.openxmlformats.org/officeDocument/2006/relationships/queryTable" Target="../queryTables/queryTable387.xml"/><Relationship Id="rId511" Type="http://schemas.openxmlformats.org/officeDocument/2006/relationships/queryTable" Target="../queryTables/queryTable510.xml"/><Relationship Id="rId85" Type="http://schemas.openxmlformats.org/officeDocument/2006/relationships/queryTable" Target="../queryTables/queryTable84.xml"/><Relationship Id="rId150" Type="http://schemas.openxmlformats.org/officeDocument/2006/relationships/queryTable" Target="../queryTables/queryTable149.xml"/><Relationship Id="rId192" Type="http://schemas.openxmlformats.org/officeDocument/2006/relationships/queryTable" Target="../queryTables/queryTable191.xml"/><Relationship Id="rId206" Type="http://schemas.openxmlformats.org/officeDocument/2006/relationships/queryTable" Target="../queryTables/queryTable205.xml"/><Relationship Id="rId413" Type="http://schemas.openxmlformats.org/officeDocument/2006/relationships/queryTable" Target="../queryTables/queryTable412.xml"/><Relationship Id="rId248" Type="http://schemas.openxmlformats.org/officeDocument/2006/relationships/queryTable" Target="../queryTables/queryTable247.xml"/><Relationship Id="rId455" Type="http://schemas.openxmlformats.org/officeDocument/2006/relationships/queryTable" Target="../queryTables/queryTable454.xml"/><Relationship Id="rId497" Type="http://schemas.openxmlformats.org/officeDocument/2006/relationships/queryTable" Target="../queryTables/queryTable496.xml"/><Relationship Id="rId12" Type="http://schemas.openxmlformats.org/officeDocument/2006/relationships/queryTable" Target="../queryTables/queryTable11.xml"/><Relationship Id="rId108" Type="http://schemas.openxmlformats.org/officeDocument/2006/relationships/queryTable" Target="../queryTables/queryTable107.xml"/><Relationship Id="rId315" Type="http://schemas.openxmlformats.org/officeDocument/2006/relationships/queryTable" Target="../queryTables/queryTable314.xml"/><Relationship Id="rId357" Type="http://schemas.openxmlformats.org/officeDocument/2006/relationships/queryTable" Target="../queryTables/queryTable356.xml"/><Relationship Id="rId522" Type="http://schemas.openxmlformats.org/officeDocument/2006/relationships/queryTable" Target="../queryTables/queryTable521.xml"/><Relationship Id="rId54" Type="http://schemas.openxmlformats.org/officeDocument/2006/relationships/queryTable" Target="../queryTables/queryTable53.xml"/><Relationship Id="rId96" Type="http://schemas.openxmlformats.org/officeDocument/2006/relationships/queryTable" Target="../queryTables/queryTable95.xml"/><Relationship Id="rId161" Type="http://schemas.openxmlformats.org/officeDocument/2006/relationships/queryTable" Target="../queryTables/queryTable160.xml"/><Relationship Id="rId217" Type="http://schemas.openxmlformats.org/officeDocument/2006/relationships/queryTable" Target="../queryTables/queryTable216.xml"/><Relationship Id="rId399" Type="http://schemas.openxmlformats.org/officeDocument/2006/relationships/queryTable" Target="../queryTables/queryTable398.xml"/><Relationship Id="rId259" Type="http://schemas.openxmlformats.org/officeDocument/2006/relationships/queryTable" Target="../queryTables/queryTable258.xml"/><Relationship Id="rId424" Type="http://schemas.openxmlformats.org/officeDocument/2006/relationships/queryTable" Target="../queryTables/queryTable423.xml"/><Relationship Id="rId466" Type="http://schemas.openxmlformats.org/officeDocument/2006/relationships/queryTable" Target="../queryTables/queryTable465.xml"/><Relationship Id="rId23" Type="http://schemas.openxmlformats.org/officeDocument/2006/relationships/queryTable" Target="../queryTables/queryTable22.xml"/><Relationship Id="rId119" Type="http://schemas.openxmlformats.org/officeDocument/2006/relationships/queryTable" Target="../queryTables/queryTable118.xml"/><Relationship Id="rId270" Type="http://schemas.openxmlformats.org/officeDocument/2006/relationships/queryTable" Target="../queryTables/queryTable269.xml"/><Relationship Id="rId326" Type="http://schemas.openxmlformats.org/officeDocument/2006/relationships/queryTable" Target="../queryTables/queryTable325.xml"/><Relationship Id="rId65" Type="http://schemas.openxmlformats.org/officeDocument/2006/relationships/queryTable" Target="../queryTables/queryTable64.xml"/><Relationship Id="rId130" Type="http://schemas.openxmlformats.org/officeDocument/2006/relationships/queryTable" Target="../queryTables/queryTable129.xml"/><Relationship Id="rId368" Type="http://schemas.openxmlformats.org/officeDocument/2006/relationships/queryTable" Target="../queryTables/queryTable367.xml"/><Relationship Id="rId172" Type="http://schemas.openxmlformats.org/officeDocument/2006/relationships/queryTable" Target="../queryTables/queryTable171.xml"/><Relationship Id="rId228" Type="http://schemas.openxmlformats.org/officeDocument/2006/relationships/queryTable" Target="../queryTables/queryTable227.xml"/><Relationship Id="rId435" Type="http://schemas.openxmlformats.org/officeDocument/2006/relationships/queryTable" Target="../queryTables/queryTable434.xml"/><Relationship Id="rId477" Type="http://schemas.openxmlformats.org/officeDocument/2006/relationships/queryTable" Target="../queryTables/queryTable476.xml"/><Relationship Id="rId281" Type="http://schemas.openxmlformats.org/officeDocument/2006/relationships/queryTable" Target="../queryTables/queryTable280.xml"/><Relationship Id="rId337" Type="http://schemas.openxmlformats.org/officeDocument/2006/relationships/queryTable" Target="../queryTables/queryTable336.xml"/><Relationship Id="rId502" Type="http://schemas.openxmlformats.org/officeDocument/2006/relationships/queryTable" Target="../queryTables/queryTable501.xml"/><Relationship Id="rId34" Type="http://schemas.openxmlformats.org/officeDocument/2006/relationships/queryTable" Target="../queryTables/queryTable33.xml"/><Relationship Id="rId76" Type="http://schemas.openxmlformats.org/officeDocument/2006/relationships/queryTable" Target="../queryTables/queryTable75.xml"/><Relationship Id="rId141" Type="http://schemas.openxmlformats.org/officeDocument/2006/relationships/queryTable" Target="../queryTables/queryTable140.xml"/><Relationship Id="rId379" Type="http://schemas.openxmlformats.org/officeDocument/2006/relationships/queryTable" Target="../queryTables/queryTable378.xml"/><Relationship Id="rId7" Type="http://schemas.openxmlformats.org/officeDocument/2006/relationships/queryTable" Target="../queryTables/queryTable6.xml"/><Relationship Id="rId183" Type="http://schemas.openxmlformats.org/officeDocument/2006/relationships/queryTable" Target="../queryTables/queryTable182.xml"/><Relationship Id="rId239" Type="http://schemas.openxmlformats.org/officeDocument/2006/relationships/queryTable" Target="../queryTables/queryTable238.xml"/><Relationship Id="rId390" Type="http://schemas.openxmlformats.org/officeDocument/2006/relationships/queryTable" Target="../queryTables/queryTable389.xml"/><Relationship Id="rId404" Type="http://schemas.openxmlformats.org/officeDocument/2006/relationships/queryTable" Target="../queryTables/queryTable403.xml"/><Relationship Id="rId446" Type="http://schemas.openxmlformats.org/officeDocument/2006/relationships/queryTable" Target="../queryTables/queryTable445.xml"/><Relationship Id="rId250" Type="http://schemas.openxmlformats.org/officeDocument/2006/relationships/queryTable" Target="../queryTables/queryTable249.xml"/><Relationship Id="rId292" Type="http://schemas.openxmlformats.org/officeDocument/2006/relationships/queryTable" Target="../queryTables/queryTable291.xml"/><Relationship Id="rId306" Type="http://schemas.openxmlformats.org/officeDocument/2006/relationships/queryTable" Target="../queryTables/queryTable305.xml"/><Relationship Id="rId488" Type="http://schemas.openxmlformats.org/officeDocument/2006/relationships/queryTable" Target="../queryTables/queryTable487.xml"/><Relationship Id="rId45" Type="http://schemas.openxmlformats.org/officeDocument/2006/relationships/queryTable" Target="../queryTables/queryTable44.xml"/><Relationship Id="rId87" Type="http://schemas.openxmlformats.org/officeDocument/2006/relationships/queryTable" Target="../queryTables/queryTable86.xml"/><Relationship Id="rId110" Type="http://schemas.openxmlformats.org/officeDocument/2006/relationships/queryTable" Target="../queryTables/queryTable109.xml"/><Relationship Id="rId348" Type="http://schemas.openxmlformats.org/officeDocument/2006/relationships/queryTable" Target="../queryTables/queryTable347.xml"/><Relationship Id="rId513" Type="http://schemas.openxmlformats.org/officeDocument/2006/relationships/queryTable" Target="../queryTables/queryTable512.xml"/><Relationship Id="rId152" Type="http://schemas.openxmlformats.org/officeDocument/2006/relationships/queryTable" Target="../queryTables/queryTable151.xml"/><Relationship Id="rId194" Type="http://schemas.openxmlformats.org/officeDocument/2006/relationships/queryTable" Target="../queryTables/queryTable193.xml"/><Relationship Id="rId208" Type="http://schemas.openxmlformats.org/officeDocument/2006/relationships/queryTable" Target="../queryTables/queryTable207.xml"/><Relationship Id="rId415" Type="http://schemas.openxmlformats.org/officeDocument/2006/relationships/queryTable" Target="../queryTables/queryTable414.xml"/><Relationship Id="rId457" Type="http://schemas.openxmlformats.org/officeDocument/2006/relationships/queryTable" Target="../queryTables/queryTable456.xml"/><Relationship Id="rId261" Type="http://schemas.openxmlformats.org/officeDocument/2006/relationships/queryTable" Target="../queryTables/queryTable260.xml"/><Relationship Id="rId499" Type="http://schemas.openxmlformats.org/officeDocument/2006/relationships/queryTable" Target="../queryTables/queryTable498.xml"/><Relationship Id="rId14" Type="http://schemas.openxmlformats.org/officeDocument/2006/relationships/queryTable" Target="../queryTables/queryTable13.xml"/><Relationship Id="rId56" Type="http://schemas.openxmlformats.org/officeDocument/2006/relationships/queryTable" Target="../queryTables/queryTable55.xml"/><Relationship Id="rId317" Type="http://schemas.openxmlformats.org/officeDocument/2006/relationships/queryTable" Target="../queryTables/queryTable316.xml"/><Relationship Id="rId359" Type="http://schemas.openxmlformats.org/officeDocument/2006/relationships/queryTable" Target="../queryTables/queryTable358.xml"/><Relationship Id="rId524" Type="http://schemas.openxmlformats.org/officeDocument/2006/relationships/queryTable" Target="../queryTables/queryTable523.xml"/><Relationship Id="rId98" Type="http://schemas.openxmlformats.org/officeDocument/2006/relationships/queryTable" Target="../queryTables/queryTable97.xml"/><Relationship Id="rId121" Type="http://schemas.openxmlformats.org/officeDocument/2006/relationships/queryTable" Target="../queryTables/queryTable120.xml"/><Relationship Id="rId163" Type="http://schemas.openxmlformats.org/officeDocument/2006/relationships/queryTable" Target="../queryTables/queryTable162.xml"/><Relationship Id="rId219" Type="http://schemas.openxmlformats.org/officeDocument/2006/relationships/queryTable" Target="../queryTables/queryTable218.xml"/><Relationship Id="rId370" Type="http://schemas.openxmlformats.org/officeDocument/2006/relationships/queryTable" Target="../queryTables/queryTable369.xml"/><Relationship Id="rId426" Type="http://schemas.openxmlformats.org/officeDocument/2006/relationships/queryTable" Target="../queryTables/queryTable425.xml"/><Relationship Id="rId230" Type="http://schemas.openxmlformats.org/officeDocument/2006/relationships/queryTable" Target="../queryTables/queryTable229.xml"/><Relationship Id="rId468" Type="http://schemas.openxmlformats.org/officeDocument/2006/relationships/queryTable" Target="../queryTables/queryTable467.xml"/><Relationship Id="rId25" Type="http://schemas.openxmlformats.org/officeDocument/2006/relationships/queryTable" Target="../queryTables/queryTable24.xml"/><Relationship Id="rId67" Type="http://schemas.openxmlformats.org/officeDocument/2006/relationships/queryTable" Target="../queryTables/queryTable66.xml"/><Relationship Id="rId272" Type="http://schemas.openxmlformats.org/officeDocument/2006/relationships/queryTable" Target="../queryTables/queryTable271.xml"/><Relationship Id="rId328" Type="http://schemas.openxmlformats.org/officeDocument/2006/relationships/queryTable" Target="../queryTables/queryTable327.xml"/><Relationship Id="rId132" Type="http://schemas.openxmlformats.org/officeDocument/2006/relationships/queryTable" Target="../queryTables/queryTable131.xml"/><Relationship Id="rId174" Type="http://schemas.openxmlformats.org/officeDocument/2006/relationships/queryTable" Target="../queryTables/queryTable173.xml"/><Relationship Id="rId381" Type="http://schemas.openxmlformats.org/officeDocument/2006/relationships/queryTable" Target="../queryTables/queryTable380.xml"/><Relationship Id="rId241" Type="http://schemas.openxmlformats.org/officeDocument/2006/relationships/queryTable" Target="../queryTables/queryTable240.xml"/><Relationship Id="rId437" Type="http://schemas.openxmlformats.org/officeDocument/2006/relationships/queryTable" Target="../queryTables/queryTable436.xml"/><Relationship Id="rId479" Type="http://schemas.openxmlformats.org/officeDocument/2006/relationships/queryTable" Target="../queryTables/queryTable478.xml"/><Relationship Id="rId36" Type="http://schemas.openxmlformats.org/officeDocument/2006/relationships/queryTable" Target="../queryTables/queryTable35.xml"/><Relationship Id="rId283" Type="http://schemas.openxmlformats.org/officeDocument/2006/relationships/queryTable" Target="../queryTables/queryTable282.xml"/><Relationship Id="rId339" Type="http://schemas.openxmlformats.org/officeDocument/2006/relationships/queryTable" Target="../queryTables/queryTable338.xml"/><Relationship Id="rId490" Type="http://schemas.openxmlformats.org/officeDocument/2006/relationships/queryTable" Target="../queryTables/queryTable489.xml"/><Relationship Id="rId504" Type="http://schemas.openxmlformats.org/officeDocument/2006/relationships/queryTable" Target="../queryTables/queryTable503.xml"/><Relationship Id="rId78" Type="http://schemas.openxmlformats.org/officeDocument/2006/relationships/queryTable" Target="../queryTables/queryTable77.xml"/><Relationship Id="rId101" Type="http://schemas.openxmlformats.org/officeDocument/2006/relationships/queryTable" Target="../queryTables/queryTable100.xml"/><Relationship Id="rId143" Type="http://schemas.openxmlformats.org/officeDocument/2006/relationships/queryTable" Target="../queryTables/queryTable142.xml"/><Relationship Id="rId185" Type="http://schemas.openxmlformats.org/officeDocument/2006/relationships/queryTable" Target="../queryTables/queryTable184.xml"/><Relationship Id="rId350" Type="http://schemas.openxmlformats.org/officeDocument/2006/relationships/queryTable" Target="../queryTables/queryTable349.xml"/><Relationship Id="rId406" Type="http://schemas.openxmlformats.org/officeDocument/2006/relationships/queryTable" Target="../queryTables/queryTable405.xml"/><Relationship Id="rId9" Type="http://schemas.openxmlformats.org/officeDocument/2006/relationships/queryTable" Target="../queryTables/queryTable8.xml"/><Relationship Id="rId210" Type="http://schemas.openxmlformats.org/officeDocument/2006/relationships/queryTable" Target="../queryTables/queryTable209.xml"/><Relationship Id="rId392" Type="http://schemas.openxmlformats.org/officeDocument/2006/relationships/queryTable" Target="../queryTables/queryTable391.xml"/><Relationship Id="rId448" Type="http://schemas.openxmlformats.org/officeDocument/2006/relationships/queryTable" Target="../queryTables/queryTable447.xml"/><Relationship Id="rId252" Type="http://schemas.openxmlformats.org/officeDocument/2006/relationships/queryTable" Target="../queryTables/queryTable251.xml"/><Relationship Id="rId294" Type="http://schemas.openxmlformats.org/officeDocument/2006/relationships/queryTable" Target="../queryTables/queryTable293.xml"/><Relationship Id="rId308" Type="http://schemas.openxmlformats.org/officeDocument/2006/relationships/queryTable" Target="../queryTables/queryTable307.xml"/><Relationship Id="rId515" Type="http://schemas.openxmlformats.org/officeDocument/2006/relationships/queryTable" Target="../queryTables/queryTable514.xml"/><Relationship Id="rId47" Type="http://schemas.openxmlformats.org/officeDocument/2006/relationships/queryTable" Target="../queryTables/queryTable46.xml"/><Relationship Id="rId89" Type="http://schemas.openxmlformats.org/officeDocument/2006/relationships/queryTable" Target="../queryTables/queryTable88.xml"/><Relationship Id="rId112" Type="http://schemas.openxmlformats.org/officeDocument/2006/relationships/queryTable" Target="../queryTables/queryTable111.xml"/><Relationship Id="rId154" Type="http://schemas.openxmlformats.org/officeDocument/2006/relationships/queryTable" Target="../queryTables/queryTable153.xml"/><Relationship Id="rId361" Type="http://schemas.openxmlformats.org/officeDocument/2006/relationships/queryTable" Target="../queryTables/queryTable360.xml"/><Relationship Id="rId196" Type="http://schemas.openxmlformats.org/officeDocument/2006/relationships/queryTable" Target="../queryTables/queryTable195.xml"/><Relationship Id="rId417" Type="http://schemas.openxmlformats.org/officeDocument/2006/relationships/queryTable" Target="../queryTables/queryTable416.xml"/><Relationship Id="rId459" Type="http://schemas.openxmlformats.org/officeDocument/2006/relationships/queryTable" Target="../queryTables/queryTable458.xml"/><Relationship Id="rId16" Type="http://schemas.openxmlformats.org/officeDocument/2006/relationships/queryTable" Target="../queryTables/queryTable15.xml"/><Relationship Id="rId221" Type="http://schemas.openxmlformats.org/officeDocument/2006/relationships/queryTable" Target="../queryTables/queryTable220.xml"/><Relationship Id="rId263" Type="http://schemas.openxmlformats.org/officeDocument/2006/relationships/queryTable" Target="../queryTables/queryTable262.xml"/><Relationship Id="rId319" Type="http://schemas.openxmlformats.org/officeDocument/2006/relationships/queryTable" Target="../queryTables/queryTable318.xml"/><Relationship Id="rId470" Type="http://schemas.openxmlformats.org/officeDocument/2006/relationships/queryTable" Target="../queryTables/queryTable469.xml"/><Relationship Id="rId526" Type="http://schemas.openxmlformats.org/officeDocument/2006/relationships/queryTable" Target="../queryTables/queryTable525.xml"/><Relationship Id="rId58" Type="http://schemas.openxmlformats.org/officeDocument/2006/relationships/queryTable" Target="../queryTables/queryTable57.xml"/><Relationship Id="rId123" Type="http://schemas.openxmlformats.org/officeDocument/2006/relationships/queryTable" Target="../queryTables/queryTable122.xml"/><Relationship Id="rId330" Type="http://schemas.openxmlformats.org/officeDocument/2006/relationships/queryTable" Target="../queryTables/queryTable329.xml"/><Relationship Id="rId165" Type="http://schemas.openxmlformats.org/officeDocument/2006/relationships/queryTable" Target="../queryTables/queryTable164.xml"/><Relationship Id="rId372" Type="http://schemas.openxmlformats.org/officeDocument/2006/relationships/queryTable" Target="../queryTables/queryTable371.xml"/><Relationship Id="rId428" Type="http://schemas.openxmlformats.org/officeDocument/2006/relationships/queryTable" Target="../queryTables/queryTable427.xml"/><Relationship Id="rId232" Type="http://schemas.openxmlformats.org/officeDocument/2006/relationships/queryTable" Target="../queryTables/queryTable231.xml"/><Relationship Id="rId274" Type="http://schemas.openxmlformats.org/officeDocument/2006/relationships/queryTable" Target="../queryTables/queryTable273.xml"/><Relationship Id="rId481" Type="http://schemas.openxmlformats.org/officeDocument/2006/relationships/queryTable" Target="../queryTables/queryTable480.xml"/><Relationship Id="rId27" Type="http://schemas.openxmlformats.org/officeDocument/2006/relationships/queryTable" Target="../queryTables/queryTable26.xml"/><Relationship Id="rId69" Type="http://schemas.openxmlformats.org/officeDocument/2006/relationships/queryTable" Target="../queryTables/queryTable68.xml"/><Relationship Id="rId134" Type="http://schemas.openxmlformats.org/officeDocument/2006/relationships/queryTable" Target="../queryTables/queryTable133.xml"/><Relationship Id="rId80" Type="http://schemas.openxmlformats.org/officeDocument/2006/relationships/queryTable" Target="../queryTables/queryTable79.xml"/><Relationship Id="rId176" Type="http://schemas.openxmlformats.org/officeDocument/2006/relationships/queryTable" Target="../queryTables/queryTable175.xml"/><Relationship Id="rId341" Type="http://schemas.openxmlformats.org/officeDocument/2006/relationships/queryTable" Target="../queryTables/queryTable340.xml"/><Relationship Id="rId383" Type="http://schemas.openxmlformats.org/officeDocument/2006/relationships/queryTable" Target="../queryTables/queryTable382.xml"/><Relationship Id="rId439" Type="http://schemas.openxmlformats.org/officeDocument/2006/relationships/queryTable" Target="../queryTables/queryTable438.xml"/><Relationship Id="rId201" Type="http://schemas.openxmlformats.org/officeDocument/2006/relationships/queryTable" Target="../queryTables/queryTable200.xml"/><Relationship Id="rId243" Type="http://schemas.openxmlformats.org/officeDocument/2006/relationships/queryTable" Target="../queryTables/queryTable242.xml"/><Relationship Id="rId285" Type="http://schemas.openxmlformats.org/officeDocument/2006/relationships/queryTable" Target="../queryTables/queryTable284.xml"/><Relationship Id="rId450" Type="http://schemas.openxmlformats.org/officeDocument/2006/relationships/queryTable" Target="../queryTables/queryTable449.xml"/><Relationship Id="rId506" Type="http://schemas.openxmlformats.org/officeDocument/2006/relationships/queryTable" Target="../queryTables/queryTable505.xml"/><Relationship Id="rId38" Type="http://schemas.openxmlformats.org/officeDocument/2006/relationships/queryTable" Target="../queryTables/queryTable37.xml"/><Relationship Id="rId103" Type="http://schemas.openxmlformats.org/officeDocument/2006/relationships/queryTable" Target="../queryTables/queryTable102.xml"/><Relationship Id="rId310" Type="http://schemas.openxmlformats.org/officeDocument/2006/relationships/queryTable" Target="../queryTables/queryTable309.xml"/><Relationship Id="rId492" Type="http://schemas.openxmlformats.org/officeDocument/2006/relationships/queryTable" Target="../queryTables/queryTable491.xml"/><Relationship Id="rId91" Type="http://schemas.openxmlformats.org/officeDocument/2006/relationships/queryTable" Target="../queryTables/queryTable90.xml"/><Relationship Id="rId145" Type="http://schemas.openxmlformats.org/officeDocument/2006/relationships/queryTable" Target="../queryTables/queryTable144.xml"/><Relationship Id="rId187" Type="http://schemas.openxmlformats.org/officeDocument/2006/relationships/queryTable" Target="../queryTables/queryTable186.xml"/><Relationship Id="rId352" Type="http://schemas.openxmlformats.org/officeDocument/2006/relationships/queryTable" Target="../queryTables/queryTable351.xml"/><Relationship Id="rId394" Type="http://schemas.openxmlformats.org/officeDocument/2006/relationships/queryTable" Target="../queryTables/queryTable393.xml"/><Relationship Id="rId408" Type="http://schemas.openxmlformats.org/officeDocument/2006/relationships/queryTable" Target="../queryTables/queryTable407.xml"/><Relationship Id="rId212" Type="http://schemas.openxmlformats.org/officeDocument/2006/relationships/queryTable" Target="../queryTables/queryTable211.xml"/><Relationship Id="rId254" Type="http://schemas.openxmlformats.org/officeDocument/2006/relationships/queryTable" Target="../queryTables/queryTable253.xml"/><Relationship Id="rId49" Type="http://schemas.openxmlformats.org/officeDocument/2006/relationships/queryTable" Target="../queryTables/queryTable48.xml"/><Relationship Id="rId114" Type="http://schemas.openxmlformats.org/officeDocument/2006/relationships/queryTable" Target="../queryTables/queryTable113.xml"/><Relationship Id="rId296" Type="http://schemas.openxmlformats.org/officeDocument/2006/relationships/queryTable" Target="../queryTables/queryTable295.xml"/><Relationship Id="rId461" Type="http://schemas.openxmlformats.org/officeDocument/2006/relationships/queryTable" Target="../queryTables/queryTable460.xml"/><Relationship Id="rId517" Type="http://schemas.openxmlformats.org/officeDocument/2006/relationships/queryTable" Target="../queryTables/queryTable516.xml"/><Relationship Id="rId60" Type="http://schemas.openxmlformats.org/officeDocument/2006/relationships/queryTable" Target="../queryTables/queryTable59.xml"/><Relationship Id="rId156" Type="http://schemas.openxmlformats.org/officeDocument/2006/relationships/queryTable" Target="../queryTables/queryTable155.xml"/><Relationship Id="rId198" Type="http://schemas.openxmlformats.org/officeDocument/2006/relationships/queryTable" Target="../queryTables/queryTable197.xml"/><Relationship Id="rId321" Type="http://schemas.openxmlformats.org/officeDocument/2006/relationships/queryTable" Target="../queryTables/queryTable320.xml"/><Relationship Id="rId363" Type="http://schemas.openxmlformats.org/officeDocument/2006/relationships/queryTable" Target="../queryTables/queryTable362.xml"/><Relationship Id="rId419" Type="http://schemas.openxmlformats.org/officeDocument/2006/relationships/queryTable" Target="../queryTables/queryTable418.xml"/><Relationship Id="rId223" Type="http://schemas.openxmlformats.org/officeDocument/2006/relationships/queryTable" Target="../queryTables/queryTable222.xml"/><Relationship Id="rId430" Type="http://schemas.openxmlformats.org/officeDocument/2006/relationships/queryTable" Target="../queryTables/queryTable429.xml"/><Relationship Id="rId18" Type="http://schemas.openxmlformats.org/officeDocument/2006/relationships/queryTable" Target="../queryTables/queryTable17.xml"/><Relationship Id="rId265" Type="http://schemas.openxmlformats.org/officeDocument/2006/relationships/queryTable" Target="../queryTables/queryTable264.xml"/><Relationship Id="rId472" Type="http://schemas.openxmlformats.org/officeDocument/2006/relationships/queryTable" Target="../queryTables/queryTable471.xml"/><Relationship Id="rId528" Type="http://schemas.openxmlformats.org/officeDocument/2006/relationships/queryTable" Target="../queryTables/queryTable527.xml"/><Relationship Id="rId125" Type="http://schemas.openxmlformats.org/officeDocument/2006/relationships/queryTable" Target="../queryTables/queryTable124.xml"/><Relationship Id="rId167" Type="http://schemas.openxmlformats.org/officeDocument/2006/relationships/queryTable" Target="../queryTables/queryTable166.xml"/><Relationship Id="rId332" Type="http://schemas.openxmlformats.org/officeDocument/2006/relationships/queryTable" Target="../queryTables/queryTable331.xml"/><Relationship Id="rId374" Type="http://schemas.openxmlformats.org/officeDocument/2006/relationships/queryTable" Target="../queryTables/queryTable373.xml"/><Relationship Id="rId71" Type="http://schemas.openxmlformats.org/officeDocument/2006/relationships/queryTable" Target="../queryTables/queryTable70.xml"/><Relationship Id="rId234" Type="http://schemas.openxmlformats.org/officeDocument/2006/relationships/queryTable" Target="../queryTables/queryTable233.xml"/><Relationship Id="rId2" Type="http://schemas.openxmlformats.org/officeDocument/2006/relationships/queryTable" Target="../queryTables/queryTable1.xml"/><Relationship Id="rId29" Type="http://schemas.openxmlformats.org/officeDocument/2006/relationships/queryTable" Target="../queryTables/queryTable28.xml"/><Relationship Id="rId276" Type="http://schemas.openxmlformats.org/officeDocument/2006/relationships/queryTable" Target="../queryTables/queryTable275.xml"/><Relationship Id="rId441" Type="http://schemas.openxmlformats.org/officeDocument/2006/relationships/queryTable" Target="../queryTables/queryTable440.xml"/><Relationship Id="rId483" Type="http://schemas.openxmlformats.org/officeDocument/2006/relationships/queryTable" Target="../queryTables/queryTable482.xml"/><Relationship Id="rId40" Type="http://schemas.openxmlformats.org/officeDocument/2006/relationships/queryTable" Target="../queryTables/queryTable39.xml"/><Relationship Id="rId136" Type="http://schemas.openxmlformats.org/officeDocument/2006/relationships/queryTable" Target="../queryTables/queryTable135.xml"/><Relationship Id="rId178" Type="http://schemas.openxmlformats.org/officeDocument/2006/relationships/queryTable" Target="../queryTables/queryTable177.xml"/><Relationship Id="rId301" Type="http://schemas.openxmlformats.org/officeDocument/2006/relationships/queryTable" Target="../queryTables/queryTable300.xml"/><Relationship Id="rId343" Type="http://schemas.openxmlformats.org/officeDocument/2006/relationships/queryTable" Target="../queryTables/queryTable342.xml"/><Relationship Id="rId82" Type="http://schemas.openxmlformats.org/officeDocument/2006/relationships/queryTable" Target="../queryTables/queryTable81.xml"/><Relationship Id="rId203" Type="http://schemas.openxmlformats.org/officeDocument/2006/relationships/queryTable" Target="../queryTables/queryTable202.xml"/><Relationship Id="rId385" Type="http://schemas.openxmlformats.org/officeDocument/2006/relationships/queryTable" Target="../queryTables/queryTable384.xml"/><Relationship Id="rId245" Type="http://schemas.openxmlformats.org/officeDocument/2006/relationships/queryTable" Target="../queryTables/queryTable244.xml"/><Relationship Id="rId287" Type="http://schemas.openxmlformats.org/officeDocument/2006/relationships/queryTable" Target="../queryTables/queryTable286.xml"/><Relationship Id="rId410" Type="http://schemas.openxmlformats.org/officeDocument/2006/relationships/queryTable" Target="../queryTables/queryTable409.xml"/><Relationship Id="rId452" Type="http://schemas.openxmlformats.org/officeDocument/2006/relationships/queryTable" Target="../queryTables/queryTable451.xml"/><Relationship Id="rId494" Type="http://schemas.openxmlformats.org/officeDocument/2006/relationships/queryTable" Target="../queryTables/queryTable493.xml"/><Relationship Id="rId508" Type="http://schemas.openxmlformats.org/officeDocument/2006/relationships/queryTable" Target="../queryTables/queryTable507.xml"/><Relationship Id="rId105" Type="http://schemas.openxmlformats.org/officeDocument/2006/relationships/queryTable" Target="../queryTables/queryTable104.xml"/><Relationship Id="rId147" Type="http://schemas.openxmlformats.org/officeDocument/2006/relationships/queryTable" Target="../queryTables/queryTable146.xml"/><Relationship Id="rId312" Type="http://schemas.openxmlformats.org/officeDocument/2006/relationships/queryTable" Target="../queryTables/queryTable311.xml"/><Relationship Id="rId354" Type="http://schemas.openxmlformats.org/officeDocument/2006/relationships/queryTable" Target="../queryTables/queryTable353.xml"/><Relationship Id="rId51" Type="http://schemas.openxmlformats.org/officeDocument/2006/relationships/queryTable" Target="../queryTables/queryTable50.xml"/><Relationship Id="rId93" Type="http://schemas.openxmlformats.org/officeDocument/2006/relationships/queryTable" Target="../queryTables/queryTable92.xml"/><Relationship Id="rId189" Type="http://schemas.openxmlformats.org/officeDocument/2006/relationships/queryTable" Target="../queryTables/queryTable188.xml"/><Relationship Id="rId396" Type="http://schemas.openxmlformats.org/officeDocument/2006/relationships/queryTable" Target="../queryTables/queryTable395.xml"/><Relationship Id="rId214" Type="http://schemas.openxmlformats.org/officeDocument/2006/relationships/queryTable" Target="../queryTables/queryTable213.xml"/><Relationship Id="rId256" Type="http://schemas.openxmlformats.org/officeDocument/2006/relationships/queryTable" Target="../queryTables/queryTable255.xml"/><Relationship Id="rId298" Type="http://schemas.openxmlformats.org/officeDocument/2006/relationships/queryTable" Target="../queryTables/queryTable297.xml"/><Relationship Id="rId421" Type="http://schemas.openxmlformats.org/officeDocument/2006/relationships/queryTable" Target="../queryTables/queryTable420.xml"/><Relationship Id="rId463" Type="http://schemas.openxmlformats.org/officeDocument/2006/relationships/queryTable" Target="../queryTables/queryTable462.xml"/><Relationship Id="rId519" Type="http://schemas.openxmlformats.org/officeDocument/2006/relationships/queryTable" Target="../queryTables/queryTable518.xml"/><Relationship Id="rId116" Type="http://schemas.openxmlformats.org/officeDocument/2006/relationships/queryTable" Target="../queryTables/queryTable115.xml"/><Relationship Id="rId158" Type="http://schemas.openxmlformats.org/officeDocument/2006/relationships/queryTable" Target="../queryTables/queryTable157.xml"/><Relationship Id="rId323" Type="http://schemas.openxmlformats.org/officeDocument/2006/relationships/queryTable" Target="../queryTables/queryTable322.xml"/><Relationship Id="rId20" Type="http://schemas.openxmlformats.org/officeDocument/2006/relationships/queryTable" Target="../queryTables/queryTable19.xml"/><Relationship Id="rId62" Type="http://schemas.openxmlformats.org/officeDocument/2006/relationships/queryTable" Target="../queryTables/queryTable61.xml"/><Relationship Id="rId365" Type="http://schemas.openxmlformats.org/officeDocument/2006/relationships/queryTable" Target="../queryTables/queryTable364.xml"/><Relationship Id="rId225" Type="http://schemas.openxmlformats.org/officeDocument/2006/relationships/queryTable" Target="../queryTables/queryTable224.xml"/><Relationship Id="rId267" Type="http://schemas.openxmlformats.org/officeDocument/2006/relationships/queryTable" Target="../queryTables/queryTable266.xml"/><Relationship Id="rId432" Type="http://schemas.openxmlformats.org/officeDocument/2006/relationships/queryTable" Target="../queryTables/queryTable431.xml"/><Relationship Id="rId474" Type="http://schemas.openxmlformats.org/officeDocument/2006/relationships/queryTable" Target="../queryTables/queryTable473.xml"/><Relationship Id="rId127" Type="http://schemas.openxmlformats.org/officeDocument/2006/relationships/queryTable" Target="../queryTables/queryTable126.xml"/><Relationship Id="rId31" Type="http://schemas.openxmlformats.org/officeDocument/2006/relationships/queryTable" Target="../queryTables/queryTable30.xml"/><Relationship Id="rId73" Type="http://schemas.openxmlformats.org/officeDocument/2006/relationships/queryTable" Target="../queryTables/queryTable72.xml"/><Relationship Id="rId169" Type="http://schemas.openxmlformats.org/officeDocument/2006/relationships/queryTable" Target="../queryTables/queryTable168.xml"/><Relationship Id="rId334" Type="http://schemas.openxmlformats.org/officeDocument/2006/relationships/queryTable" Target="../queryTables/queryTable333.xml"/><Relationship Id="rId376" Type="http://schemas.openxmlformats.org/officeDocument/2006/relationships/queryTable" Target="../queryTables/queryTable375.xml"/><Relationship Id="rId4" Type="http://schemas.openxmlformats.org/officeDocument/2006/relationships/queryTable" Target="../queryTables/queryTable3.xml"/><Relationship Id="rId180" Type="http://schemas.openxmlformats.org/officeDocument/2006/relationships/queryTable" Target="../queryTables/queryTable179.xml"/><Relationship Id="rId236" Type="http://schemas.openxmlformats.org/officeDocument/2006/relationships/queryTable" Target="../queryTables/queryTable235.xml"/><Relationship Id="rId278" Type="http://schemas.openxmlformats.org/officeDocument/2006/relationships/queryTable" Target="../queryTables/queryTable277.xml"/><Relationship Id="rId401" Type="http://schemas.openxmlformats.org/officeDocument/2006/relationships/queryTable" Target="../queryTables/queryTable400.xml"/><Relationship Id="rId443" Type="http://schemas.openxmlformats.org/officeDocument/2006/relationships/queryTable" Target="../queryTables/queryTable442.xml"/><Relationship Id="rId303" Type="http://schemas.openxmlformats.org/officeDocument/2006/relationships/queryTable" Target="../queryTables/queryTable302.xml"/><Relationship Id="rId485" Type="http://schemas.openxmlformats.org/officeDocument/2006/relationships/queryTable" Target="../queryTables/queryTable484.xml"/><Relationship Id="rId42" Type="http://schemas.openxmlformats.org/officeDocument/2006/relationships/queryTable" Target="../queryTables/queryTable41.xml"/><Relationship Id="rId84" Type="http://schemas.openxmlformats.org/officeDocument/2006/relationships/queryTable" Target="../queryTables/queryTable83.xml"/><Relationship Id="rId138" Type="http://schemas.openxmlformats.org/officeDocument/2006/relationships/queryTable" Target="../queryTables/queryTable137.xml"/><Relationship Id="rId345" Type="http://schemas.openxmlformats.org/officeDocument/2006/relationships/queryTable" Target="../queryTables/queryTable344.xml"/><Relationship Id="rId387" Type="http://schemas.openxmlformats.org/officeDocument/2006/relationships/queryTable" Target="../queryTables/queryTable386.xml"/><Relationship Id="rId510" Type="http://schemas.openxmlformats.org/officeDocument/2006/relationships/queryTable" Target="../queryTables/queryTable509.xml"/><Relationship Id="rId191" Type="http://schemas.openxmlformats.org/officeDocument/2006/relationships/queryTable" Target="../queryTables/queryTable190.xml"/><Relationship Id="rId205" Type="http://schemas.openxmlformats.org/officeDocument/2006/relationships/queryTable" Target="../queryTables/queryTable204.xml"/><Relationship Id="rId247" Type="http://schemas.openxmlformats.org/officeDocument/2006/relationships/queryTable" Target="../queryTables/queryTable246.xml"/><Relationship Id="rId412" Type="http://schemas.openxmlformats.org/officeDocument/2006/relationships/queryTable" Target="../queryTables/queryTable411.xml"/><Relationship Id="rId107" Type="http://schemas.openxmlformats.org/officeDocument/2006/relationships/queryTable" Target="../queryTables/queryTable106.xml"/><Relationship Id="rId289" Type="http://schemas.openxmlformats.org/officeDocument/2006/relationships/queryTable" Target="../queryTables/queryTable288.xml"/><Relationship Id="rId454" Type="http://schemas.openxmlformats.org/officeDocument/2006/relationships/queryTable" Target="../queryTables/queryTable453.xml"/><Relationship Id="rId496" Type="http://schemas.openxmlformats.org/officeDocument/2006/relationships/queryTable" Target="../queryTables/queryTable495.xml"/><Relationship Id="rId11" Type="http://schemas.openxmlformats.org/officeDocument/2006/relationships/queryTable" Target="../queryTables/queryTable10.xml"/><Relationship Id="rId53" Type="http://schemas.openxmlformats.org/officeDocument/2006/relationships/queryTable" Target="../queryTables/queryTable52.xml"/><Relationship Id="rId149" Type="http://schemas.openxmlformats.org/officeDocument/2006/relationships/queryTable" Target="../queryTables/queryTable148.xml"/><Relationship Id="rId314" Type="http://schemas.openxmlformats.org/officeDocument/2006/relationships/queryTable" Target="../queryTables/queryTable313.xml"/><Relationship Id="rId356" Type="http://schemas.openxmlformats.org/officeDocument/2006/relationships/queryTable" Target="../queryTables/queryTable355.xml"/><Relationship Id="rId398" Type="http://schemas.openxmlformats.org/officeDocument/2006/relationships/queryTable" Target="../queryTables/queryTable397.xml"/><Relationship Id="rId521" Type="http://schemas.openxmlformats.org/officeDocument/2006/relationships/queryTable" Target="../queryTables/queryTable520.xml"/><Relationship Id="rId95" Type="http://schemas.openxmlformats.org/officeDocument/2006/relationships/queryTable" Target="../queryTables/queryTable94.xml"/><Relationship Id="rId160" Type="http://schemas.openxmlformats.org/officeDocument/2006/relationships/queryTable" Target="../queryTables/queryTable159.xml"/><Relationship Id="rId216" Type="http://schemas.openxmlformats.org/officeDocument/2006/relationships/queryTable" Target="../queryTables/queryTable215.xml"/><Relationship Id="rId423" Type="http://schemas.openxmlformats.org/officeDocument/2006/relationships/queryTable" Target="../queryTables/queryTable422.xml"/><Relationship Id="rId258" Type="http://schemas.openxmlformats.org/officeDocument/2006/relationships/queryTable" Target="../queryTables/queryTable257.xml"/><Relationship Id="rId465" Type="http://schemas.openxmlformats.org/officeDocument/2006/relationships/queryTable" Target="../queryTables/queryTable464.xml"/><Relationship Id="rId22" Type="http://schemas.openxmlformats.org/officeDocument/2006/relationships/queryTable" Target="../queryTables/queryTable21.xml"/><Relationship Id="rId64" Type="http://schemas.openxmlformats.org/officeDocument/2006/relationships/queryTable" Target="../queryTables/queryTable63.xml"/><Relationship Id="rId118" Type="http://schemas.openxmlformats.org/officeDocument/2006/relationships/queryTable" Target="../queryTables/queryTable117.xml"/><Relationship Id="rId325" Type="http://schemas.openxmlformats.org/officeDocument/2006/relationships/queryTable" Target="../queryTables/queryTable324.xml"/><Relationship Id="rId367" Type="http://schemas.openxmlformats.org/officeDocument/2006/relationships/queryTable" Target="../queryTables/queryTable366.xml"/><Relationship Id="rId171" Type="http://schemas.openxmlformats.org/officeDocument/2006/relationships/queryTable" Target="../queryTables/queryTable170.xml"/><Relationship Id="rId227" Type="http://schemas.openxmlformats.org/officeDocument/2006/relationships/queryTable" Target="../queryTables/queryTable226.xml"/><Relationship Id="rId269" Type="http://schemas.openxmlformats.org/officeDocument/2006/relationships/queryTable" Target="../queryTables/queryTable268.xml"/><Relationship Id="rId434" Type="http://schemas.openxmlformats.org/officeDocument/2006/relationships/queryTable" Target="../queryTables/queryTable433.xml"/><Relationship Id="rId476" Type="http://schemas.openxmlformats.org/officeDocument/2006/relationships/queryTable" Target="../queryTables/queryTable475.xml"/><Relationship Id="rId33" Type="http://schemas.openxmlformats.org/officeDocument/2006/relationships/queryTable" Target="../queryTables/queryTable32.xml"/><Relationship Id="rId129" Type="http://schemas.openxmlformats.org/officeDocument/2006/relationships/queryTable" Target="../queryTables/queryTable128.xml"/><Relationship Id="rId280" Type="http://schemas.openxmlformats.org/officeDocument/2006/relationships/queryTable" Target="../queryTables/queryTable279.xml"/><Relationship Id="rId336" Type="http://schemas.openxmlformats.org/officeDocument/2006/relationships/queryTable" Target="../queryTables/queryTable335.xml"/><Relationship Id="rId501" Type="http://schemas.openxmlformats.org/officeDocument/2006/relationships/queryTable" Target="../queryTables/queryTable500.xml"/><Relationship Id="rId75" Type="http://schemas.openxmlformats.org/officeDocument/2006/relationships/queryTable" Target="../queryTables/queryTable74.xml"/><Relationship Id="rId140" Type="http://schemas.openxmlformats.org/officeDocument/2006/relationships/queryTable" Target="../queryTables/queryTable139.xml"/><Relationship Id="rId182" Type="http://schemas.openxmlformats.org/officeDocument/2006/relationships/queryTable" Target="../queryTables/queryTable181.xml"/><Relationship Id="rId378" Type="http://schemas.openxmlformats.org/officeDocument/2006/relationships/queryTable" Target="../queryTables/queryTable377.xml"/><Relationship Id="rId403" Type="http://schemas.openxmlformats.org/officeDocument/2006/relationships/queryTable" Target="../queryTables/queryTable402.xml"/><Relationship Id="rId6" Type="http://schemas.openxmlformats.org/officeDocument/2006/relationships/queryTable" Target="../queryTables/queryTable5.xml"/><Relationship Id="rId238" Type="http://schemas.openxmlformats.org/officeDocument/2006/relationships/queryTable" Target="../queryTables/queryTable237.xml"/><Relationship Id="rId445" Type="http://schemas.openxmlformats.org/officeDocument/2006/relationships/queryTable" Target="../queryTables/queryTable444.xml"/><Relationship Id="rId487" Type="http://schemas.openxmlformats.org/officeDocument/2006/relationships/queryTable" Target="../queryTables/queryTable486.xml"/><Relationship Id="rId291" Type="http://schemas.openxmlformats.org/officeDocument/2006/relationships/queryTable" Target="../queryTables/queryTable290.xml"/><Relationship Id="rId305" Type="http://schemas.openxmlformats.org/officeDocument/2006/relationships/queryTable" Target="../queryTables/queryTable304.xml"/><Relationship Id="rId347" Type="http://schemas.openxmlformats.org/officeDocument/2006/relationships/queryTable" Target="../queryTables/queryTable346.xml"/><Relationship Id="rId512" Type="http://schemas.openxmlformats.org/officeDocument/2006/relationships/queryTable" Target="../queryTables/queryTable511.xml"/><Relationship Id="rId44" Type="http://schemas.openxmlformats.org/officeDocument/2006/relationships/queryTable" Target="../queryTables/queryTable43.xml"/><Relationship Id="rId86" Type="http://schemas.openxmlformats.org/officeDocument/2006/relationships/queryTable" Target="../queryTables/queryTable85.xml"/><Relationship Id="rId151" Type="http://schemas.openxmlformats.org/officeDocument/2006/relationships/queryTable" Target="../queryTables/queryTable150.xml"/><Relationship Id="rId389" Type="http://schemas.openxmlformats.org/officeDocument/2006/relationships/queryTable" Target="../queryTables/queryTable388.xml"/><Relationship Id="rId193" Type="http://schemas.openxmlformats.org/officeDocument/2006/relationships/queryTable" Target="../queryTables/queryTable192.xml"/><Relationship Id="rId207" Type="http://schemas.openxmlformats.org/officeDocument/2006/relationships/queryTable" Target="../queryTables/queryTable206.xml"/><Relationship Id="rId249" Type="http://schemas.openxmlformats.org/officeDocument/2006/relationships/queryTable" Target="../queryTables/queryTable248.xml"/><Relationship Id="rId414" Type="http://schemas.openxmlformats.org/officeDocument/2006/relationships/queryTable" Target="../queryTables/queryTable413.xml"/><Relationship Id="rId456" Type="http://schemas.openxmlformats.org/officeDocument/2006/relationships/queryTable" Target="../queryTables/queryTable455.xml"/><Relationship Id="rId498" Type="http://schemas.openxmlformats.org/officeDocument/2006/relationships/queryTable" Target="../queryTables/queryTable497.xml"/><Relationship Id="rId13" Type="http://schemas.openxmlformats.org/officeDocument/2006/relationships/queryTable" Target="../queryTables/queryTable12.xml"/><Relationship Id="rId109" Type="http://schemas.openxmlformats.org/officeDocument/2006/relationships/queryTable" Target="../queryTables/queryTable108.xml"/><Relationship Id="rId260" Type="http://schemas.openxmlformats.org/officeDocument/2006/relationships/queryTable" Target="../queryTables/queryTable259.xml"/><Relationship Id="rId316" Type="http://schemas.openxmlformats.org/officeDocument/2006/relationships/queryTable" Target="../queryTables/queryTable315.xml"/><Relationship Id="rId523" Type="http://schemas.openxmlformats.org/officeDocument/2006/relationships/queryTable" Target="../queryTables/queryTable522.xml"/><Relationship Id="rId55" Type="http://schemas.openxmlformats.org/officeDocument/2006/relationships/queryTable" Target="../queryTables/queryTable54.xml"/><Relationship Id="rId97" Type="http://schemas.openxmlformats.org/officeDocument/2006/relationships/queryTable" Target="../queryTables/queryTable96.xml"/><Relationship Id="rId120" Type="http://schemas.openxmlformats.org/officeDocument/2006/relationships/queryTable" Target="../queryTables/queryTable119.xml"/><Relationship Id="rId358" Type="http://schemas.openxmlformats.org/officeDocument/2006/relationships/queryTable" Target="../queryTables/queryTable357.xml"/><Relationship Id="rId162" Type="http://schemas.openxmlformats.org/officeDocument/2006/relationships/queryTable" Target="../queryTables/queryTable161.xml"/><Relationship Id="rId218" Type="http://schemas.openxmlformats.org/officeDocument/2006/relationships/queryTable" Target="../queryTables/queryTable217.xml"/><Relationship Id="rId425" Type="http://schemas.openxmlformats.org/officeDocument/2006/relationships/queryTable" Target="../queryTables/queryTable424.xml"/><Relationship Id="rId467" Type="http://schemas.openxmlformats.org/officeDocument/2006/relationships/queryTable" Target="../queryTables/queryTable466.xml"/><Relationship Id="rId271" Type="http://schemas.openxmlformats.org/officeDocument/2006/relationships/queryTable" Target="../queryTables/queryTable270.xml"/><Relationship Id="rId24" Type="http://schemas.openxmlformats.org/officeDocument/2006/relationships/queryTable" Target="../queryTables/queryTable23.xml"/><Relationship Id="rId66" Type="http://schemas.openxmlformats.org/officeDocument/2006/relationships/queryTable" Target="../queryTables/queryTable65.xml"/><Relationship Id="rId131" Type="http://schemas.openxmlformats.org/officeDocument/2006/relationships/queryTable" Target="../queryTables/queryTable130.xml"/><Relationship Id="rId327" Type="http://schemas.openxmlformats.org/officeDocument/2006/relationships/queryTable" Target="../queryTables/queryTable326.xml"/><Relationship Id="rId369" Type="http://schemas.openxmlformats.org/officeDocument/2006/relationships/queryTable" Target="../queryTables/queryTable368.xml"/><Relationship Id="rId173" Type="http://schemas.openxmlformats.org/officeDocument/2006/relationships/queryTable" Target="../queryTables/queryTable172.xml"/><Relationship Id="rId229" Type="http://schemas.openxmlformats.org/officeDocument/2006/relationships/queryTable" Target="../queryTables/queryTable228.xml"/><Relationship Id="rId380" Type="http://schemas.openxmlformats.org/officeDocument/2006/relationships/queryTable" Target="../queryTables/queryTable379.xml"/><Relationship Id="rId436" Type="http://schemas.openxmlformats.org/officeDocument/2006/relationships/queryTable" Target="../queryTables/queryTable435.xml"/><Relationship Id="rId240" Type="http://schemas.openxmlformats.org/officeDocument/2006/relationships/queryTable" Target="../queryTables/queryTable239.xml"/><Relationship Id="rId478" Type="http://schemas.openxmlformats.org/officeDocument/2006/relationships/queryTable" Target="../queryTables/queryTable477.xml"/><Relationship Id="rId35" Type="http://schemas.openxmlformats.org/officeDocument/2006/relationships/queryTable" Target="../queryTables/queryTable34.xml"/><Relationship Id="rId77" Type="http://schemas.openxmlformats.org/officeDocument/2006/relationships/queryTable" Target="../queryTables/queryTable76.xml"/><Relationship Id="rId100" Type="http://schemas.openxmlformats.org/officeDocument/2006/relationships/queryTable" Target="../queryTables/queryTable99.xml"/><Relationship Id="rId282" Type="http://schemas.openxmlformats.org/officeDocument/2006/relationships/queryTable" Target="../queryTables/queryTable281.xml"/><Relationship Id="rId338" Type="http://schemas.openxmlformats.org/officeDocument/2006/relationships/queryTable" Target="../queryTables/queryTable337.xml"/><Relationship Id="rId503" Type="http://schemas.openxmlformats.org/officeDocument/2006/relationships/queryTable" Target="../queryTables/queryTable502.xml"/><Relationship Id="rId8" Type="http://schemas.openxmlformats.org/officeDocument/2006/relationships/queryTable" Target="../queryTables/queryTable7.xml"/><Relationship Id="rId142" Type="http://schemas.openxmlformats.org/officeDocument/2006/relationships/queryTable" Target="../queryTables/queryTable141.xml"/><Relationship Id="rId184" Type="http://schemas.openxmlformats.org/officeDocument/2006/relationships/queryTable" Target="../queryTables/queryTable183.xml"/><Relationship Id="rId391" Type="http://schemas.openxmlformats.org/officeDocument/2006/relationships/queryTable" Target="../queryTables/queryTable390.xml"/><Relationship Id="rId405" Type="http://schemas.openxmlformats.org/officeDocument/2006/relationships/queryTable" Target="../queryTables/queryTable404.xml"/><Relationship Id="rId447" Type="http://schemas.openxmlformats.org/officeDocument/2006/relationships/queryTable" Target="../queryTables/queryTable446.xml"/><Relationship Id="rId251" Type="http://schemas.openxmlformats.org/officeDocument/2006/relationships/queryTable" Target="../queryTables/queryTable250.xml"/><Relationship Id="rId489" Type="http://schemas.openxmlformats.org/officeDocument/2006/relationships/queryTable" Target="../queryTables/queryTable488.xml"/><Relationship Id="rId46" Type="http://schemas.openxmlformats.org/officeDocument/2006/relationships/queryTable" Target="../queryTables/queryTable45.xml"/><Relationship Id="rId293" Type="http://schemas.openxmlformats.org/officeDocument/2006/relationships/queryTable" Target="../queryTables/queryTable292.xml"/><Relationship Id="rId307" Type="http://schemas.openxmlformats.org/officeDocument/2006/relationships/queryTable" Target="../queryTables/queryTable306.xml"/><Relationship Id="rId349" Type="http://schemas.openxmlformats.org/officeDocument/2006/relationships/queryTable" Target="../queryTables/queryTable348.xml"/><Relationship Id="rId514" Type="http://schemas.openxmlformats.org/officeDocument/2006/relationships/queryTable" Target="../queryTables/queryTable513.xml"/><Relationship Id="rId88" Type="http://schemas.openxmlformats.org/officeDocument/2006/relationships/queryTable" Target="../queryTables/queryTable87.xml"/><Relationship Id="rId111" Type="http://schemas.openxmlformats.org/officeDocument/2006/relationships/queryTable" Target="../queryTables/queryTable110.xml"/><Relationship Id="rId153" Type="http://schemas.openxmlformats.org/officeDocument/2006/relationships/queryTable" Target="../queryTables/queryTable152.xml"/><Relationship Id="rId195" Type="http://schemas.openxmlformats.org/officeDocument/2006/relationships/queryTable" Target="../queryTables/queryTable194.xml"/><Relationship Id="rId209" Type="http://schemas.openxmlformats.org/officeDocument/2006/relationships/queryTable" Target="../queryTables/queryTable208.xml"/><Relationship Id="rId360" Type="http://schemas.openxmlformats.org/officeDocument/2006/relationships/queryTable" Target="../queryTables/queryTable359.xml"/><Relationship Id="rId416" Type="http://schemas.openxmlformats.org/officeDocument/2006/relationships/queryTable" Target="../queryTables/queryTable415.xml"/><Relationship Id="rId220" Type="http://schemas.openxmlformats.org/officeDocument/2006/relationships/queryTable" Target="../queryTables/queryTable219.xml"/><Relationship Id="rId458" Type="http://schemas.openxmlformats.org/officeDocument/2006/relationships/queryTable" Target="../queryTables/queryTable457.xml"/><Relationship Id="rId15" Type="http://schemas.openxmlformats.org/officeDocument/2006/relationships/queryTable" Target="../queryTables/queryTable14.xml"/><Relationship Id="rId57" Type="http://schemas.openxmlformats.org/officeDocument/2006/relationships/queryTable" Target="../queryTables/queryTable56.xml"/><Relationship Id="rId262" Type="http://schemas.openxmlformats.org/officeDocument/2006/relationships/queryTable" Target="../queryTables/queryTable261.xml"/><Relationship Id="rId318" Type="http://schemas.openxmlformats.org/officeDocument/2006/relationships/queryTable" Target="../queryTables/queryTable317.xml"/><Relationship Id="rId525" Type="http://schemas.openxmlformats.org/officeDocument/2006/relationships/queryTable" Target="../queryTables/queryTable524.xml"/><Relationship Id="rId99" Type="http://schemas.openxmlformats.org/officeDocument/2006/relationships/queryTable" Target="../queryTables/queryTable98.xml"/><Relationship Id="rId122" Type="http://schemas.openxmlformats.org/officeDocument/2006/relationships/queryTable" Target="../queryTables/queryTable121.xml"/><Relationship Id="rId164" Type="http://schemas.openxmlformats.org/officeDocument/2006/relationships/queryTable" Target="../queryTables/queryTable163.xml"/><Relationship Id="rId371" Type="http://schemas.openxmlformats.org/officeDocument/2006/relationships/queryTable" Target="../queryTables/queryTable370.xml"/><Relationship Id="rId427" Type="http://schemas.openxmlformats.org/officeDocument/2006/relationships/queryTable" Target="../queryTables/queryTable426.xml"/><Relationship Id="rId469" Type="http://schemas.openxmlformats.org/officeDocument/2006/relationships/queryTable" Target="../queryTables/queryTable468.xml"/><Relationship Id="rId26" Type="http://schemas.openxmlformats.org/officeDocument/2006/relationships/queryTable" Target="../queryTables/queryTable25.xml"/><Relationship Id="rId231" Type="http://schemas.openxmlformats.org/officeDocument/2006/relationships/queryTable" Target="../queryTables/queryTable230.xml"/><Relationship Id="rId273" Type="http://schemas.openxmlformats.org/officeDocument/2006/relationships/queryTable" Target="../queryTables/queryTable272.xml"/><Relationship Id="rId329" Type="http://schemas.openxmlformats.org/officeDocument/2006/relationships/queryTable" Target="../queryTables/queryTable328.xml"/><Relationship Id="rId480" Type="http://schemas.openxmlformats.org/officeDocument/2006/relationships/queryTable" Target="../queryTables/queryTable479.xml"/><Relationship Id="rId68" Type="http://schemas.openxmlformats.org/officeDocument/2006/relationships/queryTable" Target="../queryTables/queryTable67.xml"/><Relationship Id="rId133" Type="http://schemas.openxmlformats.org/officeDocument/2006/relationships/queryTable" Target="../queryTables/queryTable132.xml"/><Relationship Id="rId175" Type="http://schemas.openxmlformats.org/officeDocument/2006/relationships/queryTable" Target="../queryTables/queryTable174.xml"/><Relationship Id="rId340" Type="http://schemas.openxmlformats.org/officeDocument/2006/relationships/queryTable" Target="../queryTables/queryTable339.xml"/><Relationship Id="rId200" Type="http://schemas.openxmlformats.org/officeDocument/2006/relationships/queryTable" Target="../queryTables/queryTable199.xml"/><Relationship Id="rId382" Type="http://schemas.openxmlformats.org/officeDocument/2006/relationships/queryTable" Target="../queryTables/queryTable381.xml"/><Relationship Id="rId438" Type="http://schemas.openxmlformats.org/officeDocument/2006/relationships/queryTable" Target="../queryTables/queryTable437.xml"/><Relationship Id="rId242" Type="http://schemas.openxmlformats.org/officeDocument/2006/relationships/queryTable" Target="../queryTables/queryTable241.xml"/><Relationship Id="rId284" Type="http://schemas.openxmlformats.org/officeDocument/2006/relationships/queryTable" Target="../queryTables/queryTable283.xml"/><Relationship Id="rId491" Type="http://schemas.openxmlformats.org/officeDocument/2006/relationships/queryTable" Target="../queryTables/queryTable490.xml"/><Relationship Id="rId505" Type="http://schemas.openxmlformats.org/officeDocument/2006/relationships/queryTable" Target="../queryTables/queryTable504.xml"/><Relationship Id="rId37" Type="http://schemas.openxmlformats.org/officeDocument/2006/relationships/queryTable" Target="../queryTables/queryTable36.xml"/><Relationship Id="rId79" Type="http://schemas.openxmlformats.org/officeDocument/2006/relationships/queryTable" Target="../queryTables/queryTable78.xml"/><Relationship Id="rId102" Type="http://schemas.openxmlformats.org/officeDocument/2006/relationships/queryTable" Target="../queryTables/queryTable101.xml"/><Relationship Id="rId144" Type="http://schemas.openxmlformats.org/officeDocument/2006/relationships/queryTable" Target="../queryTables/queryTable143.xml"/><Relationship Id="rId90" Type="http://schemas.openxmlformats.org/officeDocument/2006/relationships/queryTable" Target="../queryTables/queryTable89.xml"/><Relationship Id="rId186" Type="http://schemas.openxmlformats.org/officeDocument/2006/relationships/queryTable" Target="../queryTables/queryTable185.xml"/><Relationship Id="rId351" Type="http://schemas.openxmlformats.org/officeDocument/2006/relationships/queryTable" Target="../queryTables/queryTable350.xml"/><Relationship Id="rId393" Type="http://schemas.openxmlformats.org/officeDocument/2006/relationships/queryTable" Target="../queryTables/queryTable392.xml"/><Relationship Id="rId407" Type="http://schemas.openxmlformats.org/officeDocument/2006/relationships/queryTable" Target="../queryTables/queryTable406.xml"/><Relationship Id="rId449" Type="http://schemas.openxmlformats.org/officeDocument/2006/relationships/queryTable" Target="../queryTables/queryTable448.xml"/><Relationship Id="rId211" Type="http://schemas.openxmlformats.org/officeDocument/2006/relationships/queryTable" Target="../queryTables/queryTable210.xml"/><Relationship Id="rId253" Type="http://schemas.openxmlformats.org/officeDocument/2006/relationships/queryTable" Target="../queryTables/queryTable252.xml"/><Relationship Id="rId295" Type="http://schemas.openxmlformats.org/officeDocument/2006/relationships/queryTable" Target="../queryTables/queryTable294.xml"/><Relationship Id="rId309" Type="http://schemas.openxmlformats.org/officeDocument/2006/relationships/queryTable" Target="../queryTables/queryTable308.xml"/><Relationship Id="rId460" Type="http://schemas.openxmlformats.org/officeDocument/2006/relationships/queryTable" Target="../queryTables/queryTable459.xml"/><Relationship Id="rId516" Type="http://schemas.openxmlformats.org/officeDocument/2006/relationships/queryTable" Target="../queryTables/queryTable515.xml"/><Relationship Id="rId48" Type="http://schemas.openxmlformats.org/officeDocument/2006/relationships/queryTable" Target="../queryTables/queryTable47.xml"/><Relationship Id="rId113" Type="http://schemas.openxmlformats.org/officeDocument/2006/relationships/queryTable" Target="../queryTables/queryTable112.xml"/><Relationship Id="rId320" Type="http://schemas.openxmlformats.org/officeDocument/2006/relationships/queryTable" Target="../queryTables/queryTable319.xml"/><Relationship Id="rId155" Type="http://schemas.openxmlformats.org/officeDocument/2006/relationships/queryTable" Target="../queryTables/queryTable154.xml"/><Relationship Id="rId197" Type="http://schemas.openxmlformats.org/officeDocument/2006/relationships/queryTable" Target="../queryTables/queryTable196.xml"/><Relationship Id="rId362" Type="http://schemas.openxmlformats.org/officeDocument/2006/relationships/queryTable" Target="../queryTables/queryTable361.xml"/><Relationship Id="rId418" Type="http://schemas.openxmlformats.org/officeDocument/2006/relationships/queryTable" Target="../queryTables/queryTable417.xml"/><Relationship Id="rId222" Type="http://schemas.openxmlformats.org/officeDocument/2006/relationships/queryTable" Target="../queryTables/queryTable221.xml"/><Relationship Id="rId264" Type="http://schemas.openxmlformats.org/officeDocument/2006/relationships/queryTable" Target="../queryTables/queryTable263.xml"/><Relationship Id="rId471" Type="http://schemas.openxmlformats.org/officeDocument/2006/relationships/queryTable" Target="../queryTables/queryTable470.xml"/><Relationship Id="rId17" Type="http://schemas.openxmlformats.org/officeDocument/2006/relationships/queryTable" Target="../queryTables/queryTable16.xml"/><Relationship Id="rId59" Type="http://schemas.openxmlformats.org/officeDocument/2006/relationships/queryTable" Target="../queryTables/queryTable58.xml"/><Relationship Id="rId124" Type="http://schemas.openxmlformats.org/officeDocument/2006/relationships/queryTable" Target="../queryTables/queryTable123.xml"/><Relationship Id="rId527" Type="http://schemas.openxmlformats.org/officeDocument/2006/relationships/queryTable" Target="../queryTables/queryTable526.xml"/><Relationship Id="rId70" Type="http://schemas.openxmlformats.org/officeDocument/2006/relationships/queryTable" Target="../queryTables/queryTable69.xml"/><Relationship Id="rId166" Type="http://schemas.openxmlformats.org/officeDocument/2006/relationships/queryTable" Target="../queryTables/queryTable165.xml"/><Relationship Id="rId331" Type="http://schemas.openxmlformats.org/officeDocument/2006/relationships/queryTable" Target="../queryTables/queryTable330.xml"/><Relationship Id="rId373" Type="http://schemas.openxmlformats.org/officeDocument/2006/relationships/queryTable" Target="../queryTables/queryTable372.xml"/><Relationship Id="rId429" Type="http://schemas.openxmlformats.org/officeDocument/2006/relationships/queryTable" Target="../queryTables/queryTable428.xml"/><Relationship Id="rId1" Type="http://schemas.openxmlformats.org/officeDocument/2006/relationships/printerSettings" Target="../printerSettings/printerSettings2.bin"/><Relationship Id="rId233" Type="http://schemas.openxmlformats.org/officeDocument/2006/relationships/queryTable" Target="../queryTables/queryTable232.xml"/><Relationship Id="rId440" Type="http://schemas.openxmlformats.org/officeDocument/2006/relationships/queryTable" Target="../queryTables/queryTable439.xml"/><Relationship Id="rId28" Type="http://schemas.openxmlformats.org/officeDocument/2006/relationships/queryTable" Target="../queryTables/queryTable27.xml"/><Relationship Id="rId275" Type="http://schemas.openxmlformats.org/officeDocument/2006/relationships/queryTable" Target="../queryTables/queryTable274.xml"/><Relationship Id="rId300" Type="http://schemas.openxmlformats.org/officeDocument/2006/relationships/queryTable" Target="../queryTables/queryTable299.xml"/><Relationship Id="rId482" Type="http://schemas.openxmlformats.org/officeDocument/2006/relationships/queryTable" Target="../queryTables/queryTable481.xml"/><Relationship Id="rId81" Type="http://schemas.openxmlformats.org/officeDocument/2006/relationships/queryTable" Target="../queryTables/queryTable80.xml"/><Relationship Id="rId135" Type="http://schemas.openxmlformats.org/officeDocument/2006/relationships/queryTable" Target="../queryTables/queryTable134.xml"/><Relationship Id="rId177" Type="http://schemas.openxmlformats.org/officeDocument/2006/relationships/queryTable" Target="../queryTables/queryTable176.xml"/><Relationship Id="rId342" Type="http://schemas.openxmlformats.org/officeDocument/2006/relationships/queryTable" Target="../queryTables/queryTable341.xml"/><Relationship Id="rId384" Type="http://schemas.openxmlformats.org/officeDocument/2006/relationships/queryTable" Target="../queryTables/queryTable383.xml"/><Relationship Id="rId202" Type="http://schemas.openxmlformats.org/officeDocument/2006/relationships/queryTable" Target="../queryTables/queryTable201.xml"/><Relationship Id="rId244" Type="http://schemas.openxmlformats.org/officeDocument/2006/relationships/queryTable" Target="../queryTables/queryTable243.xml"/><Relationship Id="rId39" Type="http://schemas.openxmlformats.org/officeDocument/2006/relationships/queryTable" Target="../queryTables/queryTable38.xml"/><Relationship Id="rId286" Type="http://schemas.openxmlformats.org/officeDocument/2006/relationships/queryTable" Target="../queryTables/queryTable285.xml"/><Relationship Id="rId451" Type="http://schemas.openxmlformats.org/officeDocument/2006/relationships/queryTable" Target="../queryTables/queryTable450.xml"/><Relationship Id="rId493" Type="http://schemas.openxmlformats.org/officeDocument/2006/relationships/queryTable" Target="../queryTables/queryTable492.xml"/><Relationship Id="rId507" Type="http://schemas.openxmlformats.org/officeDocument/2006/relationships/queryTable" Target="../queryTables/queryTable506.xml"/><Relationship Id="rId50" Type="http://schemas.openxmlformats.org/officeDocument/2006/relationships/queryTable" Target="../queryTables/queryTable49.xml"/><Relationship Id="rId104" Type="http://schemas.openxmlformats.org/officeDocument/2006/relationships/queryTable" Target="../queryTables/queryTable103.xml"/><Relationship Id="rId146" Type="http://schemas.openxmlformats.org/officeDocument/2006/relationships/queryTable" Target="../queryTables/queryTable145.xml"/><Relationship Id="rId188" Type="http://schemas.openxmlformats.org/officeDocument/2006/relationships/queryTable" Target="../queryTables/queryTable187.xml"/><Relationship Id="rId311" Type="http://schemas.openxmlformats.org/officeDocument/2006/relationships/queryTable" Target="../queryTables/queryTable310.xml"/><Relationship Id="rId353" Type="http://schemas.openxmlformats.org/officeDocument/2006/relationships/queryTable" Target="../queryTables/queryTable352.xml"/><Relationship Id="rId395" Type="http://schemas.openxmlformats.org/officeDocument/2006/relationships/queryTable" Target="../queryTables/queryTable394.xml"/><Relationship Id="rId409" Type="http://schemas.openxmlformats.org/officeDocument/2006/relationships/queryTable" Target="../queryTables/queryTable408.xml"/><Relationship Id="rId92" Type="http://schemas.openxmlformats.org/officeDocument/2006/relationships/queryTable" Target="../queryTables/queryTable91.xml"/><Relationship Id="rId213" Type="http://schemas.openxmlformats.org/officeDocument/2006/relationships/queryTable" Target="../queryTables/queryTable212.xml"/><Relationship Id="rId420" Type="http://schemas.openxmlformats.org/officeDocument/2006/relationships/queryTable" Target="../queryTables/queryTable419.xml"/><Relationship Id="rId255" Type="http://schemas.openxmlformats.org/officeDocument/2006/relationships/queryTable" Target="../queryTables/queryTable254.xml"/><Relationship Id="rId297" Type="http://schemas.openxmlformats.org/officeDocument/2006/relationships/queryTable" Target="../queryTables/queryTable296.xml"/><Relationship Id="rId462" Type="http://schemas.openxmlformats.org/officeDocument/2006/relationships/queryTable" Target="../queryTables/queryTable461.xml"/><Relationship Id="rId518" Type="http://schemas.openxmlformats.org/officeDocument/2006/relationships/queryTable" Target="../queryTables/queryTable517.xml"/><Relationship Id="rId115" Type="http://schemas.openxmlformats.org/officeDocument/2006/relationships/queryTable" Target="../queryTables/queryTable114.xml"/><Relationship Id="rId157" Type="http://schemas.openxmlformats.org/officeDocument/2006/relationships/queryTable" Target="../queryTables/queryTable156.xml"/><Relationship Id="rId322" Type="http://schemas.openxmlformats.org/officeDocument/2006/relationships/queryTable" Target="../queryTables/queryTable321.xml"/><Relationship Id="rId364" Type="http://schemas.openxmlformats.org/officeDocument/2006/relationships/queryTable" Target="../queryTables/queryTable363.xml"/><Relationship Id="rId61" Type="http://schemas.openxmlformats.org/officeDocument/2006/relationships/queryTable" Target="../queryTables/queryTable60.xml"/><Relationship Id="rId199" Type="http://schemas.openxmlformats.org/officeDocument/2006/relationships/queryTable" Target="../queryTables/queryTable198.xml"/><Relationship Id="rId19" Type="http://schemas.openxmlformats.org/officeDocument/2006/relationships/queryTable" Target="../queryTables/queryTable18.xml"/><Relationship Id="rId224" Type="http://schemas.openxmlformats.org/officeDocument/2006/relationships/queryTable" Target="../queryTables/queryTable223.xml"/><Relationship Id="rId266" Type="http://schemas.openxmlformats.org/officeDocument/2006/relationships/queryTable" Target="../queryTables/queryTable265.xml"/><Relationship Id="rId431" Type="http://schemas.openxmlformats.org/officeDocument/2006/relationships/queryTable" Target="../queryTables/queryTable430.xml"/><Relationship Id="rId473" Type="http://schemas.openxmlformats.org/officeDocument/2006/relationships/queryTable" Target="../queryTables/queryTable472.xml"/><Relationship Id="rId30" Type="http://schemas.openxmlformats.org/officeDocument/2006/relationships/queryTable" Target="../queryTables/queryTable29.xml"/><Relationship Id="rId126" Type="http://schemas.openxmlformats.org/officeDocument/2006/relationships/queryTable" Target="../queryTables/queryTable125.xml"/><Relationship Id="rId168" Type="http://schemas.openxmlformats.org/officeDocument/2006/relationships/queryTable" Target="../queryTables/queryTable167.xml"/><Relationship Id="rId333" Type="http://schemas.openxmlformats.org/officeDocument/2006/relationships/queryTable" Target="../queryTables/queryTable332.xml"/><Relationship Id="rId72" Type="http://schemas.openxmlformats.org/officeDocument/2006/relationships/queryTable" Target="../queryTables/queryTable71.xml"/><Relationship Id="rId375" Type="http://schemas.openxmlformats.org/officeDocument/2006/relationships/queryTable" Target="../queryTables/queryTable374.xml"/><Relationship Id="rId3" Type="http://schemas.openxmlformats.org/officeDocument/2006/relationships/queryTable" Target="../queryTables/queryTable2.xml"/><Relationship Id="rId235" Type="http://schemas.openxmlformats.org/officeDocument/2006/relationships/queryTable" Target="../queryTables/queryTable234.xml"/><Relationship Id="rId277" Type="http://schemas.openxmlformats.org/officeDocument/2006/relationships/queryTable" Target="../queryTables/queryTable276.xml"/><Relationship Id="rId400" Type="http://schemas.openxmlformats.org/officeDocument/2006/relationships/queryTable" Target="../queryTables/queryTable399.xml"/><Relationship Id="rId442" Type="http://schemas.openxmlformats.org/officeDocument/2006/relationships/queryTable" Target="../queryTables/queryTable441.xml"/><Relationship Id="rId484" Type="http://schemas.openxmlformats.org/officeDocument/2006/relationships/queryTable" Target="../queryTables/queryTable483.xml"/><Relationship Id="rId137" Type="http://schemas.openxmlformats.org/officeDocument/2006/relationships/queryTable" Target="../queryTables/queryTable136.xml"/><Relationship Id="rId302" Type="http://schemas.openxmlformats.org/officeDocument/2006/relationships/queryTable" Target="../queryTables/queryTable301.xml"/><Relationship Id="rId344" Type="http://schemas.openxmlformats.org/officeDocument/2006/relationships/queryTable" Target="../queryTables/queryTable343.xml"/><Relationship Id="rId41" Type="http://schemas.openxmlformats.org/officeDocument/2006/relationships/queryTable" Target="../queryTables/queryTable40.xml"/><Relationship Id="rId83" Type="http://schemas.openxmlformats.org/officeDocument/2006/relationships/queryTable" Target="../queryTables/queryTable82.xml"/><Relationship Id="rId179" Type="http://schemas.openxmlformats.org/officeDocument/2006/relationships/queryTable" Target="../queryTables/queryTable178.xml"/><Relationship Id="rId386" Type="http://schemas.openxmlformats.org/officeDocument/2006/relationships/queryTable" Target="../queryTables/queryTable385.xml"/><Relationship Id="rId190" Type="http://schemas.openxmlformats.org/officeDocument/2006/relationships/queryTable" Target="../queryTables/queryTable189.xml"/><Relationship Id="rId204" Type="http://schemas.openxmlformats.org/officeDocument/2006/relationships/queryTable" Target="../queryTables/queryTable203.xml"/><Relationship Id="rId246" Type="http://schemas.openxmlformats.org/officeDocument/2006/relationships/queryTable" Target="../queryTables/queryTable245.xml"/><Relationship Id="rId288" Type="http://schemas.openxmlformats.org/officeDocument/2006/relationships/queryTable" Target="../queryTables/queryTable287.xml"/><Relationship Id="rId411" Type="http://schemas.openxmlformats.org/officeDocument/2006/relationships/queryTable" Target="../queryTables/queryTable410.xml"/><Relationship Id="rId453" Type="http://schemas.openxmlformats.org/officeDocument/2006/relationships/queryTable" Target="../queryTables/queryTable452.xml"/><Relationship Id="rId509" Type="http://schemas.openxmlformats.org/officeDocument/2006/relationships/queryTable" Target="../queryTables/queryTable508.xml"/><Relationship Id="rId106" Type="http://schemas.openxmlformats.org/officeDocument/2006/relationships/queryTable" Target="../queryTables/queryTable105.xml"/><Relationship Id="rId313" Type="http://schemas.openxmlformats.org/officeDocument/2006/relationships/queryTable" Target="../queryTables/queryTable312.xml"/><Relationship Id="rId495" Type="http://schemas.openxmlformats.org/officeDocument/2006/relationships/queryTable" Target="../queryTables/queryTable494.xml"/><Relationship Id="rId10" Type="http://schemas.openxmlformats.org/officeDocument/2006/relationships/queryTable" Target="../queryTables/queryTable9.xml"/><Relationship Id="rId52" Type="http://schemas.openxmlformats.org/officeDocument/2006/relationships/queryTable" Target="../queryTables/queryTable51.xml"/><Relationship Id="rId94" Type="http://schemas.openxmlformats.org/officeDocument/2006/relationships/queryTable" Target="../queryTables/queryTable93.xml"/><Relationship Id="rId148" Type="http://schemas.openxmlformats.org/officeDocument/2006/relationships/queryTable" Target="../queryTables/queryTable147.xml"/><Relationship Id="rId355" Type="http://schemas.openxmlformats.org/officeDocument/2006/relationships/queryTable" Target="../queryTables/queryTable354.xml"/><Relationship Id="rId397" Type="http://schemas.openxmlformats.org/officeDocument/2006/relationships/queryTable" Target="../queryTables/queryTable396.xml"/><Relationship Id="rId520" Type="http://schemas.openxmlformats.org/officeDocument/2006/relationships/queryTable" Target="../queryTables/queryTable519.xml"/><Relationship Id="rId215" Type="http://schemas.openxmlformats.org/officeDocument/2006/relationships/queryTable" Target="../queryTables/queryTable214.xml"/><Relationship Id="rId257" Type="http://schemas.openxmlformats.org/officeDocument/2006/relationships/queryTable" Target="../queryTables/queryTable256.xml"/><Relationship Id="rId422" Type="http://schemas.openxmlformats.org/officeDocument/2006/relationships/queryTable" Target="../queryTables/queryTable421.xml"/><Relationship Id="rId464" Type="http://schemas.openxmlformats.org/officeDocument/2006/relationships/queryTable" Target="../queryTables/queryTable463.xml"/><Relationship Id="rId299" Type="http://schemas.openxmlformats.org/officeDocument/2006/relationships/queryTable" Target="../queryTables/queryTable298.xml"/><Relationship Id="rId63" Type="http://schemas.openxmlformats.org/officeDocument/2006/relationships/queryTable" Target="../queryTables/queryTable62.xml"/><Relationship Id="rId159" Type="http://schemas.openxmlformats.org/officeDocument/2006/relationships/queryTable" Target="../queryTables/queryTable158.xml"/><Relationship Id="rId366" Type="http://schemas.openxmlformats.org/officeDocument/2006/relationships/queryTable" Target="../queryTables/queryTable365.xml"/><Relationship Id="rId226" Type="http://schemas.openxmlformats.org/officeDocument/2006/relationships/queryTable" Target="../queryTables/queryTable225.xml"/><Relationship Id="rId433" Type="http://schemas.openxmlformats.org/officeDocument/2006/relationships/queryTable" Target="../queryTables/queryTable432.xml"/></Relationships>
</file>

<file path=xl/worksheets/_rels/sheet4.xml.rels><?xml version="1.0" encoding="UTF-8" standalone="yes"?>
<Relationships xmlns="http://schemas.openxmlformats.org/package/2006/relationships"><Relationship Id="rId8" Type="http://schemas.openxmlformats.org/officeDocument/2006/relationships/queryTable" Target="../queryTables/queryTable534.xml"/><Relationship Id="rId13" Type="http://schemas.openxmlformats.org/officeDocument/2006/relationships/queryTable" Target="../queryTables/queryTable539.xml"/><Relationship Id="rId18" Type="http://schemas.openxmlformats.org/officeDocument/2006/relationships/queryTable" Target="../queryTables/queryTable544.xml"/><Relationship Id="rId26" Type="http://schemas.openxmlformats.org/officeDocument/2006/relationships/queryTable" Target="../queryTables/queryTable552.xml"/><Relationship Id="rId3" Type="http://schemas.openxmlformats.org/officeDocument/2006/relationships/queryTable" Target="../queryTables/queryTable529.xml"/><Relationship Id="rId21" Type="http://schemas.openxmlformats.org/officeDocument/2006/relationships/queryTable" Target="../queryTables/queryTable547.xml"/><Relationship Id="rId7" Type="http://schemas.openxmlformats.org/officeDocument/2006/relationships/queryTable" Target="../queryTables/queryTable533.xml"/><Relationship Id="rId12" Type="http://schemas.openxmlformats.org/officeDocument/2006/relationships/queryTable" Target="../queryTables/queryTable538.xml"/><Relationship Id="rId17" Type="http://schemas.openxmlformats.org/officeDocument/2006/relationships/queryTable" Target="../queryTables/queryTable543.xml"/><Relationship Id="rId25" Type="http://schemas.openxmlformats.org/officeDocument/2006/relationships/queryTable" Target="../queryTables/queryTable551.xml"/><Relationship Id="rId2" Type="http://schemas.openxmlformats.org/officeDocument/2006/relationships/queryTable" Target="../queryTables/queryTable528.xml"/><Relationship Id="rId16" Type="http://schemas.openxmlformats.org/officeDocument/2006/relationships/queryTable" Target="../queryTables/queryTable542.xml"/><Relationship Id="rId20" Type="http://schemas.openxmlformats.org/officeDocument/2006/relationships/queryTable" Target="../queryTables/queryTable546.xml"/><Relationship Id="rId1" Type="http://schemas.openxmlformats.org/officeDocument/2006/relationships/printerSettings" Target="../printerSettings/printerSettings3.bin"/><Relationship Id="rId6" Type="http://schemas.openxmlformats.org/officeDocument/2006/relationships/queryTable" Target="../queryTables/queryTable532.xml"/><Relationship Id="rId11" Type="http://schemas.openxmlformats.org/officeDocument/2006/relationships/queryTable" Target="../queryTables/queryTable537.xml"/><Relationship Id="rId24" Type="http://schemas.openxmlformats.org/officeDocument/2006/relationships/queryTable" Target="../queryTables/queryTable550.xml"/><Relationship Id="rId5" Type="http://schemas.openxmlformats.org/officeDocument/2006/relationships/queryTable" Target="../queryTables/queryTable531.xml"/><Relationship Id="rId15" Type="http://schemas.openxmlformats.org/officeDocument/2006/relationships/queryTable" Target="../queryTables/queryTable541.xml"/><Relationship Id="rId23" Type="http://schemas.openxmlformats.org/officeDocument/2006/relationships/queryTable" Target="../queryTables/queryTable549.xml"/><Relationship Id="rId10" Type="http://schemas.openxmlformats.org/officeDocument/2006/relationships/queryTable" Target="../queryTables/queryTable536.xml"/><Relationship Id="rId19" Type="http://schemas.openxmlformats.org/officeDocument/2006/relationships/queryTable" Target="../queryTables/queryTable545.xml"/><Relationship Id="rId4" Type="http://schemas.openxmlformats.org/officeDocument/2006/relationships/queryTable" Target="../queryTables/queryTable530.xml"/><Relationship Id="rId9" Type="http://schemas.openxmlformats.org/officeDocument/2006/relationships/queryTable" Target="../queryTables/queryTable535.xml"/><Relationship Id="rId14" Type="http://schemas.openxmlformats.org/officeDocument/2006/relationships/queryTable" Target="../queryTables/queryTable540.xml"/><Relationship Id="rId22" Type="http://schemas.openxmlformats.org/officeDocument/2006/relationships/queryTable" Target="../queryTables/queryTable548.xml"/><Relationship Id="rId27" Type="http://schemas.openxmlformats.org/officeDocument/2006/relationships/queryTable" Target="../queryTables/queryTable553.xml"/></Relationships>
</file>

<file path=xl/worksheets/_rels/sheet5.xml.rels><?xml version="1.0" encoding="UTF-8" standalone="yes"?>
<Relationships xmlns="http://schemas.openxmlformats.org/package/2006/relationships"><Relationship Id="rId13" Type="http://schemas.openxmlformats.org/officeDocument/2006/relationships/queryTable" Target="../queryTables/queryTable565.xml"/><Relationship Id="rId18" Type="http://schemas.openxmlformats.org/officeDocument/2006/relationships/queryTable" Target="../queryTables/queryTable570.xml"/><Relationship Id="rId26" Type="http://schemas.openxmlformats.org/officeDocument/2006/relationships/queryTable" Target="../queryTables/queryTable578.xml"/><Relationship Id="rId39" Type="http://schemas.openxmlformats.org/officeDocument/2006/relationships/queryTable" Target="../queryTables/queryTable591.xml"/><Relationship Id="rId21" Type="http://schemas.openxmlformats.org/officeDocument/2006/relationships/queryTable" Target="../queryTables/queryTable573.xml"/><Relationship Id="rId34" Type="http://schemas.openxmlformats.org/officeDocument/2006/relationships/queryTable" Target="../queryTables/queryTable586.xml"/><Relationship Id="rId42" Type="http://schemas.openxmlformats.org/officeDocument/2006/relationships/queryTable" Target="../queryTables/queryTable594.xml"/><Relationship Id="rId47" Type="http://schemas.openxmlformats.org/officeDocument/2006/relationships/queryTable" Target="../queryTables/queryTable599.xml"/><Relationship Id="rId7" Type="http://schemas.openxmlformats.org/officeDocument/2006/relationships/queryTable" Target="../queryTables/queryTable559.xml"/><Relationship Id="rId2" Type="http://schemas.openxmlformats.org/officeDocument/2006/relationships/queryTable" Target="../queryTables/queryTable554.xml"/><Relationship Id="rId16" Type="http://schemas.openxmlformats.org/officeDocument/2006/relationships/queryTable" Target="../queryTables/queryTable568.xml"/><Relationship Id="rId29" Type="http://schemas.openxmlformats.org/officeDocument/2006/relationships/queryTable" Target="../queryTables/queryTable581.xml"/><Relationship Id="rId11" Type="http://schemas.openxmlformats.org/officeDocument/2006/relationships/queryTable" Target="../queryTables/queryTable563.xml"/><Relationship Id="rId24" Type="http://schemas.openxmlformats.org/officeDocument/2006/relationships/queryTable" Target="../queryTables/queryTable576.xml"/><Relationship Id="rId32" Type="http://schemas.openxmlformats.org/officeDocument/2006/relationships/queryTable" Target="../queryTables/queryTable584.xml"/><Relationship Id="rId37" Type="http://schemas.openxmlformats.org/officeDocument/2006/relationships/queryTable" Target="../queryTables/queryTable589.xml"/><Relationship Id="rId40" Type="http://schemas.openxmlformats.org/officeDocument/2006/relationships/queryTable" Target="../queryTables/queryTable592.xml"/><Relationship Id="rId45" Type="http://schemas.openxmlformats.org/officeDocument/2006/relationships/queryTable" Target="../queryTables/queryTable597.xml"/><Relationship Id="rId5" Type="http://schemas.openxmlformats.org/officeDocument/2006/relationships/queryTable" Target="../queryTables/queryTable557.xml"/><Relationship Id="rId15" Type="http://schemas.openxmlformats.org/officeDocument/2006/relationships/queryTable" Target="../queryTables/queryTable567.xml"/><Relationship Id="rId23" Type="http://schemas.openxmlformats.org/officeDocument/2006/relationships/queryTable" Target="../queryTables/queryTable575.xml"/><Relationship Id="rId28" Type="http://schemas.openxmlformats.org/officeDocument/2006/relationships/queryTable" Target="../queryTables/queryTable580.xml"/><Relationship Id="rId36" Type="http://schemas.openxmlformats.org/officeDocument/2006/relationships/queryTable" Target="../queryTables/queryTable588.xml"/><Relationship Id="rId49" Type="http://schemas.openxmlformats.org/officeDocument/2006/relationships/queryTable" Target="../queryTables/queryTable601.xml"/><Relationship Id="rId10" Type="http://schemas.openxmlformats.org/officeDocument/2006/relationships/queryTable" Target="../queryTables/queryTable562.xml"/><Relationship Id="rId19" Type="http://schemas.openxmlformats.org/officeDocument/2006/relationships/queryTable" Target="../queryTables/queryTable571.xml"/><Relationship Id="rId31" Type="http://schemas.openxmlformats.org/officeDocument/2006/relationships/queryTable" Target="../queryTables/queryTable583.xml"/><Relationship Id="rId44" Type="http://schemas.openxmlformats.org/officeDocument/2006/relationships/queryTable" Target="../queryTables/queryTable596.xml"/><Relationship Id="rId4" Type="http://schemas.openxmlformats.org/officeDocument/2006/relationships/queryTable" Target="../queryTables/queryTable556.xml"/><Relationship Id="rId9" Type="http://schemas.openxmlformats.org/officeDocument/2006/relationships/queryTable" Target="../queryTables/queryTable561.xml"/><Relationship Id="rId14" Type="http://schemas.openxmlformats.org/officeDocument/2006/relationships/queryTable" Target="../queryTables/queryTable566.xml"/><Relationship Id="rId22" Type="http://schemas.openxmlformats.org/officeDocument/2006/relationships/queryTable" Target="../queryTables/queryTable574.xml"/><Relationship Id="rId27" Type="http://schemas.openxmlformats.org/officeDocument/2006/relationships/queryTable" Target="../queryTables/queryTable579.xml"/><Relationship Id="rId30" Type="http://schemas.openxmlformats.org/officeDocument/2006/relationships/queryTable" Target="../queryTables/queryTable582.xml"/><Relationship Id="rId35" Type="http://schemas.openxmlformats.org/officeDocument/2006/relationships/queryTable" Target="../queryTables/queryTable587.xml"/><Relationship Id="rId43" Type="http://schemas.openxmlformats.org/officeDocument/2006/relationships/queryTable" Target="../queryTables/queryTable595.xml"/><Relationship Id="rId48" Type="http://schemas.openxmlformats.org/officeDocument/2006/relationships/queryTable" Target="../queryTables/queryTable600.xml"/><Relationship Id="rId8" Type="http://schemas.openxmlformats.org/officeDocument/2006/relationships/queryTable" Target="../queryTables/queryTable560.xml"/><Relationship Id="rId3" Type="http://schemas.openxmlformats.org/officeDocument/2006/relationships/queryTable" Target="../queryTables/queryTable555.xml"/><Relationship Id="rId12" Type="http://schemas.openxmlformats.org/officeDocument/2006/relationships/queryTable" Target="../queryTables/queryTable564.xml"/><Relationship Id="rId17" Type="http://schemas.openxmlformats.org/officeDocument/2006/relationships/queryTable" Target="../queryTables/queryTable569.xml"/><Relationship Id="rId25" Type="http://schemas.openxmlformats.org/officeDocument/2006/relationships/queryTable" Target="../queryTables/queryTable577.xml"/><Relationship Id="rId33" Type="http://schemas.openxmlformats.org/officeDocument/2006/relationships/queryTable" Target="../queryTables/queryTable585.xml"/><Relationship Id="rId38" Type="http://schemas.openxmlformats.org/officeDocument/2006/relationships/queryTable" Target="../queryTables/queryTable590.xml"/><Relationship Id="rId46" Type="http://schemas.openxmlformats.org/officeDocument/2006/relationships/queryTable" Target="../queryTables/queryTable598.xml"/><Relationship Id="rId20" Type="http://schemas.openxmlformats.org/officeDocument/2006/relationships/queryTable" Target="../queryTables/queryTable572.xml"/><Relationship Id="rId41" Type="http://schemas.openxmlformats.org/officeDocument/2006/relationships/queryTable" Target="../queryTables/queryTable593.xml"/><Relationship Id="rId1" Type="http://schemas.openxmlformats.org/officeDocument/2006/relationships/printerSettings" Target="../printerSettings/printerSettings4.bin"/><Relationship Id="rId6" Type="http://schemas.openxmlformats.org/officeDocument/2006/relationships/queryTable" Target="../queryTables/queryTable55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ECD91-C2EF-47A6-879A-6169D6FCE3AC}">
  <sheetPr>
    <pageSetUpPr fitToPage="1"/>
  </sheetPr>
  <dimension ref="A1:I33"/>
  <sheetViews>
    <sheetView view="pageLayout" zoomScale="70" zoomScaleNormal="55" zoomScalePageLayoutView="70" workbookViewId="0">
      <selection activeCell="A10" sqref="A10"/>
    </sheetView>
  </sheetViews>
  <sheetFormatPr defaultRowHeight="12.75" x14ac:dyDescent="0.2"/>
  <cols>
    <col min="1" max="1" width="15.7109375" style="2083" customWidth="1"/>
    <col min="2" max="2" width="25.85546875" style="2093" customWidth="1"/>
    <col min="3" max="3" width="22.28515625" style="2094" customWidth="1"/>
    <col min="4" max="4" width="23.5703125" style="2094" customWidth="1"/>
    <col min="5" max="5" width="9.140625" style="2083"/>
    <col min="6" max="6" width="16.7109375" style="2083" customWidth="1"/>
    <col min="7" max="7" width="25.85546875" style="2083" customWidth="1"/>
    <col min="8" max="8" width="22.28515625" style="2083" customWidth="1"/>
    <col min="9" max="9" width="23.5703125" style="2083" customWidth="1"/>
    <col min="10" max="16384" width="9.140625" style="2083"/>
  </cols>
  <sheetData>
    <row r="1" spans="1:9" ht="15" x14ac:dyDescent="0.25">
      <c r="A1" s="2080" t="s">
        <v>927</v>
      </c>
      <c r="B1" s="2081"/>
      <c r="C1" s="2082"/>
      <c r="D1" s="2082"/>
    </row>
    <row r="2" spans="1:9" ht="15" x14ac:dyDescent="0.25">
      <c r="A2" s="2084" t="s">
        <v>928</v>
      </c>
      <c r="B2" s="2081"/>
      <c r="C2" s="2082"/>
      <c r="D2" s="2082"/>
    </row>
    <row r="3" spans="1:9" ht="15" x14ac:dyDescent="0.25">
      <c r="A3" s="2085" t="s">
        <v>241</v>
      </c>
      <c r="B3" s="2081"/>
      <c r="C3" s="2082"/>
      <c r="D3" s="2082"/>
    </row>
    <row r="4" spans="1:9" ht="21.75" thickBot="1" x14ac:dyDescent="0.4">
      <c r="A4" s="2260" t="s">
        <v>929</v>
      </c>
      <c r="B4" s="2260"/>
      <c r="C4" s="2260"/>
      <c r="D4" s="2260"/>
      <c r="F4" s="2260" t="s">
        <v>930</v>
      </c>
      <c r="G4" s="2260"/>
      <c r="H4" s="2260"/>
      <c r="I4" s="2260"/>
    </row>
    <row r="5" spans="1:9" ht="30.75" customHeight="1" thickBot="1" x14ac:dyDescent="0.25">
      <c r="A5" s="2086" t="s">
        <v>931</v>
      </c>
      <c r="B5" s="2086" t="s">
        <v>932</v>
      </c>
      <c r="C5" s="2086" t="s">
        <v>933</v>
      </c>
      <c r="D5" s="2086" t="s">
        <v>934</v>
      </c>
      <c r="E5" s="2087"/>
      <c r="F5" s="2086" t="s">
        <v>931</v>
      </c>
      <c r="G5" s="2086" t="s">
        <v>932</v>
      </c>
      <c r="H5" s="2086" t="s">
        <v>933</v>
      </c>
      <c r="I5" s="2086" t="s">
        <v>934</v>
      </c>
    </row>
    <row r="6" spans="1:9" ht="25.5" x14ac:dyDescent="0.2">
      <c r="A6" s="2088" t="s">
        <v>935</v>
      </c>
      <c r="B6" s="2088" t="s">
        <v>936</v>
      </c>
      <c r="C6" s="2088"/>
      <c r="D6" s="2088" t="s">
        <v>937</v>
      </c>
      <c r="F6" s="2088" t="s">
        <v>935</v>
      </c>
      <c r="G6" s="2088" t="s">
        <v>936</v>
      </c>
      <c r="H6" s="2088"/>
      <c r="I6" s="2088" t="s">
        <v>937</v>
      </c>
    </row>
    <row r="7" spans="1:9" ht="79.5" customHeight="1" x14ac:dyDescent="0.2">
      <c r="A7" s="2088" t="s">
        <v>938</v>
      </c>
      <c r="B7" s="2088" t="s">
        <v>939</v>
      </c>
      <c r="C7" s="2088" t="s">
        <v>940</v>
      </c>
      <c r="D7" s="2088" t="s">
        <v>941</v>
      </c>
      <c r="F7" s="2088" t="s">
        <v>938</v>
      </c>
      <c r="G7" s="2088" t="s">
        <v>939</v>
      </c>
      <c r="H7" s="2088" t="s">
        <v>940</v>
      </c>
      <c r="I7" s="2088" t="s">
        <v>942</v>
      </c>
    </row>
    <row r="8" spans="1:9" ht="25.5" x14ac:dyDescent="0.2">
      <c r="A8" s="2088" t="s">
        <v>943</v>
      </c>
      <c r="B8" s="2088" t="s">
        <v>944</v>
      </c>
      <c r="C8" s="2088" t="s">
        <v>945</v>
      </c>
      <c r="D8" s="2088" t="s">
        <v>946</v>
      </c>
      <c r="F8" s="2088" t="s">
        <v>943</v>
      </c>
      <c r="G8" s="2088" t="s">
        <v>944</v>
      </c>
      <c r="H8" s="2088" t="s">
        <v>945</v>
      </c>
      <c r="I8" s="2088" t="s">
        <v>947</v>
      </c>
    </row>
    <row r="9" spans="1:9" ht="63.75" x14ac:dyDescent="0.2">
      <c r="A9" s="2088" t="s">
        <v>948</v>
      </c>
      <c r="B9" s="2088" t="s">
        <v>949</v>
      </c>
      <c r="C9" s="2088" t="s">
        <v>950</v>
      </c>
      <c r="D9" s="2088" t="s">
        <v>951</v>
      </c>
      <c r="F9" s="2088" t="s">
        <v>952</v>
      </c>
      <c r="G9" s="2088" t="s">
        <v>953</v>
      </c>
      <c r="H9" s="2088" t="s">
        <v>954</v>
      </c>
      <c r="I9" s="2088" t="s">
        <v>947</v>
      </c>
    </row>
    <row r="10" spans="1:9" ht="25.5" x14ac:dyDescent="0.2">
      <c r="A10" s="2088" t="s">
        <v>955</v>
      </c>
      <c r="B10" s="2088" t="s">
        <v>956</v>
      </c>
      <c r="C10" s="2088" t="s">
        <v>957</v>
      </c>
      <c r="D10" s="2088" t="s">
        <v>958</v>
      </c>
      <c r="F10" s="2088" t="s">
        <v>959</v>
      </c>
      <c r="G10" s="2088" t="s">
        <v>960</v>
      </c>
      <c r="H10" s="2089" t="s">
        <v>961</v>
      </c>
      <c r="I10" s="2088" t="s">
        <v>947</v>
      </c>
    </row>
    <row r="11" spans="1:9" ht="38.25" x14ac:dyDescent="0.2">
      <c r="A11" s="2090" t="s">
        <v>962</v>
      </c>
      <c r="B11" s="2090" t="s">
        <v>957</v>
      </c>
      <c r="C11" s="2090" t="s">
        <v>957</v>
      </c>
      <c r="D11" s="2090" t="s">
        <v>958</v>
      </c>
      <c r="F11" s="2088" t="s">
        <v>963</v>
      </c>
      <c r="G11" s="2088" t="s">
        <v>964</v>
      </c>
      <c r="H11" s="2088" t="s">
        <v>964</v>
      </c>
      <c r="I11" s="2088" t="s">
        <v>947</v>
      </c>
    </row>
    <row r="12" spans="1:9" ht="25.5" x14ac:dyDescent="0.2">
      <c r="A12" s="2091"/>
      <c r="B12" s="2081"/>
      <c r="C12" s="2082"/>
      <c r="D12" s="2082"/>
      <c r="F12" s="2088" t="s">
        <v>955</v>
      </c>
      <c r="G12" s="2088" t="s">
        <v>956</v>
      </c>
      <c r="H12" s="2088" t="s">
        <v>957</v>
      </c>
      <c r="I12" s="2088" t="s">
        <v>947</v>
      </c>
    </row>
    <row r="13" spans="1:9" ht="21.75" thickBot="1" x14ac:dyDescent="0.4">
      <c r="A13" s="2260" t="s">
        <v>965</v>
      </c>
      <c r="B13" s="2260"/>
      <c r="C13" s="2260"/>
      <c r="D13" s="2260"/>
      <c r="F13" s="2090" t="s">
        <v>962</v>
      </c>
      <c r="G13" s="2090" t="s">
        <v>957</v>
      </c>
      <c r="H13" s="2090" t="s">
        <v>957</v>
      </c>
      <c r="I13" s="2090" t="s">
        <v>947</v>
      </c>
    </row>
    <row r="14" spans="1:9" ht="32.25" customHeight="1" thickBot="1" x14ac:dyDescent="0.25">
      <c r="A14" s="2086" t="s">
        <v>931</v>
      </c>
      <c r="B14" s="2086" t="s">
        <v>932</v>
      </c>
      <c r="C14" s="2086" t="s">
        <v>933</v>
      </c>
      <c r="D14" s="2086" t="s">
        <v>934</v>
      </c>
    </row>
    <row r="15" spans="1:9" ht="25.5" x14ac:dyDescent="0.2">
      <c r="A15" s="2088" t="s">
        <v>935</v>
      </c>
      <c r="B15" s="2088" t="s">
        <v>936</v>
      </c>
      <c r="C15" s="2088"/>
      <c r="D15" s="2088" t="s">
        <v>937</v>
      </c>
    </row>
    <row r="16" spans="1:9" ht="25.5" x14ac:dyDescent="0.2">
      <c r="A16" s="2088" t="s">
        <v>938</v>
      </c>
      <c r="B16" s="2088" t="s">
        <v>939</v>
      </c>
      <c r="C16" s="2088" t="s">
        <v>940</v>
      </c>
      <c r="D16" s="2088" t="s">
        <v>966</v>
      </c>
    </row>
    <row r="17" spans="1:4" ht="25.5" x14ac:dyDescent="0.2">
      <c r="A17" s="2088" t="s">
        <v>943</v>
      </c>
      <c r="B17" s="2088" t="s">
        <v>944</v>
      </c>
      <c r="C17" s="2088" t="s">
        <v>945</v>
      </c>
      <c r="D17" s="2088" t="s">
        <v>967</v>
      </c>
    </row>
    <row r="18" spans="1:4" ht="25.5" x14ac:dyDescent="0.2">
      <c r="A18" s="2088" t="s">
        <v>968</v>
      </c>
      <c r="B18" s="2088" t="s">
        <v>969</v>
      </c>
      <c r="C18" s="2092" t="s">
        <v>970</v>
      </c>
      <c r="D18" s="2092" t="s">
        <v>971</v>
      </c>
    </row>
    <row r="19" spans="1:4" ht="38.25" x14ac:dyDescent="0.2">
      <c r="A19" s="2088" t="s">
        <v>972</v>
      </c>
      <c r="B19" s="2092" t="s">
        <v>973</v>
      </c>
      <c r="C19" s="2088" t="s">
        <v>974</v>
      </c>
      <c r="D19" s="2088" t="s">
        <v>975</v>
      </c>
    </row>
    <row r="20" spans="1:4" ht="38.25" x14ac:dyDescent="0.2">
      <c r="A20" s="2088" t="s">
        <v>976</v>
      </c>
      <c r="B20" s="2088" t="s">
        <v>977</v>
      </c>
      <c r="C20" s="2088" t="s">
        <v>974</v>
      </c>
      <c r="D20" s="2088" t="s">
        <v>975</v>
      </c>
    </row>
    <row r="21" spans="1:4" ht="30" customHeight="1" x14ac:dyDescent="0.2">
      <c r="A21" s="2088" t="s">
        <v>978</v>
      </c>
      <c r="B21" s="2088" t="s">
        <v>977</v>
      </c>
      <c r="C21" s="2088" t="s">
        <v>957</v>
      </c>
      <c r="D21" s="2088" t="s">
        <v>979</v>
      </c>
    </row>
    <row r="22" spans="1:4" ht="30" customHeight="1" x14ac:dyDescent="0.2">
      <c r="A22" s="2088" t="s">
        <v>980</v>
      </c>
      <c r="B22" s="2088" t="s">
        <v>981</v>
      </c>
      <c r="C22" s="2088" t="s">
        <v>957</v>
      </c>
      <c r="D22" s="2088" t="s">
        <v>979</v>
      </c>
    </row>
    <row r="23" spans="1:4" x14ac:dyDescent="0.2">
      <c r="A23" s="2091"/>
      <c r="B23" s="2081"/>
      <c r="C23" s="2082"/>
      <c r="D23" s="2082"/>
    </row>
    <row r="24" spans="1:4" x14ac:dyDescent="0.2">
      <c r="B24" s="2083"/>
      <c r="C24" s="2083"/>
      <c r="D24" s="2083"/>
    </row>
    <row r="25" spans="1:4" x14ac:dyDescent="0.2">
      <c r="B25" s="2083"/>
      <c r="C25" s="2083"/>
      <c r="D25" s="2083"/>
    </row>
    <row r="26" spans="1:4" x14ac:dyDescent="0.2">
      <c r="B26" s="2083"/>
      <c r="C26" s="2083"/>
      <c r="D26" s="2083"/>
    </row>
    <row r="27" spans="1:4" x14ac:dyDescent="0.2">
      <c r="B27" s="2083"/>
      <c r="C27" s="2083"/>
      <c r="D27" s="2083"/>
    </row>
    <row r="28" spans="1:4" x14ac:dyDescent="0.2">
      <c r="B28" s="2083"/>
      <c r="C28" s="2083"/>
      <c r="D28" s="2083"/>
    </row>
    <row r="29" spans="1:4" x14ac:dyDescent="0.2">
      <c r="B29" s="2083"/>
      <c r="C29" s="2083"/>
      <c r="D29" s="2083"/>
    </row>
    <row r="30" spans="1:4" x14ac:dyDescent="0.2">
      <c r="B30" s="2083"/>
      <c r="C30" s="2083"/>
      <c r="D30" s="2083"/>
    </row>
    <row r="31" spans="1:4" x14ac:dyDescent="0.2">
      <c r="B31" s="2083"/>
      <c r="C31" s="2083"/>
      <c r="D31" s="2083"/>
    </row>
    <row r="32" spans="1:4" x14ac:dyDescent="0.2">
      <c r="B32" s="2083"/>
      <c r="C32" s="2083"/>
      <c r="D32" s="2083"/>
    </row>
    <row r="33" s="2083" customFormat="1" x14ac:dyDescent="0.2"/>
  </sheetData>
  <mergeCells count="3">
    <mergeCell ref="A4:D4"/>
    <mergeCell ref="F4:I4"/>
    <mergeCell ref="A13:D13"/>
  </mergeCells>
  <pageMargins left="0.7" right="0.7" top="0.75" bottom="0.75" header="0.3" footer="0.3"/>
  <pageSetup paperSize="3"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2589F-DD17-4417-821C-CB6A4D37533D}">
  <sheetPr>
    <pageSetUpPr fitToPage="1"/>
  </sheetPr>
  <dimension ref="A1:EU50"/>
  <sheetViews>
    <sheetView view="pageBreakPreview" zoomScale="145" zoomScaleNormal="100" zoomScaleSheetLayoutView="145" workbookViewId="0">
      <selection activeCell="A49" sqref="A49"/>
    </sheetView>
  </sheetViews>
  <sheetFormatPr defaultColWidth="9.140625" defaultRowHeight="15" x14ac:dyDescent="0.25"/>
  <cols>
    <col min="1" max="1" width="18.85546875" style="1474" bestFit="1" customWidth="1"/>
    <col min="2" max="2" width="5.28515625" style="1472" bestFit="1" customWidth="1"/>
    <col min="3" max="3" width="14.42578125" style="1472" customWidth="1"/>
    <col min="4" max="4" width="10.140625" style="1472" customWidth="1"/>
    <col min="5" max="5" width="7" style="1472" customWidth="1"/>
    <col min="6" max="6" width="2.85546875" style="1473" customWidth="1"/>
    <col min="7" max="7" width="5.7109375" style="1473" customWidth="1"/>
    <col min="8" max="8" width="7" style="1472" customWidth="1"/>
    <col min="9" max="9" width="2.85546875" style="1473" customWidth="1"/>
    <col min="10" max="10" width="5.7109375" style="1473" customWidth="1"/>
    <col min="11" max="11" width="7" style="1472" customWidth="1"/>
    <col min="12" max="12" width="2.85546875" style="1473" customWidth="1"/>
    <col min="13" max="13" width="5.7109375" style="1473" customWidth="1"/>
    <col min="14" max="14" width="7" style="1472" customWidth="1"/>
    <col min="15" max="15" width="2.85546875" style="1473" customWidth="1"/>
    <col min="16" max="16" width="5.7109375" style="1473" customWidth="1"/>
    <col min="17" max="17" width="7" style="1472" customWidth="1"/>
    <col min="18" max="18" width="3" style="1473" customWidth="1"/>
    <col min="19" max="19" width="5.7109375" style="1473" customWidth="1"/>
    <col min="20" max="28" width="4.7109375" style="1474" customWidth="1"/>
    <col min="29" max="16384" width="9.140625" style="1474"/>
  </cols>
  <sheetData>
    <row r="1" spans="1:19" x14ac:dyDescent="0.25">
      <c r="A1" s="1471" t="s">
        <v>727</v>
      </c>
    </row>
    <row r="2" spans="1:19" x14ac:dyDescent="0.25">
      <c r="A2" s="1475" t="s">
        <v>728</v>
      </c>
    </row>
    <row r="3" spans="1:19" x14ac:dyDescent="0.25">
      <c r="A3" s="1476" t="s">
        <v>241</v>
      </c>
    </row>
    <row r="4" spans="1:19" ht="3.75" customHeight="1" thickBot="1" x14ac:dyDescent="0.3"/>
    <row r="5" spans="1:19" x14ac:dyDescent="0.25">
      <c r="A5" s="1477" t="s">
        <v>341</v>
      </c>
      <c r="B5" s="1478"/>
      <c r="C5" s="1478"/>
      <c r="D5" s="1478"/>
      <c r="E5" s="1479" t="s">
        <v>602</v>
      </c>
      <c r="F5" s="1480"/>
      <c r="G5" s="1480"/>
      <c r="H5" s="1479" t="s">
        <v>729</v>
      </c>
      <c r="I5" s="1479"/>
      <c r="J5" s="1479"/>
      <c r="K5" s="1479" t="s">
        <v>730</v>
      </c>
      <c r="L5" s="1479"/>
      <c r="M5" s="1479"/>
      <c r="N5" s="1479" t="s">
        <v>731</v>
      </c>
      <c r="O5" s="1479"/>
      <c r="P5" s="1479"/>
      <c r="Q5" s="1479" t="s">
        <v>605</v>
      </c>
      <c r="R5" s="1479"/>
      <c r="S5" s="1479"/>
    </row>
    <row r="6" spans="1:19" x14ac:dyDescent="0.25">
      <c r="A6" s="1481" t="s">
        <v>67</v>
      </c>
      <c r="B6" s="1138"/>
      <c r="C6" s="1138"/>
      <c r="D6" s="1138"/>
      <c r="E6" s="1482" t="s">
        <v>732</v>
      </c>
      <c r="F6" s="1482"/>
      <c r="G6" s="1482"/>
      <c r="H6" s="1482" t="s">
        <v>733</v>
      </c>
      <c r="I6" s="1482"/>
      <c r="J6" s="1482"/>
      <c r="K6" s="1482" t="s">
        <v>734</v>
      </c>
      <c r="L6" s="1482"/>
      <c r="M6" s="1482"/>
      <c r="N6" s="1482" t="s">
        <v>735</v>
      </c>
      <c r="O6" s="1482"/>
      <c r="P6" s="1482"/>
      <c r="Q6" s="1482" t="s">
        <v>736</v>
      </c>
      <c r="R6" s="1482"/>
      <c r="S6" s="1482"/>
    </row>
    <row r="7" spans="1:19" s="1488" customFormat="1" ht="15.75" thickBot="1" x14ac:dyDescent="0.3">
      <c r="A7" s="1483" t="s">
        <v>296</v>
      </c>
      <c r="B7" s="1484"/>
      <c r="C7" s="1484"/>
      <c r="D7" s="1485"/>
      <c r="E7" s="1486">
        <v>38994</v>
      </c>
      <c r="F7" s="1486"/>
      <c r="G7" s="1486"/>
      <c r="H7" s="1486">
        <v>38994</v>
      </c>
      <c r="I7" s="1486"/>
      <c r="J7" s="1486"/>
      <c r="K7" s="1486">
        <v>38994</v>
      </c>
      <c r="L7" s="1486"/>
      <c r="M7" s="1486"/>
      <c r="N7" s="1486">
        <v>38994</v>
      </c>
      <c r="O7" s="1486"/>
      <c r="P7" s="1486"/>
      <c r="Q7" s="1486">
        <v>38994</v>
      </c>
      <c r="R7" s="1487"/>
      <c r="S7" s="1487"/>
    </row>
    <row r="8" spans="1:19" s="1495" customFormat="1" ht="30.75" customHeight="1" thickBot="1" x14ac:dyDescent="0.3">
      <c r="A8" s="1489" t="s">
        <v>76</v>
      </c>
      <c r="B8" s="1490" t="s">
        <v>0</v>
      </c>
      <c r="C8" s="223" t="s">
        <v>227</v>
      </c>
      <c r="D8" s="1491" t="s">
        <v>228</v>
      </c>
      <c r="E8" s="1492"/>
      <c r="F8" s="1493"/>
      <c r="G8" s="1494" t="s">
        <v>202</v>
      </c>
      <c r="H8" s="1493"/>
      <c r="I8" s="1493"/>
      <c r="J8" s="1494" t="s">
        <v>202</v>
      </c>
      <c r="K8" s="1493"/>
      <c r="L8" s="1493"/>
      <c r="M8" s="1494" t="s">
        <v>202</v>
      </c>
      <c r="N8" s="1493"/>
      <c r="O8" s="1493"/>
      <c r="P8" s="1494" t="s">
        <v>202</v>
      </c>
      <c r="Q8" s="1493"/>
      <c r="R8" s="1493"/>
      <c r="S8" s="1494" t="s">
        <v>202</v>
      </c>
    </row>
    <row r="9" spans="1:19" s="1495" customFormat="1" x14ac:dyDescent="0.25">
      <c r="A9" s="1496" t="s">
        <v>224</v>
      </c>
      <c r="B9" s="1497"/>
      <c r="C9" s="1497"/>
      <c r="D9" s="1498"/>
      <c r="E9" s="1499"/>
      <c r="F9" s="1500"/>
      <c r="G9" s="1500"/>
      <c r="H9" s="1499"/>
      <c r="I9" s="1500"/>
      <c r="J9" s="1500"/>
      <c r="K9" s="1499"/>
      <c r="L9" s="1500"/>
      <c r="M9" s="1500"/>
      <c r="N9" s="1499"/>
      <c r="O9" s="1500"/>
      <c r="P9" s="1500"/>
      <c r="Q9" s="1499"/>
      <c r="R9" s="1500"/>
      <c r="S9" s="1500"/>
    </row>
    <row r="10" spans="1:19" x14ac:dyDescent="0.25">
      <c r="A10" s="1501" t="s">
        <v>22</v>
      </c>
      <c r="B10" s="1502" t="s">
        <v>10</v>
      </c>
      <c r="C10" s="1503">
        <v>459</v>
      </c>
      <c r="D10" s="1503" t="s">
        <v>2</v>
      </c>
      <c r="E10" s="1504">
        <v>3050</v>
      </c>
      <c r="F10" s="1505"/>
      <c r="G10" s="1506" t="str">
        <f>(IF(((E10/$C10)&lt;10),"&lt;10",ROUND((E10/$C10),0)))</f>
        <v>&lt;10</v>
      </c>
      <c r="H10" s="1504">
        <v>1170</v>
      </c>
      <c r="I10" s="1507"/>
      <c r="J10" s="1506" t="str">
        <f>(IF(((H10/$C10)&lt;10),"&lt;10",ROUND((H10/$C10),0)))</f>
        <v>&lt;10</v>
      </c>
      <c r="K10" s="1508">
        <v>1640</v>
      </c>
      <c r="L10" s="1505"/>
      <c r="M10" s="1506" t="str">
        <f>(IF(((K10/$C10)&lt;10),"&lt;10",ROUND((K10/$C10),0)))</f>
        <v>&lt;10</v>
      </c>
      <c r="N10" s="1509">
        <v>174</v>
      </c>
      <c r="O10" s="1510"/>
      <c r="P10" s="1506"/>
      <c r="Q10" s="1511">
        <v>467</v>
      </c>
      <c r="R10" s="1507"/>
      <c r="S10" s="1506" t="str">
        <f>(IF(((Q10/$C10)&lt;10),"&lt;10",ROUND((Q10/$C10),0)))</f>
        <v>&lt;10</v>
      </c>
    </row>
    <row r="11" spans="1:19" x14ac:dyDescent="0.25">
      <c r="A11" s="1512" t="s">
        <v>238</v>
      </c>
      <c r="B11" s="1502"/>
      <c r="C11" s="1502"/>
      <c r="D11" s="1513"/>
      <c r="E11" s="1514"/>
      <c r="F11" s="1515"/>
      <c r="G11" s="1515"/>
      <c r="H11" s="1514"/>
      <c r="I11" s="1510"/>
      <c r="J11" s="1510"/>
      <c r="K11" s="1516"/>
      <c r="L11" s="1515"/>
      <c r="M11" s="1515"/>
      <c r="N11" s="1517"/>
      <c r="O11" s="1518"/>
      <c r="P11" s="1518"/>
      <c r="Q11" s="1509"/>
      <c r="R11" s="1510"/>
      <c r="S11" s="1510"/>
    </row>
    <row r="12" spans="1:19" x14ac:dyDescent="0.25">
      <c r="A12" s="1519" t="s">
        <v>45</v>
      </c>
      <c r="B12" s="1520" t="s">
        <v>243</v>
      </c>
      <c r="C12" s="1521" t="s">
        <v>2</v>
      </c>
      <c r="D12" s="1521">
        <v>300</v>
      </c>
      <c r="E12" s="1522">
        <v>368</v>
      </c>
      <c r="F12" s="1523"/>
      <c r="G12" s="1524" t="str">
        <f t="shared" ref="G12:G16" si="0">(IF(((E12/$D12)&lt;10),"&lt;10",ROUND((E12/$D12),0)))</f>
        <v>&lt;10</v>
      </c>
      <c r="H12" s="1522">
        <v>614</v>
      </c>
      <c r="I12" s="1525"/>
      <c r="J12" s="1524" t="str">
        <f t="shared" ref="J12" si="1">(IF(((H12/$D12)&lt;10),"&lt;10",ROUND((H12/$D12),0)))</f>
        <v>&lt;10</v>
      </c>
      <c r="K12" s="1526">
        <v>5290</v>
      </c>
      <c r="L12" s="1523" t="s">
        <v>69</v>
      </c>
      <c r="M12" s="1524">
        <f t="shared" ref="M12" si="2">(IF(((K12/$D12)&lt;10),"&lt;10",ROUND((K12/$D12),0)))</f>
        <v>18</v>
      </c>
      <c r="N12" s="1527">
        <v>187</v>
      </c>
      <c r="O12" s="1525"/>
      <c r="P12" s="1525"/>
      <c r="Q12" s="1527">
        <v>177</v>
      </c>
      <c r="R12" s="1523"/>
      <c r="S12" s="1523"/>
    </row>
    <row r="13" spans="1:19" x14ac:dyDescent="0.25">
      <c r="A13" s="1528" t="s">
        <v>46</v>
      </c>
      <c r="B13" s="1529" t="s">
        <v>243</v>
      </c>
      <c r="C13" s="1530" t="s">
        <v>2</v>
      </c>
      <c r="D13" s="1530">
        <v>200</v>
      </c>
      <c r="E13" s="1531">
        <v>382</v>
      </c>
      <c r="F13" s="1532"/>
      <c r="G13" s="1533" t="str">
        <f t="shared" si="0"/>
        <v>&lt;10</v>
      </c>
      <c r="H13" s="1534">
        <v>35.4</v>
      </c>
      <c r="I13" s="1532"/>
      <c r="J13" s="1532"/>
      <c r="K13" s="1535">
        <v>174</v>
      </c>
      <c r="L13" s="1536"/>
      <c r="M13" s="1536"/>
      <c r="N13" s="1534">
        <v>31.099999999999998</v>
      </c>
      <c r="O13" s="1532"/>
      <c r="P13" s="1532"/>
      <c r="Q13" s="1534">
        <v>151</v>
      </c>
      <c r="R13" s="1532"/>
      <c r="S13" s="1532"/>
    </row>
    <row r="14" spans="1:19" x14ac:dyDescent="0.25">
      <c r="A14" s="1528" t="s">
        <v>47</v>
      </c>
      <c r="B14" s="1529" t="s">
        <v>243</v>
      </c>
      <c r="C14" s="1530" t="s">
        <v>2</v>
      </c>
      <c r="D14" s="1530">
        <v>845</v>
      </c>
      <c r="E14" s="1531">
        <v>2029.9999999999998</v>
      </c>
      <c r="F14" s="1532"/>
      <c r="G14" s="1533" t="str">
        <f t="shared" si="0"/>
        <v>&lt;10</v>
      </c>
      <c r="H14" s="1531">
        <v>1560</v>
      </c>
      <c r="I14" s="1532"/>
      <c r="J14" s="1533" t="str">
        <f t="shared" ref="J14:J16" si="3">(IF(((H14/$D14)&lt;10),"&lt;10",ROUND((H14/$D14),0)))</f>
        <v>&lt;10</v>
      </c>
      <c r="K14" s="1537">
        <v>20500</v>
      </c>
      <c r="L14" s="1536" t="s">
        <v>69</v>
      </c>
      <c r="M14" s="1533">
        <f t="shared" ref="M14:M16" si="4">(IF(((K14/$D14)&lt;10),"&lt;10",ROUND((K14/$D14),0)))</f>
        <v>24</v>
      </c>
      <c r="N14" s="1534">
        <v>651</v>
      </c>
      <c r="O14" s="1532"/>
      <c r="P14" s="1532"/>
      <c r="Q14" s="1534">
        <v>599</v>
      </c>
      <c r="R14" s="1532"/>
      <c r="S14" s="1532"/>
    </row>
    <row r="15" spans="1:19" x14ac:dyDescent="0.25">
      <c r="A15" s="1528" t="s">
        <v>48</v>
      </c>
      <c r="B15" s="1529" t="s">
        <v>243</v>
      </c>
      <c r="C15" s="1530" t="s">
        <v>2</v>
      </c>
      <c r="D15" s="1530">
        <v>1050</v>
      </c>
      <c r="E15" s="1531">
        <v>9860</v>
      </c>
      <c r="F15" s="1532" t="s">
        <v>69</v>
      </c>
      <c r="G15" s="1533" t="str">
        <f t="shared" si="0"/>
        <v>&lt;10</v>
      </c>
      <c r="H15" s="1531">
        <v>3440</v>
      </c>
      <c r="I15" s="1532" t="s">
        <v>69</v>
      </c>
      <c r="J15" s="1533" t="str">
        <f t="shared" si="3"/>
        <v>&lt;10</v>
      </c>
      <c r="K15" s="1537">
        <v>14000</v>
      </c>
      <c r="L15" s="1536" t="s">
        <v>69</v>
      </c>
      <c r="M15" s="1533">
        <f t="shared" si="4"/>
        <v>13</v>
      </c>
      <c r="N15" s="1531">
        <v>1550</v>
      </c>
      <c r="O15" s="1532"/>
      <c r="P15" s="1533" t="str">
        <f t="shared" ref="P15" si="5">(IF(((N15/$D15)&lt;10),"&lt;10",ROUND((N15/$D15),0)))</f>
        <v>&lt;10</v>
      </c>
      <c r="Q15" s="1531">
        <v>1550</v>
      </c>
      <c r="R15" s="1532"/>
      <c r="S15" s="1533" t="str">
        <f t="shared" ref="S15" si="6">(IF(((Q15/$D15)&lt;10),"&lt;10",ROUND((Q15/$D15),0)))</f>
        <v>&lt;10</v>
      </c>
    </row>
    <row r="16" spans="1:19" x14ac:dyDescent="0.25">
      <c r="A16" s="1528" t="s">
        <v>49</v>
      </c>
      <c r="B16" s="1529" t="s">
        <v>243</v>
      </c>
      <c r="C16" s="1530" t="s">
        <v>2</v>
      </c>
      <c r="D16" s="1530">
        <v>1450</v>
      </c>
      <c r="E16" s="1531">
        <v>7210</v>
      </c>
      <c r="F16" s="1532" t="s">
        <v>69</v>
      </c>
      <c r="G16" s="1533" t="str">
        <f t="shared" si="0"/>
        <v>&lt;10</v>
      </c>
      <c r="H16" s="1531">
        <v>1920</v>
      </c>
      <c r="I16" s="1532" t="s">
        <v>69</v>
      </c>
      <c r="J16" s="1533" t="str">
        <f t="shared" si="3"/>
        <v>&lt;10</v>
      </c>
      <c r="K16" s="1537">
        <v>7700</v>
      </c>
      <c r="L16" s="1536" t="s">
        <v>69</v>
      </c>
      <c r="M16" s="1533" t="str">
        <f t="shared" si="4"/>
        <v>&lt;10</v>
      </c>
      <c r="N16" s="1534">
        <v>1160</v>
      </c>
      <c r="O16" s="1532"/>
      <c r="P16" s="1532"/>
      <c r="Q16" s="1534">
        <v>1290</v>
      </c>
      <c r="R16" s="1532"/>
      <c r="S16" s="1532"/>
    </row>
    <row r="17" spans="1:19" x14ac:dyDescent="0.25">
      <c r="A17" s="1528" t="s">
        <v>50</v>
      </c>
      <c r="B17" s="1529" t="s">
        <v>243</v>
      </c>
      <c r="C17" s="1530" t="s">
        <v>2</v>
      </c>
      <c r="D17" s="1530" t="s">
        <v>2</v>
      </c>
      <c r="E17" s="1534">
        <v>12800</v>
      </c>
      <c r="F17" s="1532" t="s">
        <v>69</v>
      </c>
      <c r="G17" s="1532"/>
      <c r="H17" s="1534">
        <v>3390</v>
      </c>
      <c r="I17" s="1532" t="s">
        <v>69</v>
      </c>
      <c r="J17" s="1532"/>
      <c r="K17" s="1535">
        <v>13000</v>
      </c>
      <c r="L17" s="1536" t="s">
        <v>69</v>
      </c>
      <c r="M17" s="1536"/>
      <c r="N17" s="1534">
        <v>1460</v>
      </c>
      <c r="O17" s="1532"/>
      <c r="P17" s="1532"/>
      <c r="Q17" s="1534">
        <v>1880</v>
      </c>
      <c r="R17" s="1532"/>
      <c r="S17" s="1532"/>
    </row>
    <row r="18" spans="1:19" x14ac:dyDescent="0.25">
      <c r="A18" s="1528" t="s">
        <v>95</v>
      </c>
      <c r="B18" s="1529" t="s">
        <v>243</v>
      </c>
      <c r="C18" s="1530" t="s">
        <v>2</v>
      </c>
      <c r="D18" s="1530">
        <v>300</v>
      </c>
      <c r="E18" s="1531">
        <v>4450</v>
      </c>
      <c r="F18" s="1532" t="s">
        <v>69</v>
      </c>
      <c r="G18" s="1533">
        <f t="shared" ref="G18" si="7">(IF(((E18/$D18)&lt;10),"&lt;10",ROUND((E18/$D18),0)))</f>
        <v>15</v>
      </c>
      <c r="H18" s="1531">
        <v>1060</v>
      </c>
      <c r="I18" s="1532"/>
      <c r="J18" s="1533" t="str">
        <f t="shared" ref="J18" si="8">(IF(((H18/$D18)&lt;10),"&lt;10",ROUND((H18/$D18),0)))</f>
        <v>&lt;10</v>
      </c>
      <c r="K18" s="1537">
        <v>6120</v>
      </c>
      <c r="L18" s="1536" t="s">
        <v>69</v>
      </c>
      <c r="M18" s="1533">
        <f t="shared" ref="M18" si="9">(IF(((K18/$D18)&lt;10),"&lt;10",ROUND((K18/$D18),0)))</f>
        <v>20</v>
      </c>
      <c r="N18" s="1531">
        <v>657</v>
      </c>
      <c r="O18" s="1532"/>
      <c r="P18" s="1533" t="str">
        <f t="shared" ref="P18" si="10">(IF(((N18/$D18)&lt;10),"&lt;10",ROUND((N18/$D18),0)))</f>
        <v>&lt;10</v>
      </c>
      <c r="Q18" s="1531">
        <v>907</v>
      </c>
      <c r="R18" s="1532"/>
      <c r="S18" s="1533" t="str">
        <f t="shared" ref="S18" si="11">(IF(((Q18/$D18)&lt;10),"&lt;10",ROUND((Q18/$D18),0)))</f>
        <v>&lt;10</v>
      </c>
    </row>
    <row r="19" spans="1:19" x14ac:dyDescent="0.25">
      <c r="A19" s="1528" t="s">
        <v>51</v>
      </c>
      <c r="B19" s="1529" t="s">
        <v>243</v>
      </c>
      <c r="C19" s="1530" t="s">
        <v>2</v>
      </c>
      <c r="D19" s="1530">
        <v>13000</v>
      </c>
      <c r="E19" s="1534">
        <v>2500</v>
      </c>
      <c r="F19" s="1532"/>
      <c r="G19" s="1532"/>
      <c r="H19" s="1534">
        <v>1020</v>
      </c>
      <c r="I19" s="1532"/>
      <c r="J19" s="1532"/>
      <c r="K19" s="1535">
        <v>2830</v>
      </c>
      <c r="L19" s="1536"/>
      <c r="M19" s="1536"/>
      <c r="N19" s="1534">
        <v>557</v>
      </c>
      <c r="O19" s="1532"/>
      <c r="P19" s="1532"/>
      <c r="Q19" s="1534">
        <v>723</v>
      </c>
      <c r="R19" s="1532"/>
      <c r="S19" s="1532"/>
    </row>
    <row r="20" spans="1:19" x14ac:dyDescent="0.25">
      <c r="A20" s="1528" t="s">
        <v>52</v>
      </c>
      <c r="B20" s="1529" t="s">
        <v>243</v>
      </c>
      <c r="C20" s="1530" t="s">
        <v>2</v>
      </c>
      <c r="D20" s="1530">
        <v>1290</v>
      </c>
      <c r="E20" s="1531">
        <v>14500</v>
      </c>
      <c r="F20" s="1532" t="s">
        <v>69</v>
      </c>
      <c r="G20" s="1533">
        <f t="shared" ref="G20" si="12">(IF(((E20/$D20)&lt;10),"&lt;10",ROUND((E20/$D20),0)))</f>
        <v>11</v>
      </c>
      <c r="H20" s="1531">
        <v>3940</v>
      </c>
      <c r="I20" s="1532" t="s">
        <v>69</v>
      </c>
      <c r="J20" s="1533" t="str">
        <f t="shared" ref="J20" si="13">(IF(((H20/$D20)&lt;10),"&lt;10",ROUND((H20/$D20),0)))</f>
        <v>&lt;10</v>
      </c>
      <c r="K20" s="1537">
        <v>15800</v>
      </c>
      <c r="L20" s="1536" t="s">
        <v>69</v>
      </c>
      <c r="M20" s="1533">
        <f t="shared" ref="M20:M27" si="14">(IF(((K20/$D20)&lt;10),"&lt;10",ROUND((K20/$D20),0)))</f>
        <v>12</v>
      </c>
      <c r="N20" s="1531">
        <v>1920</v>
      </c>
      <c r="O20" s="1532" t="s">
        <v>69</v>
      </c>
      <c r="P20" s="1533" t="str">
        <f t="shared" ref="P20" si="15">(IF(((N20/$D20)&lt;10),"&lt;10",ROUND((N20/$D20),0)))</f>
        <v>&lt;10</v>
      </c>
      <c r="Q20" s="1531">
        <v>2270</v>
      </c>
      <c r="R20" s="1532"/>
      <c r="S20" s="1533" t="str">
        <f t="shared" ref="S20" si="16">(IF(((Q20/$D20)&lt;10),"&lt;10",ROUND((Q20/$D20),0)))</f>
        <v>&lt;10</v>
      </c>
    </row>
    <row r="21" spans="1:19" x14ac:dyDescent="0.25">
      <c r="A21" s="1528" t="s">
        <v>53</v>
      </c>
      <c r="B21" s="1529" t="s">
        <v>243</v>
      </c>
      <c r="C21" s="1530" t="s">
        <v>2</v>
      </c>
      <c r="D21" s="1530">
        <v>1300</v>
      </c>
      <c r="E21" s="1534">
        <v>1100</v>
      </c>
      <c r="F21" s="1532"/>
      <c r="G21" s="1532"/>
      <c r="H21" s="1534">
        <v>407</v>
      </c>
      <c r="I21" s="1532"/>
      <c r="J21" s="1532"/>
      <c r="K21" s="1537">
        <v>1330</v>
      </c>
      <c r="L21" s="1536"/>
      <c r="M21" s="1533" t="str">
        <f t="shared" si="14"/>
        <v>&lt;10</v>
      </c>
      <c r="N21" s="1534">
        <v>247</v>
      </c>
      <c r="O21" s="1532"/>
      <c r="P21" s="1532"/>
      <c r="Q21" s="1534">
        <v>333</v>
      </c>
      <c r="R21" s="1532"/>
      <c r="S21" s="1532"/>
    </row>
    <row r="22" spans="1:19" x14ac:dyDescent="0.25">
      <c r="A22" s="1528" t="s">
        <v>54</v>
      </c>
      <c r="B22" s="1529" t="s">
        <v>243</v>
      </c>
      <c r="C22" s="1530" t="s">
        <v>2</v>
      </c>
      <c r="D22" s="1530">
        <v>2230</v>
      </c>
      <c r="E22" s="1531">
        <v>18600</v>
      </c>
      <c r="F22" s="1536" t="s">
        <v>69</v>
      </c>
      <c r="G22" s="1533" t="str">
        <f t="shared" ref="G22:G24" si="17">(IF(((E22/$D22)&lt;10),"&lt;10",ROUND((E22/$D22),0)))</f>
        <v>&lt;10</v>
      </c>
      <c r="H22" s="1531">
        <v>8420</v>
      </c>
      <c r="I22" s="1532" t="s">
        <v>69</v>
      </c>
      <c r="J22" s="1533" t="str">
        <f t="shared" ref="J22:J24" si="18">(IF(((H22/$D22)&lt;10),"&lt;10",ROUND((H22/$D22),0)))</f>
        <v>&lt;10</v>
      </c>
      <c r="K22" s="1537">
        <v>42900</v>
      </c>
      <c r="L22" s="1536" t="s">
        <v>69</v>
      </c>
      <c r="M22" s="1533">
        <f t="shared" si="14"/>
        <v>19</v>
      </c>
      <c r="N22" s="1531">
        <v>3870</v>
      </c>
      <c r="O22" s="1532" t="s">
        <v>69</v>
      </c>
      <c r="P22" s="1533" t="str">
        <f t="shared" ref="P22" si="19">(IF(((N22/$D22)&lt;10),"&lt;10",ROUND((N22/$D22),0)))</f>
        <v>&lt;10</v>
      </c>
      <c r="Q22" s="1531">
        <v>4010</v>
      </c>
      <c r="R22" s="1532" t="s">
        <v>69</v>
      </c>
      <c r="S22" s="1533" t="str">
        <f t="shared" ref="S22" si="20">(IF(((Q22/$D22)&lt;10),"&lt;10",ROUND((Q22/$D22),0)))</f>
        <v>&lt;10</v>
      </c>
    </row>
    <row r="23" spans="1:19" x14ac:dyDescent="0.25">
      <c r="A23" s="1528" t="s">
        <v>55</v>
      </c>
      <c r="B23" s="1529" t="s">
        <v>243</v>
      </c>
      <c r="C23" s="1530" t="s">
        <v>2</v>
      </c>
      <c r="D23" s="1530">
        <v>536</v>
      </c>
      <c r="E23" s="1531">
        <v>615</v>
      </c>
      <c r="F23" s="1532"/>
      <c r="G23" s="1533" t="str">
        <f t="shared" si="17"/>
        <v>&lt;10</v>
      </c>
      <c r="H23" s="1531">
        <v>758</v>
      </c>
      <c r="I23" s="1532"/>
      <c r="J23" s="1533" t="str">
        <f t="shared" si="18"/>
        <v>&lt;10</v>
      </c>
      <c r="K23" s="1537">
        <v>9720</v>
      </c>
      <c r="L23" s="1536" t="s">
        <v>69</v>
      </c>
      <c r="M23" s="1533">
        <f t="shared" si="14"/>
        <v>18</v>
      </c>
      <c r="N23" s="1534">
        <v>216</v>
      </c>
      <c r="O23" s="1532"/>
      <c r="P23" s="1532"/>
      <c r="Q23" s="1534">
        <v>237</v>
      </c>
      <c r="R23" s="1532"/>
      <c r="S23" s="1532"/>
    </row>
    <row r="24" spans="1:19" x14ac:dyDescent="0.25">
      <c r="A24" s="1528" t="s">
        <v>56</v>
      </c>
      <c r="B24" s="1529" t="s">
        <v>243</v>
      </c>
      <c r="C24" s="1530" t="s">
        <v>2</v>
      </c>
      <c r="D24" s="1530">
        <v>100</v>
      </c>
      <c r="E24" s="1531">
        <v>4250</v>
      </c>
      <c r="F24" s="1536" t="s">
        <v>69</v>
      </c>
      <c r="G24" s="1533">
        <f t="shared" si="17"/>
        <v>43</v>
      </c>
      <c r="H24" s="1531">
        <v>968</v>
      </c>
      <c r="I24" s="1532"/>
      <c r="J24" s="1533" t="str">
        <f t="shared" si="18"/>
        <v>&lt;10</v>
      </c>
      <c r="K24" s="1537">
        <v>3280</v>
      </c>
      <c r="L24" s="1536"/>
      <c r="M24" s="1533">
        <f t="shared" si="14"/>
        <v>33</v>
      </c>
      <c r="N24" s="1531">
        <v>588</v>
      </c>
      <c r="O24" s="1532"/>
      <c r="P24" s="1533" t="str">
        <f t="shared" ref="P24" si="21">(IF(((N24/$D24)&lt;10),"&lt;10",ROUND((N24/$D24),0)))</f>
        <v>&lt;10</v>
      </c>
      <c r="Q24" s="1531">
        <v>826</v>
      </c>
      <c r="R24" s="1536"/>
      <c r="S24" s="1533" t="str">
        <f t="shared" ref="S24" si="22">(IF(((Q24/$D24)&lt;10),"&lt;10",ROUND((Q24/$D24),0)))</f>
        <v>&lt;10</v>
      </c>
    </row>
    <row r="25" spans="1:19" x14ac:dyDescent="0.25">
      <c r="A25" s="1528" t="s">
        <v>57</v>
      </c>
      <c r="B25" s="1529" t="s">
        <v>243</v>
      </c>
      <c r="C25" s="1530" t="s">
        <v>2</v>
      </c>
      <c r="D25" s="1530">
        <v>561</v>
      </c>
      <c r="E25" s="1534">
        <v>116</v>
      </c>
      <c r="F25" s="1532"/>
      <c r="G25" s="1532"/>
      <c r="H25" s="1534">
        <v>382</v>
      </c>
      <c r="I25" s="1532"/>
      <c r="J25" s="1532"/>
      <c r="K25" s="1537">
        <v>1100</v>
      </c>
      <c r="L25" s="1536"/>
      <c r="M25" s="1533" t="str">
        <f t="shared" si="14"/>
        <v>&lt;10</v>
      </c>
      <c r="N25" s="1534">
        <v>45.699999999999996</v>
      </c>
      <c r="O25" s="1532"/>
      <c r="P25" s="1532"/>
      <c r="Q25" s="1534">
        <v>261</v>
      </c>
      <c r="R25" s="1532"/>
      <c r="S25" s="1532"/>
    </row>
    <row r="26" spans="1:19" x14ac:dyDescent="0.25">
      <c r="A26" s="1528" t="s">
        <v>58</v>
      </c>
      <c r="B26" s="1529" t="s">
        <v>243</v>
      </c>
      <c r="C26" s="1530" t="s">
        <v>2</v>
      </c>
      <c r="D26" s="1530">
        <v>1170</v>
      </c>
      <c r="E26" s="1531">
        <v>7100</v>
      </c>
      <c r="F26" s="1532" t="s">
        <v>69</v>
      </c>
      <c r="G26" s="1533" t="str">
        <f t="shared" ref="G26:G27" si="23">(IF(((E26/$D26)&lt;10),"&lt;10",ROUND((E26/$D26),0)))</f>
        <v>&lt;10</v>
      </c>
      <c r="H26" s="1531">
        <v>6540</v>
      </c>
      <c r="I26" s="1532" t="s">
        <v>69</v>
      </c>
      <c r="J26" s="1533" t="str">
        <f t="shared" ref="J26:J27" si="24">(IF(((H26/$D26)&lt;10),"&lt;10",ROUND((H26/$D26),0)))</f>
        <v>&lt;10</v>
      </c>
      <c r="K26" s="1537">
        <v>41900</v>
      </c>
      <c r="L26" s="1536" t="s">
        <v>69</v>
      </c>
      <c r="M26" s="1533">
        <f t="shared" si="14"/>
        <v>36</v>
      </c>
      <c r="N26" s="1531">
        <v>2420</v>
      </c>
      <c r="O26" s="1532" t="s">
        <v>69</v>
      </c>
      <c r="P26" s="1533" t="str">
        <f t="shared" ref="P26:P27" si="25">(IF(((N26/$D26)&lt;10),"&lt;10",ROUND((N26/$D26),0)))</f>
        <v>&lt;10</v>
      </c>
      <c r="Q26" s="1531">
        <v>1930</v>
      </c>
      <c r="R26" s="1532"/>
      <c r="S26" s="1533" t="str">
        <f t="shared" ref="S26:S27" si="26">(IF(((Q26/$D26)&lt;10),"&lt;10",ROUND((Q26/$D26),0)))</f>
        <v>&lt;10</v>
      </c>
    </row>
    <row r="27" spans="1:19" x14ac:dyDescent="0.25">
      <c r="A27" s="1528" t="s">
        <v>59</v>
      </c>
      <c r="B27" s="1529" t="s">
        <v>243</v>
      </c>
      <c r="C27" s="1530" t="s">
        <v>2</v>
      </c>
      <c r="D27" s="1530">
        <v>1520</v>
      </c>
      <c r="E27" s="1537">
        <v>17800</v>
      </c>
      <c r="F27" s="1536" t="s">
        <v>69</v>
      </c>
      <c r="G27" s="1533">
        <f t="shared" si="23"/>
        <v>12</v>
      </c>
      <c r="H27" s="1537">
        <v>6860</v>
      </c>
      <c r="I27" s="1536" t="s">
        <v>69</v>
      </c>
      <c r="J27" s="1533" t="str">
        <f t="shared" si="24"/>
        <v>&lt;10</v>
      </c>
      <c r="K27" s="1537">
        <v>34500</v>
      </c>
      <c r="L27" s="1536" t="s">
        <v>69</v>
      </c>
      <c r="M27" s="1533">
        <f t="shared" si="14"/>
        <v>23</v>
      </c>
      <c r="N27" s="1531">
        <v>3180</v>
      </c>
      <c r="O27" s="1532" t="s">
        <v>69</v>
      </c>
      <c r="P27" s="1533" t="str">
        <f t="shared" si="25"/>
        <v>&lt;10</v>
      </c>
      <c r="Q27" s="1531">
        <v>3580</v>
      </c>
      <c r="R27" s="1532" t="s">
        <v>69</v>
      </c>
      <c r="S27" s="1533" t="str">
        <f t="shared" si="26"/>
        <v>&lt;10</v>
      </c>
    </row>
    <row r="28" spans="1:19" x14ac:dyDescent="0.25">
      <c r="A28" s="1538" t="s">
        <v>96</v>
      </c>
      <c r="B28" s="1539" t="s">
        <v>243</v>
      </c>
      <c r="C28" s="1540">
        <v>23000</v>
      </c>
      <c r="D28" s="1541" t="s">
        <v>2</v>
      </c>
      <c r="E28" s="1542">
        <f>SUM(E12:E27)</f>
        <v>103681</v>
      </c>
      <c r="F28" s="1543"/>
      <c r="G28" s="1544" t="str">
        <f>(IF(((E28/$C28)&lt;10),"&lt;10",ROUND((E28/$C28),0)))</f>
        <v>&lt;10</v>
      </c>
      <c r="H28" s="1542">
        <f t="shared" ref="H28" si="27">SUM(H12:H27)</f>
        <v>41314.400000000001</v>
      </c>
      <c r="I28" s="1543"/>
      <c r="J28" s="1544" t="str">
        <f t="shared" ref="J28" si="28">(IF(((H28/$C28)&lt;10),"&lt;10",ROUND((H28/$C28),0)))</f>
        <v>&lt;10</v>
      </c>
      <c r="K28" s="1542">
        <f t="shared" ref="K28" si="29">SUM(K12:K27)</f>
        <v>220144</v>
      </c>
      <c r="L28" s="1543"/>
      <c r="M28" s="1544" t="str">
        <f t="shared" ref="M28" si="30">(IF(((K28/$C28)&lt;10),"&lt;10",ROUND((K28/$C28),0)))</f>
        <v>&lt;10</v>
      </c>
      <c r="N28" s="1542">
        <f t="shared" ref="N28" si="31">SUM(N12:N27)</f>
        <v>18739.800000000003</v>
      </c>
      <c r="O28" s="1543"/>
      <c r="P28" s="1544" t="str">
        <f t="shared" ref="P28" si="32">(IF(((N28/$C28)&lt;10),"&lt;10",ROUND((N28/$C28),0)))</f>
        <v>&lt;10</v>
      </c>
      <c r="Q28" s="1542">
        <f t="shared" ref="Q28" si="33">SUM(Q12:Q27)</f>
        <v>20724</v>
      </c>
      <c r="R28" s="1543"/>
      <c r="S28" s="1544" t="str">
        <f t="shared" ref="S28" si="34">(IF(((Q28/$C28)&lt;10),"&lt;10",ROUND((Q28/$C28),0)))</f>
        <v>&lt;10</v>
      </c>
    </row>
    <row r="29" spans="1:19" x14ac:dyDescent="0.25">
      <c r="A29" s="642" t="s">
        <v>237</v>
      </c>
      <c r="B29" s="1545"/>
      <c r="C29" s="1546"/>
      <c r="D29" s="43"/>
      <c r="E29" s="1547"/>
      <c r="F29" s="1548"/>
      <c r="G29" s="1548"/>
      <c r="H29" s="1547"/>
      <c r="I29" s="1548"/>
      <c r="J29" s="1548"/>
      <c r="K29" s="1547"/>
      <c r="L29" s="1548"/>
      <c r="M29" s="1548"/>
      <c r="N29" s="1549"/>
      <c r="O29" s="1550"/>
      <c r="P29" s="1550"/>
      <c r="Q29" s="1549"/>
      <c r="R29" s="1551"/>
      <c r="S29" s="1551"/>
    </row>
    <row r="30" spans="1:19" x14ac:dyDescent="0.25">
      <c r="A30" s="1207" t="s">
        <v>77</v>
      </c>
      <c r="B30" s="1552" t="s">
        <v>243</v>
      </c>
      <c r="C30" s="1553" t="s">
        <v>2</v>
      </c>
      <c r="D30" s="1553">
        <v>530</v>
      </c>
      <c r="E30" s="1554">
        <v>129</v>
      </c>
      <c r="F30" s="1555" t="s">
        <v>12</v>
      </c>
      <c r="G30" s="1555"/>
      <c r="H30" s="1554">
        <v>104</v>
      </c>
      <c r="I30" s="1555" t="s">
        <v>12</v>
      </c>
      <c r="J30" s="1555"/>
      <c r="K30" s="1554">
        <v>1710</v>
      </c>
      <c r="L30" s="1555" t="s">
        <v>12</v>
      </c>
      <c r="M30" s="1555"/>
      <c r="N30" s="1556">
        <v>33.6</v>
      </c>
      <c r="O30" s="1555" t="s">
        <v>12</v>
      </c>
      <c r="P30" s="1555"/>
      <c r="Q30" s="1556">
        <v>48.2</v>
      </c>
      <c r="R30" s="1536" t="s">
        <v>12</v>
      </c>
      <c r="S30" s="1536"/>
    </row>
    <row r="31" spans="1:19" x14ac:dyDescent="0.25">
      <c r="A31" s="1229" t="s">
        <v>78</v>
      </c>
      <c r="B31" s="1529" t="s">
        <v>243</v>
      </c>
      <c r="C31" s="1530" t="s">
        <v>2</v>
      </c>
      <c r="D31" s="1530" t="s">
        <v>2</v>
      </c>
      <c r="E31" s="1535">
        <v>129</v>
      </c>
      <c r="F31" s="1536" t="s">
        <v>12</v>
      </c>
      <c r="G31" s="1536"/>
      <c r="H31" s="1535">
        <v>104</v>
      </c>
      <c r="I31" s="1536" t="s">
        <v>12</v>
      </c>
      <c r="J31" s="1536"/>
      <c r="K31" s="1535">
        <v>1710</v>
      </c>
      <c r="L31" s="1536" t="s">
        <v>12</v>
      </c>
      <c r="M31" s="1536"/>
      <c r="N31" s="1557">
        <v>33.6</v>
      </c>
      <c r="O31" s="1536" t="s">
        <v>12</v>
      </c>
      <c r="P31" s="1536"/>
      <c r="Q31" s="1557">
        <v>48.2</v>
      </c>
      <c r="R31" s="1536" t="s">
        <v>12</v>
      </c>
      <c r="S31" s="1536"/>
    </row>
    <row r="32" spans="1:19" x14ac:dyDescent="0.25">
      <c r="A32" s="1229" t="s">
        <v>79</v>
      </c>
      <c r="B32" s="1529" t="s">
        <v>243</v>
      </c>
      <c r="C32" s="1530" t="s">
        <v>2</v>
      </c>
      <c r="D32" s="1530" t="s">
        <v>2</v>
      </c>
      <c r="E32" s="1535">
        <v>129</v>
      </c>
      <c r="F32" s="1536" t="s">
        <v>12</v>
      </c>
      <c r="G32" s="1536"/>
      <c r="H32" s="1535">
        <v>104</v>
      </c>
      <c r="I32" s="1536" t="s">
        <v>12</v>
      </c>
      <c r="J32" s="1536"/>
      <c r="K32" s="1535">
        <v>1710</v>
      </c>
      <c r="L32" s="1536" t="s">
        <v>12</v>
      </c>
      <c r="M32" s="1536"/>
      <c r="N32" s="1557">
        <v>33.6</v>
      </c>
      <c r="O32" s="1536" t="s">
        <v>12</v>
      </c>
      <c r="P32" s="1536"/>
      <c r="Q32" s="1557">
        <v>48.2</v>
      </c>
      <c r="R32" s="1536" t="s">
        <v>12</v>
      </c>
      <c r="S32" s="1536"/>
    </row>
    <row r="33" spans="1:151" x14ac:dyDescent="0.25">
      <c r="A33" s="1229" t="s">
        <v>80</v>
      </c>
      <c r="B33" s="1529" t="s">
        <v>243</v>
      </c>
      <c r="C33" s="1530" t="s">
        <v>2</v>
      </c>
      <c r="D33" s="1530" t="s">
        <v>2</v>
      </c>
      <c r="E33" s="1535">
        <v>129</v>
      </c>
      <c r="F33" s="1536" t="s">
        <v>12</v>
      </c>
      <c r="G33" s="1536"/>
      <c r="H33" s="1535">
        <v>104</v>
      </c>
      <c r="I33" s="1536" t="s">
        <v>12</v>
      </c>
      <c r="J33" s="1536"/>
      <c r="K33" s="1535">
        <v>1710</v>
      </c>
      <c r="L33" s="1536" t="s">
        <v>12</v>
      </c>
      <c r="M33" s="1536"/>
      <c r="N33" s="1557">
        <v>33.6</v>
      </c>
      <c r="O33" s="1536" t="s">
        <v>12</v>
      </c>
      <c r="P33" s="1536"/>
      <c r="Q33" s="1557">
        <v>48.2</v>
      </c>
      <c r="R33" s="1536" t="s">
        <v>12</v>
      </c>
      <c r="S33" s="1536"/>
    </row>
    <row r="34" spans="1:151" x14ac:dyDescent="0.25">
      <c r="A34" s="1229" t="s">
        <v>81</v>
      </c>
      <c r="B34" s="1529" t="s">
        <v>243</v>
      </c>
      <c r="C34" s="1530" t="s">
        <v>2</v>
      </c>
      <c r="D34" s="1530">
        <v>1500</v>
      </c>
      <c r="E34" s="1535">
        <v>129</v>
      </c>
      <c r="F34" s="1536" t="s">
        <v>12</v>
      </c>
      <c r="G34" s="1536"/>
      <c r="H34" s="1535">
        <v>104</v>
      </c>
      <c r="I34" s="1536" t="s">
        <v>12</v>
      </c>
      <c r="J34" s="1536"/>
      <c r="K34" s="1535">
        <v>1710</v>
      </c>
      <c r="L34" s="1536" t="s">
        <v>12</v>
      </c>
      <c r="M34" s="1536"/>
      <c r="N34" s="1557">
        <v>33.6</v>
      </c>
      <c r="O34" s="1536" t="s">
        <v>12</v>
      </c>
      <c r="P34" s="1536"/>
      <c r="Q34" s="1557">
        <v>48.2</v>
      </c>
      <c r="R34" s="1536" t="s">
        <v>12</v>
      </c>
      <c r="S34" s="1536"/>
    </row>
    <row r="35" spans="1:151" x14ac:dyDescent="0.25">
      <c r="A35" s="1229" t="s">
        <v>82</v>
      </c>
      <c r="B35" s="1529" t="s">
        <v>243</v>
      </c>
      <c r="C35" s="1530" t="s">
        <v>2</v>
      </c>
      <c r="D35" s="1530">
        <v>300</v>
      </c>
      <c r="E35" s="1537">
        <v>1710</v>
      </c>
      <c r="F35" s="1536"/>
      <c r="G35" s="1533" t="str">
        <f t="shared" ref="G35:G36" si="35">(IF(((E35/$D35)&lt;10),"&lt;10",ROUND((E35/$D35),0)))</f>
        <v>&lt;10</v>
      </c>
      <c r="H35" s="1537">
        <v>862</v>
      </c>
      <c r="I35" s="1536"/>
      <c r="J35" s="1533" t="str">
        <f t="shared" ref="J35" si="36">(IF(((H35/$D35)&lt;10),"&lt;10",ROUND((H35/$D35),0)))</f>
        <v>&lt;10</v>
      </c>
      <c r="K35" s="1537">
        <v>13500</v>
      </c>
      <c r="L35" s="1536"/>
      <c r="M35" s="1533">
        <f t="shared" ref="M35" si="37">(IF(((K35/$D35)&lt;10),"&lt;10",ROUND((K35/$D35),0)))</f>
        <v>45</v>
      </c>
      <c r="N35" s="1531">
        <v>310</v>
      </c>
      <c r="O35" s="1532"/>
      <c r="P35" s="1533" t="str">
        <f t="shared" ref="P35" si="38">(IF(((N35/$D35)&lt;10),"&lt;10",ROUND((N35/$D35),0)))</f>
        <v>&lt;10</v>
      </c>
      <c r="Q35" s="1531">
        <v>502</v>
      </c>
      <c r="R35" s="1532"/>
      <c r="S35" s="1533" t="str">
        <f t="shared" ref="S35" si="39">(IF(((Q35/$D35)&lt;10),"&lt;10",ROUND((Q35/$D35),0)))</f>
        <v>&lt;10</v>
      </c>
    </row>
    <row r="36" spans="1:151" x14ac:dyDescent="0.25">
      <c r="A36" s="1229" t="s">
        <v>83</v>
      </c>
      <c r="B36" s="1529" t="s">
        <v>243</v>
      </c>
      <c r="C36" s="1530" t="s">
        <v>2</v>
      </c>
      <c r="D36" s="1530">
        <v>200</v>
      </c>
      <c r="E36" s="1537">
        <v>271</v>
      </c>
      <c r="F36" s="1536"/>
      <c r="G36" s="1533" t="str">
        <f t="shared" si="35"/>
        <v>&lt;10</v>
      </c>
      <c r="H36" s="1535">
        <v>104</v>
      </c>
      <c r="I36" s="1536" t="s">
        <v>12</v>
      </c>
      <c r="J36" s="1536"/>
      <c r="K36" s="1535">
        <v>1710</v>
      </c>
      <c r="L36" s="1536" t="s">
        <v>12</v>
      </c>
      <c r="M36" s="1536"/>
      <c r="N36" s="1558">
        <v>70.5</v>
      </c>
      <c r="O36" s="1532"/>
      <c r="P36" s="1532"/>
      <c r="Q36" s="1558">
        <v>80.100000000000009</v>
      </c>
      <c r="R36" s="1532"/>
      <c r="S36" s="1532"/>
    </row>
    <row r="37" spans="1:151" x14ac:dyDescent="0.25">
      <c r="A37" s="1252" t="s">
        <v>88</v>
      </c>
      <c r="B37" s="1559" t="s">
        <v>243</v>
      </c>
      <c r="C37" s="1559">
        <v>9</v>
      </c>
      <c r="D37" s="1560" t="s">
        <v>2</v>
      </c>
      <c r="E37" s="1561">
        <f>SUM(E35:E36)</f>
        <v>1981</v>
      </c>
      <c r="F37" s="1562"/>
      <c r="G37" s="1544">
        <f>(IF(((E37/$C37)&lt;10),"&lt;10",ROUND((E37/$C37),0)))</f>
        <v>220</v>
      </c>
      <c r="H37" s="1561">
        <f>H35</f>
        <v>862</v>
      </c>
      <c r="I37" s="1562"/>
      <c r="J37" s="1544">
        <f>(IF(((H37/$C37)&lt;10),"&lt;10",ROUND((H37/$C37),0)))</f>
        <v>96</v>
      </c>
      <c r="K37" s="1561">
        <f>K35</f>
        <v>13500</v>
      </c>
      <c r="L37" s="1562"/>
      <c r="M37" s="1544">
        <f>(IF(((K37/$C37)&lt;10),"&lt;10",ROUND((K37/$C37),0)))</f>
        <v>1500</v>
      </c>
      <c r="N37" s="1561">
        <f>SUM(N35:N36)</f>
        <v>380.5</v>
      </c>
      <c r="O37" s="1563"/>
      <c r="P37" s="1544">
        <f>(IF(((N37/$C37)&lt;10),"&lt;10",ROUND((N37/$C37),0)))</f>
        <v>42</v>
      </c>
      <c r="Q37" s="1561">
        <f>SUM(Q35:Q36)</f>
        <v>582.1</v>
      </c>
      <c r="R37" s="1563"/>
      <c r="S37" s="1544">
        <f>(IF(((Q37/$C37)&lt;10),"&lt;10",ROUND((Q37/$C37),0)))</f>
        <v>65</v>
      </c>
    </row>
    <row r="38" spans="1:151" x14ac:dyDescent="0.25">
      <c r="A38" s="1564" t="s">
        <v>240</v>
      </c>
      <c r="B38" s="1565"/>
      <c r="C38" s="1565"/>
      <c r="D38" s="1566"/>
      <c r="E38" s="1566"/>
      <c r="F38" s="1567"/>
      <c r="G38" s="1567"/>
      <c r="H38" s="1566"/>
      <c r="I38" s="1567"/>
      <c r="J38" s="1567"/>
      <c r="K38" s="1566"/>
      <c r="L38" s="1567"/>
      <c r="M38" s="1567"/>
      <c r="N38" s="1566"/>
      <c r="O38" s="1568"/>
      <c r="P38" s="1568"/>
      <c r="Q38" s="1566"/>
      <c r="R38" s="1568"/>
      <c r="S38" s="1568"/>
    </row>
    <row r="39" spans="1:151" ht="15.75" thickBot="1" x14ac:dyDescent="0.3">
      <c r="A39" s="1569" t="s">
        <v>737</v>
      </c>
      <c r="B39" s="1570" t="s">
        <v>10</v>
      </c>
      <c r="C39" s="1571">
        <v>91</v>
      </c>
      <c r="D39" s="1572" t="s">
        <v>2</v>
      </c>
      <c r="E39" s="1573">
        <v>884</v>
      </c>
      <c r="F39" s="1574"/>
      <c r="G39" s="1575" t="str">
        <f>(IF(((E39/$C39)&lt;10),"&lt;10",ROUND((E39/$C39),0)))</f>
        <v>&lt;10</v>
      </c>
      <c r="H39" s="1573">
        <v>180</v>
      </c>
      <c r="I39" s="1574"/>
      <c r="J39" s="1575" t="str">
        <f>(IF(((H39/$C39)&lt;10),"&lt;10",ROUND((H39/$C39),0)))</f>
        <v>&lt;10</v>
      </c>
      <c r="K39" s="1573">
        <v>846</v>
      </c>
      <c r="L39" s="1574"/>
      <c r="M39" s="1575" t="str">
        <f>(IF(((K39/$C39)&lt;10),"&lt;10",ROUND((K39/$C39),0)))</f>
        <v>&lt;10</v>
      </c>
      <c r="N39" s="1576">
        <v>115</v>
      </c>
      <c r="O39" s="1577"/>
      <c r="P39" s="1575" t="str">
        <f>(IF(((N39/$C39)&lt;10),"&lt;10",ROUND((N39/$C39),0)))</f>
        <v>&lt;10</v>
      </c>
      <c r="Q39" s="1576">
        <v>382</v>
      </c>
      <c r="R39" s="1577"/>
      <c r="S39" s="1575" t="str">
        <f>(IF(((Q39/$C39)&lt;10),"&lt;10",ROUND((Q39/$C39),0)))</f>
        <v>&lt;10</v>
      </c>
    </row>
    <row r="40" spans="1:151" x14ac:dyDescent="0.25">
      <c r="A40" s="1578" t="s">
        <v>66</v>
      </c>
    </row>
    <row r="41" spans="1:151" x14ac:dyDescent="0.25">
      <c r="A41" s="1140" t="s">
        <v>738</v>
      </c>
    </row>
    <row r="42" spans="1:151" x14ac:dyDescent="0.25">
      <c r="A42" s="1140" t="s">
        <v>229</v>
      </c>
    </row>
    <row r="43" spans="1:151" x14ac:dyDescent="0.25">
      <c r="A43" s="179" t="s">
        <v>230</v>
      </c>
    </row>
    <row r="44" spans="1:151" x14ac:dyDescent="0.25">
      <c r="A44" s="179" t="s">
        <v>231</v>
      </c>
    </row>
    <row r="45" spans="1:151" x14ac:dyDescent="0.25">
      <c r="A45" s="179" t="s">
        <v>739</v>
      </c>
    </row>
    <row r="46" spans="1:151" s="1141" customFormat="1" ht="11.25" x14ac:dyDescent="0.2">
      <c r="A46" s="179" t="s">
        <v>740</v>
      </c>
      <c r="B46" s="1373"/>
      <c r="C46" s="1373"/>
      <c r="F46" s="1138"/>
      <c r="G46" s="1138"/>
      <c r="I46" s="1138"/>
      <c r="J46" s="1138"/>
      <c r="L46" s="1138"/>
      <c r="M46" s="1138"/>
      <c r="O46" s="1138"/>
      <c r="P46" s="1138"/>
      <c r="R46" s="1138"/>
      <c r="S46" s="1138"/>
      <c r="U46" s="1138"/>
      <c r="W46" s="1138"/>
      <c r="Y46" s="1138"/>
      <c r="AA46" s="1138"/>
      <c r="AC46" s="1138"/>
      <c r="AE46" s="1138"/>
      <c r="AG46" s="1138"/>
      <c r="AI46" s="1138"/>
      <c r="AK46" s="1138"/>
      <c r="AM46" s="1138"/>
      <c r="AO46" s="1138"/>
      <c r="AQ46" s="1138"/>
      <c r="AS46" s="1138"/>
      <c r="AU46" s="1138"/>
      <c r="AW46" s="1138"/>
      <c r="AY46" s="1138"/>
      <c r="BA46" s="1138"/>
      <c r="BC46" s="1138"/>
      <c r="BE46" s="1138"/>
      <c r="BG46" s="1138"/>
      <c r="BI46" s="1138"/>
      <c r="BK46" s="1138"/>
      <c r="BM46" s="1138"/>
      <c r="BO46" s="1138"/>
      <c r="BQ46" s="1138"/>
      <c r="BS46" s="1138"/>
      <c r="BU46" s="1138"/>
      <c r="BW46" s="1138"/>
      <c r="BY46" s="1138"/>
      <c r="CA46" s="1138"/>
      <c r="CC46" s="1138"/>
      <c r="CE46" s="1138"/>
      <c r="CG46" s="1138"/>
      <c r="CI46" s="1138"/>
      <c r="CK46" s="1138"/>
      <c r="CM46" s="1138"/>
      <c r="CO46" s="1138"/>
      <c r="CQ46" s="1138"/>
      <c r="CS46" s="1138"/>
      <c r="CU46" s="1138"/>
      <c r="CW46" s="1138"/>
      <c r="CY46" s="1138"/>
      <c r="DA46" s="1138"/>
      <c r="DC46" s="1138"/>
      <c r="DE46" s="1138"/>
      <c r="DG46" s="1138"/>
      <c r="DI46" s="1138"/>
      <c r="DK46" s="1138"/>
      <c r="DM46" s="1138"/>
      <c r="DO46" s="1138"/>
      <c r="DQ46" s="1138"/>
      <c r="DS46" s="1138"/>
      <c r="DU46" s="1138"/>
      <c r="DW46" s="1138"/>
      <c r="DY46" s="1138"/>
      <c r="EA46" s="1138"/>
      <c r="EC46" s="1138"/>
      <c r="EE46" s="1138"/>
      <c r="EG46" s="1138"/>
      <c r="EI46" s="1138"/>
      <c r="EK46" s="1138"/>
      <c r="EM46" s="1138"/>
      <c r="EO46" s="1138"/>
      <c r="EQ46" s="1138"/>
      <c r="ES46" s="1138"/>
      <c r="EU46" s="1138"/>
    </row>
    <row r="47" spans="1:151" x14ac:dyDescent="0.25">
      <c r="A47" s="1140" t="s">
        <v>595</v>
      </c>
    </row>
    <row r="48" spans="1:151" x14ac:dyDescent="0.25">
      <c r="A48" s="1140" t="s">
        <v>232</v>
      </c>
      <c r="B48" s="1579"/>
      <c r="C48" s="1579"/>
      <c r="T48" s="1472"/>
      <c r="U48" s="1473"/>
      <c r="V48" s="1472"/>
      <c r="W48" s="1473"/>
      <c r="X48" s="1472"/>
      <c r="Y48" s="1473"/>
      <c r="Z48" s="1472"/>
      <c r="AA48" s="1473"/>
      <c r="AB48" s="1472"/>
      <c r="AC48" s="1473"/>
      <c r="AD48" s="1472"/>
      <c r="AE48" s="1473"/>
      <c r="AF48" s="1472"/>
      <c r="AG48" s="1473"/>
      <c r="AH48" s="1472"/>
      <c r="AI48" s="1473"/>
      <c r="AJ48" s="1472"/>
      <c r="AK48" s="1473"/>
      <c r="AL48" s="1472"/>
      <c r="AM48" s="1473"/>
      <c r="AN48" s="1472"/>
      <c r="AO48" s="1473"/>
      <c r="AP48" s="1472"/>
      <c r="AQ48" s="1473"/>
      <c r="AR48" s="1472"/>
      <c r="AS48" s="1473"/>
      <c r="AT48" s="1472"/>
      <c r="AU48" s="1473"/>
      <c r="AV48" s="1472"/>
      <c r="AW48" s="1473"/>
      <c r="AX48" s="1472"/>
      <c r="AY48" s="1473"/>
      <c r="AZ48" s="1472"/>
      <c r="BA48" s="1473"/>
      <c r="BB48" s="1472"/>
      <c r="BC48" s="1473"/>
      <c r="BD48" s="1472"/>
      <c r="BE48" s="1473"/>
      <c r="BF48" s="1472"/>
      <c r="BG48" s="1473"/>
      <c r="BH48" s="1472"/>
      <c r="BI48" s="1473"/>
      <c r="BJ48" s="1472"/>
      <c r="BK48" s="1473"/>
      <c r="BL48" s="1472"/>
      <c r="BM48" s="1473"/>
      <c r="BN48" s="1472"/>
      <c r="BO48" s="1473"/>
      <c r="BP48" s="1472"/>
      <c r="BQ48" s="1473"/>
      <c r="BR48" s="1472"/>
      <c r="BS48" s="1473"/>
      <c r="BT48" s="1472"/>
      <c r="BU48" s="1473"/>
      <c r="BV48" s="1472"/>
      <c r="BW48" s="1473"/>
      <c r="BX48" s="1472"/>
      <c r="BY48" s="1473"/>
      <c r="BZ48" s="1472"/>
      <c r="CA48" s="1473"/>
      <c r="CB48" s="1472"/>
      <c r="CC48" s="1473"/>
      <c r="CD48" s="1472"/>
      <c r="CE48" s="1473"/>
      <c r="CF48" s="1472"/>
      <c r="CG48" s="1473"/>
      <c r="CH48" s="1472"/>
      <c r="CI48" s="1473"/>
      <c r="CJ48" s="1472"/>
      <c r="CK48" s="1473"/>
      <c r="CL48" s="1472"/>
      <c r="CM48" s="1473"/>
      <c r="CN48" s="1472"/>
      <c r="CO48" s="1473"/>
      <c r="CP48" s="1472"/>
      <c r="CQ48" s="1473"/>
      <c r="CR48" s="1472"/>
      <c r="CS48" s="1473"/>
      <c r="CT48" s="1472"/>
      <c r="CU48" s="1473"/>
      <c r="CV48" s="1472"/>
      <c r="CW48" s="1473"/>
      <c r="CX48" s="1472"/>
      <c r="CY48" s="1473"/>
      <c r="CZ48" s="1472"/>
      <c r="DA48" s="1473"/>
    </row>
    <row r="49" spans="1:105" x14ac:dyDescent="0.25">
      <c r="A49" s="1140" t="s">
        <v>233</v>
      </c>
      <c r="B49" s="1579"/>
      <c r="C49" s="1579"/>
      <c r="T49" s="1472"/>
      <c r="U49" s="1473"/>
      <c r="V49" s="1472"/>
      <c r="W49" s="1473"/>
      <c r="X49" s="1472"/>
      <c r="Y49" s="1473"/>
      <c r="Z49" s="1472"/>
      <c r="AA49" s="1473"/>
      <c r="AB49" s="1472"/>
      <c r="AC49" s="1473"/>
      <c r="AD49" s="1472"/>
      <c r="AE49" s="1473"/>
      <c r="AF49" s="1472"/>
      <c r="AG49" s="1473"/>
      <c r="AH49" s="1472"/>
      <c r="AI49" s="1473"/>
      <c r="AJ49" s="1472"/>
      <c r="AK49" s="1473"/>
      <c r="AL49" s="1472"/>
      <c r="AM49" s="1473"/>
      <c r="AN49" s="1472"/>
      <c r="AO49" s="1473"/>
      <c r="AP49" s="1472"/>
      <c r="AQ49" s="1473"/>
      <c r="AR49" s="1472"/>
      <c r="AS49" s="1473"/>
      <c r="AT49" s="1472"/>
      <c r="AU49" s="1473"/>
      <c r="AV49" s="1472"/>
      <c r="AW49" s="1473"/>
      <c r="AX49" s="1472"/>
      <c r="AY49" s="1473"/>
      <c r="AZ49" s="1472"/>
      <c r="BA49" s="1473"/>
      <c r="BB49" s="1472"/>
      <c r="BC49" s="1473"/>
      <c r="BD49" s="1472"/>
      <c r="BE49" s="1473"/>
      <c r="BF49" s="1472"/>
      <c r="BG49" s="1473"/>
      <c r="BH49" s="1472"/>
      <c r="BI49" s="1473"/>
      <c r="BJ49" s="1472"/>
      <c r="BK49" s="1473"/>
      <c r="BL49" s="1472"/>
      <c r="BM49" s="1473"/>
      <c r="BN49" s="1472"/>
      <c r="BO49" s="1473"/>
      <c r="BP49" s="1472"/>
      <c r="BQ49" s="1473"/>
      <c r="BR49" s="1472"/>
      <c r="BS49" s="1473"/>
      <c r="BT49" s="1472"/>
      <c r="BU49" s="1473"/>
      <c r="BV49" s="1472"/>
      <c r="BW49" s="1473"/>
      <c r="BX49" s="1472"/>
      <c r="BY49" s="1473"/>
      <c r="BZ49" s="1472"/>
      <c r="CA49" s="1473"/>
      <c r="CB49" s="1472"/>
      <c r="CC49" s="1473"/>
      <c r="CD49" s="1472"/>
      <c r="CE49" s="1473"/>
      <c r="CF49" s="1472"/>
      <c r="CG49" s="1473"/>
      <c r="CH49" s="1472"/>
      <c r="CI49" s="1473"/>
      <c r="CJ49" s="1472"/>
      <c r="CK49" s="1473"/>
      <c r="CL49" s="1472"/>
      <c r="CM49" s="1473"/>
      <c r="CN49" s="1472"/>
      <c r="CO49" s="1473"/>
      <c r="CP49" s="1472"/>
      <c r="CQ49" s="1473"/>
      <c r="CR49" s="1472"/>
      <c r="CS49" s="1473"/>
      <c r="CT49" s="1472"/>
      <c r="CU49" s="1473"/>
      <c r="CV49" s="1472"/>
      <c r="CW49" s="1473"/>
      <c r="CX49" s="1472"/>
      <c r="CY49" s="1473"/>
      <c r="CZ49" s="1472"/>
      <c r="DA49" s="1473"/>
    </row>
    <row r="50" spans="1:105" x14ac:dyDescent="0.25">
      <c r="A50" s="1140" t="s">
        <v>234</v>
      </c>
    </row>
  </sheetData>
  <pageMargins left="0.5" right="0.5" top="0.75" bottom="0.75" header="0.3" footer="0.3"/>
  <pageSetup scale="77" orientation="portrait" r:id="rId1"/>
  <headerFooter>
    <oddFooter>Page &amp;P of &amp;N</oddFooter>
  </headerFooter>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CD1E-9F41-4943-B26E-2494ADB9F733}">
  <dimension ref="A1:H26"/>
  <sheetViews>
    <sheetView view="pageBreakPreview" zoomScaleNormal="100" zoomScaleSheetLayoutView="100" workbookViewId="0">
      <selection activeCell="I30" sqref="I30"/>
    </sheetView>
  </sheetViews>
  <sheetFormatPr defaultColWidth="9.140625" defaultRowHeight="15" x14ac:dyDescent="0.25"/>
  <cols>
    <col min="1" max="1" width="13.5703125" style="2119" customWidth="1"/>
    <col min="2" max="2" width="14" style="2119" customWidth="1"/>
    <col min="3" max="3" width="11.28515625" style="2119" customWidth="1"/>
    <col min="4" max="4" width="11.5703125" style="2119" customWidth="1"/>
    <col min="5" max="5" width="12" style="2119" customWidth="1"/>
    <col min="6" max="6" width="10.5703125" style="2119" customWidth="1"/>
    <col min="7" max="7" width="15.140625" style="2119" customWidth="1"/>
    <col min="8" max="8" width="32.85546875" style="2119" customWidth="1"/>
    <col min="9" max="9" width="20.28515625" style="2119" customWidth="1"/>
    <col min="10" max="16384" width="9.140625" style="2119"/>
  </cols>
  <sheetData>
    <row r="1" spans="1:8" x14ac:dyDescent="0.25">
      <c r="A1" s="2116" t="s">
        <v>1019</v>
      </c>
      <c r="B1" s="2116"/>
      <c r="C1" s="2117"/>
      <c r="D1" s="2117"/>
      <c r="E1" s="2117"/>
      <c r="F1" s="2118"/>
      <c r="G1" s="2118"/>
      <c r="H1" s="2118"/>
    </row>
    <row r="2" spans="1:8" x14ac:dyDescent="0.25">
      <c r="A2" s="2120" t="s">
        <v>1020</v>
      </c>
      <c r="B2" s="2120"/>
      <c r="C2" s="2117"/>
      <c r="D2" s="2117"/>
      <c r="E2" s="2117"/>
      <c r="F2" s="2118"/>
      <c r="G2" s="2118"/>
      <c r="H2" s="2118"/>
    </row>
    <row r="3" spans="1:8" ht="15.75" thickBot="1" x14ac:dyDescent="0.3">
      <c r="A3" s="2121" t="s">
        <v>241</v>
      </c>
      <c r="B3" s="2121"/>
      <c r="C3" s="2117"/>
      <c r="D3" s="2117"/>
      <c r="E3" s="2117"/>
      <c r="F3" s="2118"/>
      <c r="G3" s="2118"/>
      <c r="H3" s="2118"/>
    </row>
    <row r="4" spans="1:8" ht="51.75" customHeight="1" thickBot="1" x14ac:dyDescent="0.3">
      <c r="A4" s="2122" t="s">
        <v>815</v>
      </c>
      <c r="B4" s="2123" t="s">
        <v>1021</v>
      </c>
      <c r="C4" s="2123" t="s">
        <v>1022</v>
      </c>
      <c r="D4" s="2123" t="s">
        <v>1023</v>
      </c>
      <c r="E4" s="2123" t="s">
        <v>1024</v>
      </c>
      <c r="F4" s="2123" t="s">
        <v>1025</v>
      </c>
      <c r="G4" s="2123" t="s">
        <v>1026</v>
      </c>
      <c r="H4" s="2123" t="s">
        <v>1027</v>
      </c>
    </row>
    <row r="5" spans="1:8" x14ac:dyDescent="0.25">
      <c r="A5" s="2124" t="s">
        <v>1028</v>
      </c>
      <c r="B5" s="2124"/>
      <c r="C5" s="2125"/>
      <c r="D5" s="2125"/>
      <c r="E5" s="2125"/>
      <c r="F5" s="2125"/>
      <c r="G5" s="2125"/>
      <c r="H5" s="2125"/>
    </row>
    <row r="6" spans="1:8" x14ac:dyDescent="0.25">
      <c r="A6" s="2126" t="s">
        <v>360</v>
      </c>
      <c r="B6" s="2127">
        <v>37825</v>
      </c>
      <c r="C6" s="2128">
        <v>25</v>
      </c>
      <c r="D6" s="2128" t="s">
        <v>1029</v>
      </c>
      <c r="E6" s="2128">
        <v>6</v>
      </c>
      <c r="F6" s="2128">
        <v>10</v>
      </c>
      <c r="G6" s="2128" t="s">
        <v>1030</v>
      </c>
      <c r="H6" s="2128" t="s">
        <v>1031</v>
      </c>
    </row>
    <row r="7" spans="1:8" x14ac:dyDescent="0.25">
      <c r="A7" s="2120" t="s">
        <v>361</v>
      </c>
      <c r="B7" s="2129">
        <v>37825</v>
      </c>
      <c r="C7" s="2130">
        <v>22</v>
      </c>
      <c r="D7" s="2130" t="s">
        <v>1029</v>
      </c>
      <c r="E7" s="2130">
        <v>6</v>
      </c>
      <c r="F7" s="2130">
        <v>10</v>
      </c>
      <c r="G7" s="2130" t="s">
        <v>1032</v>
      </c>
      <c r="H7" s="2130" t="s">
        <v>1031</v>
      </c>
    </row>
    <row r="8" spans="1:8" x14ac:dyDescent="0.25">
      <c r="A8" s="2120" t="s">
        <v>362</v>
      </c>
      <c r="B8" s="2129">
        <v>37826</v>
      </c>
      <c r="C8" s="2130">
        <v>26</v>
      </c>
      <c r="D8" s="2130" t="s">
        <v>1029</v>
      </c>
      <c r="E8" s="2130">
        <v>6</v>
      </c>
      <c r="F8" s="2130">
        <v>10</v>
      </c>
      <c r="G8" s="2130" t="s">
        <v>1033</v>
      </c>
      <c r="H8" s="2130" t="s">
        <v>1031</v>
      </c>
    </row>
    <row r="9" spans="1:8" x14ac:dyDescent="0.25">
      <c r="A9" s="2120" t="s">
        <v>374</v>
      </c>
      <c r="B9" s="2129">
        <v>38205</v>
      </c>
      <c r="C9" s="2130">
        <v>27</v>
      </c>
      <c r="D9" s="2130" t="s">
        <v>1029</v>
      </c>
      <c r="E9" s="2130">
        <v>6</v>
      </c>
      <c r="F9" s="2130">
        <v>10</v>
      </c>
      <c r="G9" s="2130" t="s">
        <v>1034</v>
      </c>
      <c r="H9" s="2130" t="s">
        <v>1035</v>
      </c>
    </row>
    <row r="10" spans="1:8" x14ac:dyDescent="0.25">
      <c r="A10" s="2120" t="s">
        <v>375</v>
      </c>
      <c r="B10" s="2129">
        <v>38205</v>
      </c>
      <c r="C10" s="2130">
        <v>28</v>
      </c>
      <c r="D10" s="2130" t="s">
        <v>1029</v>
      </c>
      <c r="E10" s="2130">
        <v>6</v>
      </c>
      <c r="F10" s="2130">
        <v>10</v>
      </c>
      <c r="G10" s="2130" t="s">
        <v>1036</v>
      </c>
      <c r="H10" s="2130" t="s">
        <v>1037</v>
      </c>
    </row>
    <row r="11" spans="1:8" ht="15.75" thickBot="1" x14ac:dyDescent="0.3">
      <c r="A11" s="2131" t="s">
        <v>376</v>
      </c>
      <c r="B11" s="2132">
        <v>38341</v>
      </c>
      <c r="C11" s="2133">
        <v>29</v>
      </c>
      <c r="D11" s="2133" t="s">
        <v>1029</v>
      </c>
      <c r="E11" s="2133">
        <v>6</v>
      </c>
      <c r="F11" s="2133">
        <v>10</v>
      </c>
      <c r="G11" s="2133" t="s">
        <v>1038</v>
      </c>
      <c r="H11" s="2133" t="s">
        <v>1031</v>
      </c>
    </row>
    <row r="12" spans="1:8" x14ac:dyDescent="0.25">
      <c r="A12" s="2124" t="s">
        <v>1039</v>
      </c>
      <c r="B12" s="2124"/>
      <c r="C12" s="2125"/>
      <c r="D12" s="2125"/>
      <c r="E12" s="2125"/>
      <c r="F12" s="2125"/>
      <c r="G12" s="2125"/>
      <c r="H12" s="2125"/>
    </row>
    <row r="13" spans="1:8" x14ac:dyDescent="0.25">
      <c r="A13" s="2120" t="s">
        <v>391</v>
      </c>
      <c r="B13" s="2129">
        <v>41060</v>
      </c>
      <c r="C13" s="2130">
        <v>18</v>
      </c>
      <c r="D13" s="2130" t="s">
        <v>1029</v>
      </c>
      <c r="E13" s="2130">
        <v>4</v>
      </c>
      <c r="F13" s="2130">
        <v>10</v>
      </c>
      <c r="G13" s="2130" t="s">
        <v>1040</v>
      </c>
      <c r="H13" s="2130" t="s">
        <v>1031</v>
      </c>
    </row>
    <row r="14" spans="1:8" x14ac:dyDescent="0.25">
      <c r="A14" s="2120" t="s">
        <v>392</v>
      </c>
      <c r="B14" s="2129">
        <v>41060</v>
      </c>
      <c r="C14" s="2130">
        <v>17</v>
      </c>
      <c r="D14" s="2130" t="s">
        <v>1029</v>
      </c>
      <c r="E14" s="2130">
        <v>4</v>
      </c>
      <c r="F14" s="2130">
        <v>10</v>
      </c>
      <c r="G14" s="2130" t="s">
        <v>1040</v>
      </c>
      <c r="H14" s="2130" t="s">
        <v>1031</v>
      </c>
    </row>
    <row r="15" spans="1:8" x14ac:dyDescent="0.25">
      <c r="A15" s="2120" t="s">
        <v>393</v>
      </c>
      <c r="B15" s="2129">
        <v>41060</v>
      </c>
      <c r="C15" s="2130">
        <v>17</v>
      </c>
      <c r="D15" s="2130" t="s">
        <v>1029</v>
      </c>
      <c r="E15" s="2130">
        <v>4</v>
      </c>
      <c r="F15" s="2130">
        <v>10</v>
      </c>
      <c r="G15" s="2130" t="s">
        <v>1040</v>
      </c>
      <c r="H15" s="2130" t="s">
        <v>1031</v>
      </c>
    </row>
    <row r="16" spans="1:8" x14ac:dyDescent="0.25">
      <c r="A16" s="2134" t="s">
        <v>1041</v>
      </c>
      <c r="B16" s="2134"/>
      <c r="C16" s="2135"/>
      <c r="D16" s="2135"/>
      <c r="E16" s="2135"/>
      <c r="F16" s="2135"/>
      <c r="G16" s="2135"/>
      <c r="H16" s="2135"/>
    </row>
    <row r="17" spans="1:8" x14ac:dyDescent="0.25">
      <c r="A17" s="2126" t="s">
        <v>796</v>
      </c>
      <c r="B17" s="2127">
        <v>38083</v>
      </c>
      <c r="C17" s="2128">
        <v>30</v>
      </c>
      <c r="D17" s="2128" t="s">
        <v>1029</v>
      </c>
      <c r="E17" s="2128">
        <v>4</v>
      </c>
      <c r="F17" s="2128">
        <v>10</v>
      </c>
      <c r="G17" s="2128" t="s">
        <v>1042</v>
      </c>
      <c r="H17" s="2128" t="s">
        <v>1043</v>
      </c>
    </row>
    <row r="18" spans="1:8" x14ac:dyDescent="0.25">
      <c r="A18" s="2120" t="s">
        <v>792</v>
      </c>
      <c r="B18" s="2129">
        <v>38084</v>
      </c>
      <c r="C18" s="2130">
        <v>30</v>
      </c>
      <c r="D18" s="2130" t="s">
        <v>1029</v>
      </c>
      <c r="E18" s="2130">
        <v>4</v>
      </c>
      <c r="F18" s="2130">
        <v>10</v>
      </c>
      <c r="G18" s="2130" t="s">
        <v>1042</v>
      </c>
      <c r="H18" s="2130" t="s">
        <v>1043</v>
      </c>
    </row>
    <row r="19" spans="1:8" x14ac:dyDescent="0.25">
      <c r="A19" s="2120" t="s">
        <v>779</v>
      </c>
      <c r="B19" s="2129">
        <v>38223</v>
      </c>
      <c r="C19" s="2130">
        <v>30</v>
      </c>
      <c r="D19" s="2130" t="s">
        <v>1029</v>
      </c>
      <c r="E19" s="2130">
        <v>4</v>
      </c>
      <c r="F19" s="2130">
        <v>10</v>
      </c>
      <c r="G19" s="2130" t="s">
        <v>1044</v>
      </c>
      <c r="H19" s="2130" t="s">
        <v>1043</v>
      </c>
    </row>
    <row r="20" spans="1:8" ht="15.75" thickBot="1" x14ac:dyDescent="0.3">
      <c r="A20" s="2136" t="s">
        <v>778</v>
      </c>
      <c r="B20" s="2137">
        <v>38223</v>
      </c>
      <c r="C20" s="2138">
        <v>30</v>
      </c>
      <c r="D20" s="2138" t="s">
        <v>1029</v>
      </c>
      <c r="E20" s="2138">
        <v>4</v>
      </c>
      <c r="F20" s="2138">
        <v>10</v>
      </c>
      <c r="G20" s="2138" t="s">
        <v>1045</v>
      </c>
      <c r="H20" s="2138" t="s">
        <v>1043</v>
      </c>
    </row>
    <row r="21" spans="1:8" x14ac:dyDescent="0.25">
      <c r="A21" s="2119" t="s">
        <v>66</v>
      </c>
    </row>
    <row r="22" spans="1:8" x14ac:dyDescent="0.25">
      <c r="A22" s="2119" t="s">
        <v>1046</v>
      </c>
    </row>
    <row r="23" spans="1:8" x14ac:dyDescent="0.25">
      <c r="A23" s="2119" t="s">
        <v>1047</v>
      </c>
    </row>
    <row r="26" spans="1:8" ht="15" customHeight="1" x14ac:dyDescent="0.25"/>
  </sheetData>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06A2-F59B-4197-A6F6-479A1035474A}">
  <sheetPr>
    <pageSetUpPr fitToPage="1"/>
  </sheetPr>
  <dimension ref="A1:F21"/>
  <sheetViews>
    <sheetView view="pageBreakPreview" zoomScaleNormal="100" zoomScaleSheetLayoutView="100" workbookViewId="0">
      <selection activeCell="I23" sqref="I23"/>
    </sheetView>
  </sheetViews>
  <sheetFormatPr defaultRowHeight="12.75" x14ac:dyDescent="0.2"/>
  <cols>
    <col min="1" max="1" width="18.140625" customWidth="1"/>
    <col min="2" max="2" width="14.5703125" customWidth="1"/>
    <col min="3" max="3" width="14" customWidth="1"/>
    <col min="4" max="4" width="13.85546875" customWidth="1"/>
    <col min="5" max="5" width="13.28515625" customWidth="1"/>
    <col min="6" max="6" width="18.28515625" customWidth="1"/>
    <col min="255" max="255" width="16.140625" customWidth="1"/>
    <col min="256" max="256" width="14.5703125" customWidth="1"/>
    <col min="257" max="257" width="13" customWidth="1"/>
    <col min="258" max="258" width="14" customWidth="1"/>
    <col min="259" max="259" width="13.85546875" customWidth="1"/>
    <col min="260" max="260" width="13.28515625" customWidth="1"/>
    <col min="261" max="261" width="4.140625" customWidth="1"/>
    <col min="262" max="262" width="18.28515625" customWidth="1"/>
    <col min="511" max="511" width="16.140625" customWidth="1"/>
    <col min="512" max="512" width="14.5703125" customWidth="1"/>
    <col min="513" max="513" width="13" customWidth="1"/>
    <col min="514" max="514" width="14" customWidth="1"/>
    <col min="515" max="515" width="13.85546875" customWidth="1"/>
    <col min="516" max="516" width="13.28515625" customWidth="1"/>
    <col min="517" max="517" width="4.140625" customWidth="1"/>
    <col min="518" max="518" width="18.28515625" customWidth="1"/>
    <col min="767" max="767" width="16.140625" customWidth="1"/>
    <col min="768" max="768" width="14.5703125" customWidth="1"/>
    <col min="769" max="769" width="13" customWidth="1"/>
    <col min="770" max="770" width="14" customWidth="1"/>
    <col min="771" max="771" width="13.85546875" customWidth="1"/>
    <col min="772" max="772" width="13.28515625" customWidth="1"/>
    <col min="773" max="773" width="4.140625" customWidth="1"/>
    <col min="774" max="774" width="18.28515625" customWidth="1"/>
    <col min="1023" max="1023" width="16.140625" customWidth="1"/>
    <col min="1024" max="1024" width="14.5703125" customWidth="1"/>
    <col min="1025" max="1025" width="13" customWidth="1"/>
    <col min="1026" max="1026" width="14" customWidth="1"/>
    <col min="1027" max="1027" width="13.85546875" customWidth="1"/>
    <col min="1028" max="1028" width="13.28515625" customWidth="1"/>
    <col min="1029" max="1029" width="4.140625" customWidth="1"/>
    <col min="1030" max="1030" width="18.28515625" customWidth="1"/>
    <col min="1279" max="1279" width="16.140625" customWidth="1"/>
    <col min="1280" max="1280" width="14.5703125" customWidth="1"/>
    <col min="1281" max="1281" width="13" customWidth="1"/>
    <col min="1282" max="1282" width="14" customWidth="1"/>
    <col min="1283" max="1283" width="13.85546875" customWidth="1"/>
    <col min="1284" max="1284" width="13.28515625" customWidth="1"/>
    <col min="1285" max="1285" width="4.140625" customWidth="1"/>
    <col min="1286" max="1286" width="18.28515625" customWidth="1"/>
    <col min="1535" max="1535" width="16.140625" customWidth="1"/>
    <col min="1536" max="1536" width="14.5703125" customWidth="1"/>
    <col min="1537" max="1537" width="13" customWidth="1"/>
    <col min="1538" max="1538" width="14" customWidth="1"/>
    <col min="1539" max="1539" width="13.85546875" customWidth="1"/>
    <col min="1540" max="1540" width="13.28515625" customWidth="1"/>
    <col min="1541" max="1541" width="4.140625" customWidth="1"/>
    <col min="1542" max="1542" width="18.28515625" customWidth="1"/>
    <col min="1791" max="1791" width="16.140625" customWidth="1"/>
    <col min="1792" max="1792" width="14.5703125" customWidth="1"/>
    <col min="1793" max="1793" width="13" customWidth="1"/>
    <col min="1794" max="1794" width="14" customWidth="1"/>
    <col min="1795" max="1795" width="13.85546875" customWidth="1"/>
    <col min="1796" max="1796" width="13.28515625" customWidth="1"/>
    <col min="1797" max="1797" width="4.140625" customWidth="1"/>
    <col min="1798" max="1798" width="18.28515625" customWidth="1"/>
    <col min="2047" max="2047" width="16.140625" customWidth="1"/>
    <col min="2048" max="2048" width="14.5703125" customWidth="1"/>
    <col min="2049" max="2049" width="13" customWidth="1"/>
    <col min="2050" max="2050" width="14" customWidth="1"/>
    <col min="2051" max="2051" width="13.85546875" customWidth="1"/>
    <col min="2052" max="2052" width="13.28515625" customWidth="1"/>
    <col min="2053" max="2053" width="4.140625" customWidth="1"/>
    <col min="2054" max="2054" width="18.28515625" customWidth="1"/>
    <col min="2303" max="2303" width="16.140625" customWidth="1"/>
    <col min="2304" max="2304" width="14.5703125" customWidth="1"/>
    <col min="2305" max="2305" width="13" customWidth="1"/>
    <col min="2306" max="2306" width="14" customWidth="1"/>
    <col min="2307" max="2307" width="13.85546875" customWidth="1"/>
    <col min="2308" max="2308" width="13.28515625" customWidth="1"/>
    <col min="2309" max="2309" width="4.140625" customWidth="1"/>
    <col min="2310" max="2310" width="18.28515625" customWidth="1"/>
    <col min="2559" max="2559" width="16.140625" customWidth="1"/>
    <col min="2560" max="2560" width="14.5703125" customWidth="1"/>
    <col min="2561" max="2561" width="13" customWidth="1"/>
    <col min="2562" max="2562" width="14" customWidth="1"/>
    <col min="2563" max="2563" width="13.85546875" customWidth="1"/>
    <col min="2564" max="2564" width="13.28515625" customWidth="1"/>
    <col min="2565" max="2565" width="4.140625" customWidth="1"/>
    <col min="2566" max="2566" width="18.28515625" customWidth="1"/>
    <col min="2815" max="2815" width="16.140625" customWidth="1"/>
    <col min="2816" max="2816" width="14.5703125" customWidth="1"/>
    <col min="2817" max="2817" width="13" customWidth="1"/>
    <col min="2818" max="2818" width="14" customWidth="1"/>
    <col min="2819" max="2819" width="13.85546875" customWidth="1"/>
    <col min="2820" max="2820" width="13.28515625" customWidth="1"/>
    <col min="2821" max="2821" width="4.140625" customWidth="1"/>
    <col min="2822" max="2822" width="18.28515625" customWidth="1"/>
    <col min="3071" max="3071" width="16.140625" customWidth="1"/>
    <col min="3072" max="3072" width="14.5703125" customWidth="1"/>
    <col min="3073" max="3073" width="13" customWidth="1"/>
    <col min="3074" max="3074" width="14" customWidth="1"/>
    <col min="3075" max="3075" width="13.85546875" customWidth="1"/>
    <col min="3076" max="3076" width="13.28515625" customWidth="1"/>
    <col min="3077" max="3077" width="4.140625" customWidth="1"/>
    <col min="3078" max="3078" width="18.28515625" customWidth="1"/>
    <col min="3327" max="3327" width="16.140625" customWidth="1"/>
    <col min="3328" max="3328" width="14.5703125" customWidth="1"/>
    <col min="3329" max="3329" width="13" customWidth="1"/>
    <col min="3330" max="3330" width="14" customWidth="1"/>
    <col min="3331" max="3331" width="13.85546875" customWidth="1"/>
    <col min="3332" max="3332" width="13.28515625" customWidth="1"/>
    <col min="3333" max="3333" width="4.140625" customWidth="1"/>
    <col min="3334" max="3334" width="18.28515625" customWidth="1"/>
    <col min="3583" max="3583" width="16.140625" customWidth="1"/>
    <col min="3584" max="3584" width="14.5703125" customWidth="1"/>
    <col min="3585" max="3585" width="13" customWidth="1"/>
    <col min="3586" max="3586" width="14" customWidth="1"/>
    <col min="3587" max="3587" width="13.85546875" customWidth="1"/>
    <col min="3588" max="3588" width="13.28515625" customWidth="1"/>
    <col min="3589" max="3589" width="4.140625" customWidth="1"/>
    <col min="3590" max="3590" width="18.28515625" customWidth="1"/>
    <col min="3839" max="3839" width="16.140625" customWidth="1"/>
    <col min="3840" max="3840" width="14.5703125" customWidth="1"/>
    <col min="3841" max="3841" width="13" customWidth="1"/>
    <col min="3842" max="3842" width="14" customWidth="1"/>
    <col min="3843" max="3843" width="13.85546875" customWidth="1"/>
    <col min="3844" max="3844" width="13.28515625" customWidth="1"/>
    <col min="3845" max="3845" width="4.140625" customWidth="1"/>
    <col min="3846" max="3846" width="18.28515625" customWidth="1"/>
    <col min="4095" max="4095" width="16.140625" customWidth="1"/>
    <col min="4096" max="4096" width="14.5703125" customWidth="1"/>
    <col min="4097" max="4097" width="13" customWidth="1"/>
    <col min="4098" max="4098" width="14" customWidth="1"/>
    <col min="4099" max="4099" width="13.85546875" customWidth="1"/>
    <col min="4100" max="4100" width="13.28515625" customWidth="1"/>
    <col min="4101" max="4101" width="4.140625" customWidth="1"/>
    <col min="4102" max="4102" width="18.28515625" customWidth="1"/>
    <col min="4351" max="4351" width="16.140625" customWidth="1"/>
    <col min="4352" max="4352" width="14.5703125" customWidth="1"/>
    <col min="4353" max="4353" width="13" customWidth="1"/>
    <col min="4354" max="4354" width="14" customWidth="1"/>
    <col min="4355" max="4355" width="13.85546875" customWidth="1"/>
    <col min="4356" max="4356" width="13.28515625" customWidth="1"/>
    <col min="4357" max="4357" width="4.140625" customWidth="1"/>
    <col min="4358" max="4358" width="18.28515625" customWidth="1"/>
    <col min="4607" max="4607" width="16.140625" customWidth="1"/>
    <col min="4608" max="4608" width="14.5703125" customWidth="1"/>
    <col min="4609" max="4609" width="13" customWidth="1"/>
    <col min="4610" max="4610" width="14" customWidth="1"/>
    <col min="4611" max="4611" width="13.85546875" customWidth="1"/>
    <col min="4612" max="4612" width="13.28515625" customWidth="1"/>
    <col min="4613" max="4613" width="4.140625" customWidth="1"/>
    <col min="4614" max="4614" width="18.28515625" customWidth="1"/>
    <col min="4863" max="4863" width="16.140625" customWidth="1"/>
    <col min="4864" max="4864" width="14.5703125" customWidth="1"/>
    <col min="4865" max="4865" width="13" customWidth="1"/>
    <col min="4866" max="4866" width="14" customWidth="1"/>
    <col min="4867" max="4867" width="13.85546875" customWidth="1"/>
    <col min="4868" max="4868" width="13.28515625" customWidth="1"/>
    <col min="4869" max="4869" width="4.140625" customWidth="1"/>
    <col min="4870" max="4870" width="18.28515625" customWidth="1"/>
    <col min="5119" max="5119" width="16.140625" customWidth="1"/>
    <col min="5120" max="5120" width="14.5703125" customWidth="1"/>
    <col min="5121" max="5121" width="13" customWidth="1"/>
    <col min="5122" max="5122" width="14" customWidth="1"/>
    <col min="5123" max="5123" width="13.85546875" customWidth="1"/>
    <col min="5124" max="5124" width="13.28515625" customWidth="1"/>
    <col min="5125" max="5125" width="4.140625" customWidth="1"/>
    <col min="5126" max="5126" width="18.28515625" customWidth="1"/>
    <col min="5375" max="5375" width="16.140625" customWidth="1"/>
    <col min="5376" max="5376" width="14.5703125" customWidth="1"/>
    <col min="5377" max="5377" width="13" customWidth="1"/>
    <col min="5378" max="5378" width="14" customWidth="1"/>
    <col min="5379" max="5379" width="13.85546875" customWidth="1"/>
    <col min="5380" max="5380" width="13.28515625" customWidth="1"/>
    <col min="5381" max="5381" width="4.140625" customWidth="1"/>
    <col min="5382" max="5382" width="18.28515625" customWidth="1"/>
    <col min="5631" max="5631" width="16.140625" customWidth="1"/>
    <col min="5632" max="5632" width="14.5703125" customWidth="1"/>
    <col min="5633" max="5633" width="13" customWidth="1"/>
    <col min="5634" max="5634" width="14" customWidth="1"/>
    <col min="5635" max="5635" width="13.85546875" customWidth="1"/>
    <col min="5636" max="5636" width="13.28515625" customWidth="1"/>
    <col min="5637" max="5637" width="4.140625" customWidth="1"/>
    <col min="5638" max="5638" width="18.28515625" customWidth="1"/>
    <col min="5887" max="5887" width="16.140625" customWidth="1"/>
    <col min="5888" max="5888" width="14.5703125" customWidth="1"/>
    <col min="5889" max="5889" width="13" customWidth="1"/>
    <col min="5890" max="5890" width="14" customWidth="1"/>
    <col min="5891" max="5891" width="13.85546875" customWidth="1"/>
    <col min="5892" max="5892" width="13.28515625" customWidth="1"/>
    <col min="5893" max="5893" width="4.140625" customWidth="1"/>
    <col min="5894" max="5894" width="18.28515625" customWidth="1"/>
    <col min="6143" max="6143" width="16.140625" customWidth="1"/>
    <col min="6144" max="6144" width="14.5703125" customWidth="1"/>
    <col min="6145" max="6145" width="13" customWidth="1"/>
    <col min="6146" max="6146" width="14" customWidth="1"/>
    <col min="6147" max="6147" width="13.85546875" customWidth="1"/>
    <col min="6148" max="6148" width="13.28515625" customWidth="1"/>
    <col min="6149" max="6149" width="4.140625" customWidth="1"/>
    <col min="6150" max="6150" width="18.28515625" customWidth="1"/>
    <col min="6399" max="6399" width="16.140625" customWidth="1"/>
    <col min="6400" max="6400" width="14.5703125" customWidth="1"/>
    <col min="6401" max="6401" width="13" customWidth="1"/>
    <col min="6402" max="6402" width="14" customWidth="1"/>
    <col min="6403" max="6403" width="13.85546875" customWidth="1"/>
    <col min="6404" max="6404" width="13.28515625" customWidth="1"/>
    <col min="6405" max="6405" width="4.140625" customWidth="1"/>
    <col min="6406" max="6406" width="18.28515625" customWidth="1"/>
    <col min="6655" max="6655" width="16.140625" customWidth="1"/>
    <col min="6656" max="6656" width="14.5703125" customWidth="1"/>
    <col min="6657" max="6657" width="13" customWidth="1"/>
    <col min="6658" max="6658" width="14" customWidth="1"/>
    <col min="6659" max="6659" width="13.85546875" customWidth="1"/>
    <col min="6660" max="6660" width="13.28515625" customWidth="1"/>
    <col min="6661" max="6661" width="4.140625" customWidth="1"/>
    <col min="6662" max="6662" width="18.28515625" customWidth="1"/>
    <col min="6911" max="6911" width="16.140625" customWidth="1"/>
    <col min="6912" max="6912" width="14.5703125" customWidth="1"/>
    <col min="6913" max="6913" width="13" customWidth="1"/>
    <col min="6914" max="6914" width="14" customWidth="1"/>
    <col min="6915" max="6915" width="13.85546875" customWidth="1"/>
    <col min="6916" max="6916" width="13.28515625" customWidth="1"/>
    <col min="6917" max="6917" width="4.140625" customWidth="1"/>
    <col min="6918" max="6918" width="18.28515625" customWidth="1"/>
    <col min="7167" max="7167" width="16.140625" customWidth="1"/>
    <col min="7168" max="7168" width="14.5703125" customWidth="1"/>
    <col min="7169" max="7169" width="13" customWidth="1"/>
    <col min="7170" max="7170" width="14" customWidth="1"/>
    <col min="7171" max="7171" width="13.85546875" customWidth="1"/>
    <col min="7172" max="7172" width="13.28515625" customWidth="1"/>
    <col min="7173" max="7173" width="4.140625" customWidth="1"/>
    <col min="7174" max="7174" width="18.28515625" customWidth="1"/>
    <col min="7423" max="7423" width="16.140625" customWidth="1"/>
    <col min="7424" max="7424" width="14.5703125" customWidth="1"/>
    <col min="7425" max="7425" width="13" customWidth="1"/>
    <col min="7426" max="7426" width="14" customWidth="1"/>
    <col min="7427" max="7427" width="13.85546875" customWidth="1"/>
    <col min="7428" max="7428" width="13.28515625" customWidth="1"/>
    <col min="7429" max="7429" width="4.140625" customWidth="1"/>
    <col min="7430" max="7430" width="18.28515625" customWidth="1"/>
    <col min="7679" max="7679" width="16.140625" customWidth="1"/>
    <col min="7680" max="7680" width="14.5703125" customWidth="1"/>
    <col min="7681" max="7681" width="13" customWidth="1"/>
    <col min="7682" max="7682" width="14" customWidth="1"/>
    <col min="7683" max="7683" width="13.85546875" customWidth="1"/>
    <col min="7684" max="7684" width="13.28515625" customWidth="1"/>
    <col min="7685" max="7685" width="4.140625" customWidth="1"/>
    <col min="7686" max="7686" width="18.28515625" customWidth="1"/>
    <col min="7935" max="7935" width="16.140625" customWidth="1"/>
    <col min="7936" max="7936" width="14.5703125" customWidth="1"/>
    <col min="7937" max="7937" width="13" customWidth="1"/>
    <col min="7938" max="7938" width="14" customWidth="1"/>
    <col min="7939" max="7939" width="13.85546875" customWidth="1"/>
    <col min="7940" max="7940" width="13.28515625" customWidth="1"/>
    <col min="7941" max="7941" width="4.140625" customWidth="1"/>
    <col min="7942" max="7942" width="18.28515625" customWidth="1"/>
    <col min="8191" max="8191" width="16.140625" customWidth="1"/>
    <col min="8192" max="8192" width="14.5703125" customWidth="1"/>
    <col min="8193" max="8193" width="13" customWidth="1"/>
    <col min="8194" max="8194" width="14" customWidth="1"/>
    <col min="8195" max="8195" width="13.85546875" customWidth="1"/>
    <col min="8196" max="8196" width="13.28515625" customWidth="1"/>
    <col min="8197" max="8197" width="4.140625" customWidth="1"/>
    <col min="8198" max="8198" width="18.28515625" customWidth="1"/>
    <col min="8447" max="8447" width="16.140625" customWidth="1"/>
    <col min="8448" max="8448" width="14.5703125" customWidth="1"/>
    <col min="8449" max="8449" width="13" customWidth="1"/>
    <col min="8450" max="8450" width="14" customWidth="1"/>
    <col min="8451" max="8451" width="13.85546875" customWidth="1"/>
    <col min="8452" max="8452" width="13.28515625" customWidth="1"/>
    <col min="8453" max="8453" width="4.140625" customWidth="1"/>
    <col min="8454" max="8454" width="18.28515625" customWidth="1"/>
    <col min="8703" max="8703" width="16.140625" customWidth="1"/>
    <col min="8704" max="8704" width="14.5703125" customWidth="1"/>
    <col min="8705" max="8705" width="13" customWidth="1"/>
    <col min="8706" max="8706" width="14" customWidth="1"/>
    <col min="8707" max="8707" width="13.85546875" customWidth="1"/>
    <col min="8708" max="8708" width="13.28515625" customWidth="1"/>
    <col min="8709" max="8709" width="4.140625" customWidth="1"/>
    <col min="8710" max="8710" width="18.28515625" customWidth="1"/>
    <col min="8959" max="8959" width="16.140625" customWidth="1"/>
    <col min="8960" max="8960" width="14.5703125" customWidth="1"/>
    <col min="8961" max="8961" width="13" customWidth="1"/>
    <col min="8962" max="8962" width="14" customWidth="1"/>
    <col min="8963" max="8963" width="13.85546875" customWidth="1"/>
    <col min="8964" max="8964" width="13.28515625" customWidth="1"/>
    <col min="8965" max="8965" width="4.140625" customWidth="1"/>
    <col min="8966" max="8966" width="18.28515625" customWidth="1"/>
    <col min="9215" max="9215" width="16.140625" customWidth="1"/>
    <col min="9216" max="9216" width="14.5703125" customWidth="1"/>
    <col min="9217" max="9217" width="13" customWidth="1"/>
    <col min="9218" max="9218" width="14" customWidth="1"/>
    <col min="9219" max="9219" width="13.85546875" customWidth="1"/>
    <col min="9220" max="9220" width="13.28515625" customWidth="1"/>
    <col min="9221" max="9221" width="4.140625" customWidth="1"/>
    <col min="9222" max="9222" width="18.28515625" customWidth="1"/>
    <col min="9471" max="9471" width="16.140625" customWidth="1"/>
    <col min="9472" max="9472" width="14.5703125" customWidth="1"/>
    <col min="9473" max="9473" width="13" customWidth="1"/>
    <col min="9474" max="9474" width="14" customWidth="1"/>
    <col min="9475" max="9475" width="13.85546875" customWidth="1"/>
    <col min="9476" max="9476" width="13.28515625" customWidth="1"/>
    <col min="9477" max="9477" width="4.140625" customWidth="1"/>
    <col min="9478" max="9478" width="18.28515625" customWidth="1"/>
    <col min="9727" max="9727" width="16.140625" customWidth="1"/>
    <col min="9728" max="9728" width="14.5703125" customWidth="1"/>
    <col min="9729" max="9729" width="13" customWidth="1"/>
    <col min="9730" max="9730" width="14" customWidth="1"/>
    <col min="9731" max="9731" width="13.85546875" customWidth="1"/>
    <col min="9732" max="9732" width="13.28515625" customWidth="1"/>
    <col min="9733" max="9733" width="4.140625" customWidth="1"/>
    <col min="9734" max="9734" width="18.28515625" customWidth="1"/>
    <col min="9983" max="9983" width="16.140625" customWidth="1"/>
    <col min="9984" max="9984" width="14.5703125" customWidth="1"/>
    <col min="9985" max="9985" width="13" customWidth="1"/>
    <col min="9986" max="9986" width="14" customWidth="1"/>
    <col min="9987" max="9987" width="13.85546875" customWidth="1"/>
    <col min="9988" max="9988" width="13.28515625" customWidth="1"/>
    <col min="9989" max="9989" width="4.140625" customWidth="1"/>
    <col min="9990" max="9990" width="18.28515625" customWidth="1"/>
    <col min="10239" max="10239" width="16.140625" customWidth="1"/>
    <col min="10240" max="10240" width="14.5703125" customWidth="1"/>
    <col min="10241" max="10241" width="13" customWidth="1"/>
    <col min="10242" max="10242" width="14" customWidth="1"/>
    <col min="10243" max="10243" width="13.85546875" customWidth="1"/>
    <col min="10244" max="10244" width="13.28515625" customWidth="1"/>
    <col min="10245" max="10245" width="4.140625" customWidth="1"/>
    <col min="10246" max="10246" width="18.28515625" customWidth="1"/>
    <col min="10495" max="10495" width="16.140625" customWidth="1"/>
    <col min="10496" max="10496" width="14.5703125" customWidth="1"/>
    <col min="10497" max="10497" width="13" customWidth="1"/>
    <col min="10498" max="10498" width="14" customWidth="1"/>
    <col min="10499" max="10499" width="13.85546875" customWidth="1"/>
    <col min="10500" max="10500" width="13.28515625" customWidth="1"/>
    <col min="10501" max="10501" width="4.140625" customWidth="1"/>
    <col min="10502" max="10502" width="18.28515625" customWidth="1"/>
    <col min="10751" max="10751" width="16.140625" customWidth="1"/>
    <col min="10752" max="10752" width="14.5703125" customWidth="1"/>
    <col min="10753" max="10753" width="13" customWidth="1"/>
    <col min="10754" max="10754" width="14" customWidth="1"/>
    <col min="10755" max="10755" width="13.85546875" customWidth="1"/>
    <col min="10756" max="10756" width="13.28515625" customWidth="1"/>
    <col min="10757" max="10757" width="4.140625" customWidth="1"/>
    <col min="10758" max="10758" width="18.28515625" customWidth="1"/>
    <col min="11007" max="11007" width="16.140625" customWidth="1"/>
    <col min="11008" max="11008" width="14.5703125" customWidth="1"/>
    <col min="11009" max="11009" width="13" customWidth="1"/>
    <col min="11010" max="11010" width="14" customWidth="1"/>
    <col min="11011" max="11011" width="13.85546875" customWidth="1"/>
    <col min="11012" max="11012" width="13.28515625" customWidth="1"/>
    <col min="11013" max="11013" width="4.140625" customWidth="1"/>
    <col min="11014" max="11014" width="18.28515625" customWidth="1"/>
    <col min="11263" max="11263" width="16.140625" customWidth="1"/>
    <col min="11264" max="11264" width="14.5703125" customWidth="1"/>
    <col min="11265" max="11265" width="13" customWidth="1"/>
    <col min="11266" max="11266" width="14" customWidth="1"/>
    <col min="11267" max="11267" width="13.85546875" customWidth="1"/>
    <col min="11268" max="11268" width="13.28515625" customWidth="1"/>
    <col min="11269" max="11269" width="4.140625" customWidth="1"/>
    <col min="11270" max="11270" width="18.28515625" customWidth="1"/>
    <col min="11519" max="11519" width="16.140625" customWidth="1"/>
    <col min="11520" max="11520" width="14.5703125" customWidth="1"/>
    <col min="11521" max="11521" width="13" customWidth="1"/>
    <col min="11522" max="11522" width="14" customWidth="1"/>
    <col min="11523" max="11523" width="13.85546875" customWidth="1"/>
    <col min="11524" max="11524" width="13.28515625" customWidth="1"/>
    <col min="11525" max="11525" width="4.140625" customWidth="1"/>
    <col min="11526" max="11526" width="18.28515625" customWidth="1"/>
    <col min="11775" max="11775" width="16.140625" customWidth="1"/>
    <col min="11776" max="11776" width="14.5703125" customWidth="1"/>
    <col min="11777" max="11777" width="13" customWidth="1"/>
    <col min="11778" max="11778" width="14" customWidth="1"/>
    <col min="11779" max="11779" width="13.85546875" customWidth="1"/>
    <col min="11780" max="11780" width="13.28515625" customWidth="1"/>
    <col min="11781" max="11781" width="4.140625" customWidth="1"/>
    <col min="11782" max="11782" width="18.28515625" customWidth="1"/>
    <col min="12031" max="12031" width="16.140625" customWidth="1"/>
    <col min="12032" max="12032" width="14.5703125" customWidth="1"/>
    <col min="12033" max="12033" width="13" customWidth="1"/>
    <col min="12034" max="12034" width="14" customWidth="1"/>
    <col min="12035" max="12035" width="13.85546875" customWidth="1"/>
    <col min="12036" max="12036" width="13.28515625" customWidth="1"/>
    <col min="12037" max="12037" width="4.140625" customWidth="1"/>
    <col min="12038" max="12038" width="18.28515625" customWidth="1"/>
    <col min="12287" max="12287" width="16.140625" customWidth="1"/>
    <col min="12288" max="12288" width="14.5703125" customWidth="1"/>
    <col min="12289" max="12289" width="13" customWidth="1"/>
    <col min="12290" max="12290" width="14" customWidth="1"/>
    <col min="12291" max="12291" width="13.85546875" customWidth="1"/>
    <col min="12292" max="12292" width="13.28515625" customWidth="1"/>
    <col min="12293" max="12293" width="4.140625" customWidth="1"/>
    <col min="12294" max="12294" width="18.28515625" customWidth="1"/>
    <col min="12543" max="12543" width="16.140625" customWidth="1"/>
    <col min="12544" max="12544" width="14.5703125" customWidth="1"/>
    <col min="12545" max="12545" width="13" customWidth="1"/>
    <col min="12546" max="12546" width="14" customWidth="1"/>
    <col min="12547" max="12547" width="13.85546875" customWidth="1"/>
    <col min="12548" max="12548" width="13.28515625" customWidth="1"/>
    <col min="12549" max="12549" width="4.140625" customWidth="1"/>
    <col min="12550" max="12550" width="18.28515625" customWidth="1"/>
    <col min="12799" max="12799" width="16.140625" customWidth="1"/>
    <col min="12800" max="12800" width="14.5703125" customWidth="1"/>
    <col min="12801" max="12801" width="13" customWidth="1"/>
    <col min="12802" max="12802" width="14" customWidth="1"/>
    <col min="12803" max="12803" width="13.85546875" customWidth="1"/>
    <col min="12804" max="12804" width="13.28515625" customWidth="1"/>
    <col min="12805" max="12805" width="4.140625" customWidth="1"/>
    <col min="12806" max="12806" width="18.28515625" customWidth="1"/>
    <col min="13055" max="13055" width="16.140625" customWidth="1"/>
    <col min="13056" max="13056" width="14.5703125" customWidth="1"/>
    <col min="13057" max="13057" width="13" customWidth="1"/>
    <col min="13058" max="13058" width="14" customWidth="1"/>
    <col min="13059" max="13059" width="13.85546875" customWidth="1"/>
    <col min="13060" max="13060" width="13.28515625" customWidth="1"/>
    <col min="13061" max="13061" width="4.140625" customWidth="1"/>
    <col min="13062" max="13062" width="18.28515625" customWidth="1"/>
    <col min="13311" max="13311" width="16.140625" customWidth="1"/>
    <col min="13312" max="13312" width="14.5703125" customWidth="1"/>
    <col min="13313" max="13313" width="13" customWidth="1"/>
    <col min="13314" max="13314" width="14" customWidth="1"/>
    <col min="13315" max="13315" width="13.85546875" customWidth="1"/>
    <col min="13316" max="13316" width="13.28515625" customWidth="1"/>
    <col min="13317" max="13317" width="4.140625" customWidth="1"/>
    <col min="13318" max="13318" width="18.28515625" customWidth="1"/>
    <col min="13567" max="13567" width="16.140625" customWidth="1"/>
    <col min="13568" max="13568" width="14.5703125" customWidth="1"/>
    <col min="13569" max="13569" width="13" customWidth="1"/>
    <col min="13570" max="13570" width="14" customWidth="1"/>
    <col min="13571" max="13571" width="13.85546875" customWidth="1"/>
    <col min="13572" max="13572" width="13.28515625" customWidth="1"/>
    <col min="13573" max="13573" width="4.140625" customWidth="1"/>
    <col min="13574" max="13574" width="18.28515625" customWidth="1"/>
    <col min="13823" max="13823" width="16.140625" customWidth="1"/>
    <col min="13824" max="13824" width="14.5703125" customWidth="1"/>
    <col min="13825" max="13825" width="13" customWidth="1"/>
    <col min="13826" max="13826" width="14" customWidth="1"/>
    <col min="13827" max="13827" width="13.85546875" customWidth="1"/>
    <col min="13828" max="13828" width="13.28515625" customWidth="1"/>
    <col min="13829" max="13829" width="4.140625" customWidth="1"/>
    <col min="13830" max="13830" width="18.28515625" customWidth="1"/>
    <col min="14079" max="14079" width="16.140625" customWidth="1"/>
    <col min="14080" max="14080" width="14.5703125" customWidth="1"/>
    <col min="14081" max="14081" width="13" customWidth="1"/>
    <col min="14082" max="14082" width="14" customWidth="1"/>
    <col min="14083" max="14083" width="13.85546875" customWidth="1"/>
    <col min="14084" max="14084" width="13.28515625" customWidth="1"/>
    <col min="14085" max="14085" width="4.140625" customWidth="1"/>
    <col min="14086" max="14086" width="18.28515625" customWidth="1"/>
    <col min="14335" max="14335" width="16.140625" customWidth="1"/>
    <col min="14336" max="14336" width="14.5703125" customWidth="1"/>
    <col min="14337" max="14337" width="13" customWidth="1"/>
    <col min="14338" max="14338" width="14" customWidth="1"/>
    <col min="14339" max="14339" width="13.85546875" customWidth="1"/>
    <col min="14340" max="14340" width="13.28515625" customWidth="1"/>
    <col min="14341" max="14341" width="4.140625" customWidth="1"/>
    <col min="14342" max="14342" width="18.28515625" customWidth="1"/>
    <col min="14591" max="14591" width="16.140625" customWidth="1"/>
    <col min="14592" max="14592" width="14.5703125" customWidth="1"/>
    <col min="14593" max="14593" width="13" customWidth="1"/>
    <col min="14594" max="14594" width="14" customWidth="1"/>
    <col min="14595" max="14595" width="13.85546875" customWidth="1"/>
    <col min="14596" max="14596" width="13.28515625" customWidth="1"/>
    <col min="14597" max="14597" width="4.140625" customWidth="1"/>
    <col min="14598" max="14598" width="18.28515625" customWidth="1"/>
    <col min="14847" max="14847" width="16.140625" customWidth="1"/>
    <col min="14848" max="14848" width="14.5703125" customWidth="1"/>
    <col min="14849" max="14849" width="13" customWidth="1"/>
    <col min="14850" max="14850" width="14" customWidth="1"/>
    <col min="14851" max="14851" width="13.85546875" customWidth="1"/>
    <col min="14852" max="14852" width="13.28515625" customWidth="1"/>
    <col min="14853" max="14853" width="4.140625" customWidth="1"/>
    <col min="14854" max="14854" width="18.28515625" customWidth="1"/>
    <col min="15103" max="15103" width="16.140625" customWidth="1"/>
    <col min="15104" max="15104" width="14.5703125" customWidth="1"/>
    <col min="15105" max="15105" width="13" customWidth="1"/>
    <col min="15106" max="15106" width="14" customWidth="1"/>
    <col min="15107" max="15107" width="13.85546875" customWidth="1"/>
    <col min="15108" max="15108" width="13.28515625" customWidth="1"/>
    <col min="15109" max="15109" width="4.140625" customWidth="1"/>
    <col min="15110" max="15110" width="18.28515625" customWidth="1"/>
    <col min="15359" max="15359" width="16.140625" customWidth="1"/>
    <col min="15360" max="15360" width="14.5703125" customWidth="1"/>
    <col min="15361" max="15361" width="13" customWidth="1"/>
    <col min="15362" max="15362" width="14" customWidth="1"/>
    <col min="15363" max="15363" width="13.85546875" customWidth="1"/>
    <col min="15364" max="15364" width="13.28515625" customWidth="1"/>
    <col min="15365" max="15365" width="4.140625" customWidth="1"/>
    <col min="15366" max="15366" width="18.28515625" customWidth="1"/>
    <col min="15615" max="15615" width="16.140625" customWidth="1"/>
    <col min="15616" max="15616" width="14.5703125" customWidth="1"/>
    <col min="15617" max="15617" width="13" customWidth="1"/>
    <col min="15618" max="15618" width="14" customWidth="1"/>
    <col min="15619" max="15619" width="13.85546875" customWidth="1"/>
    <col min="15620" max="15620" width="13.28515625" customWidth="1"/>
    <col min="15621" max="15621" width="4.140625" customWidth="1"/>
    <col min="15622" max="15622" width="18.28515625" customWidth="1"/>
    <col min="15871" max="15871" width="16.140625" customWidth="1"/>
    <col min="15872" max="15872" width="14.5703125" customWidth="1"/>
    <col min="15873" max="15873" width="13" customWidth="1"/>
    <col min="15874" max="15874" width="14" customWidth="1"/>
    <col min="15875" max="15875" width="13.85546875" customWidth="1"/>
    <col min="15876" max="15876" width="13.28515625" customWidth="1"/>
    <col min="15877" max="15877" width="4.140625" customWidth="1"/>
    <col min="15878" max="15878" width="18.28515625" customWidth="1"/>
    <col min="16127" max="16127" width="16.140625" customWidth="1"/>
    <col min="16128" max="16128" width="14.5703125" customWidth="1"/>
    <col min="16129" max="16129" width="13" customWidth="1"/>
    <col min="16130" max="16130" width="14" customWidth="1"/>
    <col min="16131" max="16131" width="13.85546875" customWidth="1"/>
    <col min="16132" max="16132" width="13.28515625" customWidth="1"/>
    <col min="16133" max="16133" width="4.140625" customWidth="1"/>
    <col min="16134" max="16134" width="18.28515625" customWidth="1"/>
  </cols>
  <sheetData>
    <row r="1" spans="1:6" ht="15" x14ac:dyDescent="0.25">
      <c r="A1" s="2301" t="s">
        <v>1048</v>
      </c>
      <c r="B1" s="2301"/>
      <c r="C1" s="2301"/>
      <c r="D1" s="2301"/>
      <c r="E1" s="2301"/>
    </row>
    <row r="2" spans="1:6" ht="15.75" x14ac:dyDescent="0.25">
      <c r="A2" s="2302" t="s">
        <v>1049</v>
      </c>
      <c r="B2" s="2302"/>
      <c r="C2" s="2302"/>
      <c r="D2" s="2302"/>
      <c r="E2" s="2302"/>
    </row>
    <row r="3" spans="1:6" ht="15.75" thickBot="1" x14ac:dyDescent="0.3">
      <c r="A3" s="2303" t="s">
        <v>241</v>
      </c>
      <c r="B3" s="2303"/>
      <c r="C3" s="2303"/>
      <c r="D3" s="2303"/>
      <c r="E3" s="2303"/>
    </row>
    <row r="4" spans="1:6" s="2141" customFormat="1" ht="60.75" thickBot="1" x14ac:dyDescent="0.25">
      <c r="A4" s="2139" t="s">
        <v>815</v>
      </c>
      <c r="B4" s="2140" t="s">
        <v>812</v>
      </c>
      <c r="C4" s="2140" t="s">
        <v>814</v>
      </c>
      <c r="D4" s="2140" t="s">
        <v>811</v>
      </c>
      <c r="E4" s="2140" t="s">
        <v>810</v>
      </c>
    </row>
    <row r="5" spans="1:6" s="2146" customFormat="1" ht="15" x14ac:dyDescent="0.2">
      <c r="A5" s="2142" t="s">
        <v>391</v>
      </c>
      <c r="B5" s="2143">
        <v>41075</v>
      </c>
      <c r="C5" s="2144">
        <v>24.995000000000001</v>
      </c>
      <c r="D5" s="2144">
        <v>5.98</v>
      </c>
      <c r="E5" s="2144">
        <f>C5-D5</f>
        <v>19.015000000000001</v>
      </c>
      <c r="F5" s="2145"/>
    </row>
    <row r="6" spans="1:6" s="2146" customFormat="1" ht="15" x14ac:dyDescent="0.2">
      <c r="A6" s="2142"/>
      <c r="B6" s="2143">
        <v>41425</v>
      </c>
      <c r="C6" s="2144"/>
      <c r="D6" s="2144">
        <v>6.87</v>
      </c>
      <c r="E6" s="2144">
        <f>C5-D6</f>
        <v>18.125</v>
      </c>
    </row>
    <row r="7" spans="1:6" s="2146" customFormat="1" ht="15" x14ac:dyDescent="0.2">
      <c r="A7" s="2142"/>
      <c r="B7" s="2143"/>
      <c r="C7" s="2144"/>
      <c r="D7" s="2144"/>
      <c r="E7" s="2144"/>
    </row>
    <row r="8" spans="1:6" s="2146" customFormat="1" ht="15" x14ac:dyDescent="0.2">
      <c r="A8" s="2142" t="s">
        <v>392</v>
      </c>
      <c r="B8" s="2143">
        <v>41075</v>
      </c>
      <c r="C8" s="2144">
        <v>24.984999999999999</v>
      </c>
      <c r="D8" s="2144">
        <v>6</v>
      </c>
      <c r="E8" s="2144">
        <f>C8-D8</f>
        <v>18.984999999999999</v>
      </c>
      <c r="F8" s="2145"/>
    </row>
    <row r="9" spans="1:6" s="2146" customFormat="1" ht="15" x14ac:dyDescent="0.2">
      <c r="A9" s="2142"/>
      <c r="B9" s="2143">
        <v>41425</v>
      </c>
      <c r="C9" s="2144"/>
      <c r="D9" s="2144">
        <v>6.9</v>
      </c>
      <c r="E9" s="2144">
        <f>C8-D9</f>
        <v>18.085000000000001</v>
      </c>
    </row>
    <row r="10" spans="1:6" s="2146" customFormat="1" ht="15" x14ac:dyDescent="0.2">
      <c r="A10" s="2142"/>
      <c r="B10" s="2143"/>
      <c r="C10" s="2144"/>
      <c r="D10" s="2144"/>
      <c r="E10" s="2144"/>
    </row>
    <row r="11" spans="1:6" s="2146" customFormat="1" ht="15" x14ac:dyDescent="0.2">
      <c r="A11" s="2142" t="s">
        <v>393</v>
      </c>
      <c r="B11" s="2143">
        <v>41075</v>
      </c>
      <c r="C11" s="2144">
        <v>24.375</v>
      </c>
      <c r="D11" s="2144">
        <v>5.35</v>
      </c>
      <c r="E11" s="2144">
        <f>C11-D11</f>
        <v>19.024999999999999</v>
      </c>
      <c r="F11" s="2145"/>
    </row>
    <row r="12" spans="1:6" s="2146" customFormat="1" ht="15" x14ac:dyDescent="0.2">
      <c r="A12" s="2142"/>
      <c r="B12" s="2143">
        <v>41425</v>
      </c>
      <c r="C12" s="2144"/>
      <c r="D12" s="2144">
        <v>6.25</v>
      </c>
      <c r="E12" s="2144">
        <f>C11-D12</f>
        <v>18.125</v>
      </c>
    </row>
    <row r="13" spans="1:6" s="2146" customFormat="1" ht="15" x14ac:dyDescent="0.2">
      <c r="A13" s="2142"/>
      <c r="B13" s="2143"/>
      <c r="C13" s="2144"/>
      <c r="D13" s="2144"/>
      <c r="E13" s="2144"/>
    </row>
    <row r="14" spans="1:6" s="2149" customFormat="1" ht="15" x14ac:dyDescent="0.2">
      <c r="A14" s="2142" t="s">
        <v>1050</v>
      </c>
      <c r="B14" s="2143">
        <v>41075</v>
      </c>
      <c r="C14" s="2147"/>
      <c r="D14" s="2144"/>
      <c r="E14" s="2144">
        <v>7.8899999999999988</v>
      </c>
      <c r="F14" s="2148"/>
    </row>
    <row r="15" spans="1:6" s="2146" customFormat="1" ht="15.75" thickBot="1" x14ac:dyDescent="0.3">
      <c r="A15" s="2150" t="s">
        <v>806</v>
      </c>
      <c r="B15" s="2151">
        <v>41425</v>
      </c>
      <c r="C15" s="2152"/>
      <c r="D15" s="2150"/>
      <c r="E15" s="2153">
        <v>6.42</v>
      </c>
      <c r="F15" s="2148"/>
    </row>
    <row r="16" spans="1:6" s="2146" customFormat="1" x14ac:dyDescent="0.2">
      <c r="A16" s="686" t="s">
        <v>66</v>
      </c>
      <c r="B16" s="2154"/>
      <c r="C16" s="2155"/>
      <c r="D16" s="2155"/>
      <c r="E16" s="2156"/>
    </row>
    <row r="17" spans="1:5" s="2157" customFormat="1" x14ac:dyDescent="0.2">
      <c r="A17" s="686" t="s">
        <v>805</v>
      </c>
      <c r="B17" s="2154"/>
      <c r="C17" s="2155"/>
      <c r="D17" s="2155"/>
      <c r="E17" s="2156"/>
    </row>
    <row r="18" spans="1:5" s="2157" customFormat="1" x14ac:dyDescent="0.2">
      <c r="A18" s="2158" t="s">
        <v>804</v>
      </c>
      <c r="B18" s="2154"/>
      <c r="C18" s="2155"/>
      <c r="D18" s="2155"/>
      <c r="E18" s="2156"/>
    </row>
    <row r="19" spans="1:5" x14ac:dyDescent="0.2">
      <c r="A19" s="2158" t="s">
        <v>1051</v>
      </c>
      <c r="B19" s="2154"/>
      <c r="C19" s="2155"/>
      <c r="D19" s="2155"/>
      <c r="E19" s="2156"/>
    </row>
    <row r="20" spans="1:5" x14ac:dyDescent="0.2">
      <c r="A20" s="2158" t="s">
        <v>1052</v>
      </c>
    </row>
    <row r="21" spans="1:5" x14ac:dyDescent="0.2">
      <c r="A21" t="s">
        <v>802</v>
      </c>
    </row>
  </sheetData>
  <mergeCells count="3">
    <mergeCell ref="A1:E1"/>
    <mergeCell ref="A2:E2"/>
    <mergeCell ref="A3:E3"/>
  </mergeCells>
  <pageMargins left="0.7" right="0.7" top="0.75" bottom="0.75" header="0.3" footer="0.3"/>
  <pageSetup orientation="portrait" horizontalDpi="1200" verticalDpi="1200"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ED84-A126-4894-8249-3A912288A55F}">
  <sheetPr>
    <pageSetUpPr fitToPage="1"/>
  </sheetPr>
  <dimension ref="A1:MS59"/>
  <sheetViews>
    <sheetView tabSelected="1" view="pageBreakPreview" zoomScaleNormal="40" zoomScaleSheetLayoutView="100" workbookViewId="0">
      <pane xSplit="2" ySplit="8" topLeftCell="C36" activePane="bottomRight" state="frozen"/>
      <selection activeCell="F23" sqref="F23"/>
      <selection pane="topRight" activeCell="F23" sqref="F23"/>
      <selection pane="bottomLeft" activeCell="F23" sqref="F23"/>
      <selection pane="bottomRight" activeCell="F23" sqref="F23"/>
    </sheetView>
  </sheetViews>
  <sheetFormatPr defaultRowHeight="15" x14ac:dyDescent="0.25"/>
  <cols>
    <col min="1" max="1" width="25.42578125" style="1580" customWidth="1"/>
    <col min="2" max="2" width="11" style="1580" customWidth="1"/>
    <col min="3" max="3" width="9.7109375" style="1580" bestFit="1" customWidth="1"/>
    <col min="4" max="4" width="2.28515625" style="1580" bestFit="1" customWidth="1"/>
    <col min="5" max="5" width="9.7109375" style="1580" bestFit="1" customWidth="1"/>
    <col min="6" max="6" width="2.28515625" style="1580" bestFit="1" customWidth="1"/>
    <col min="7" max="7" width="9.28515625" style="1580" bestFit="1" customWidth="1"/>
    <col min="8" max="8" width="2.28515625" style="1580" bestFit="1" customWidth="1"/>
    <col min="9" max="9" width="9.28515625" style="1580" bestFit="1" customWidth="1"/>
    <col min="10" max="10" width="3" style="1580" bestFit="1" customWidth="1"/>
    <col min="11" max="11" width="9.28515625" style="1580" bestFit="1" customWidth="1"/>
    <col min="12" max="12" width="3" style="1580" bestFit="1" customWidth="1"/>
    <col min="13" max="13" width="9.7109375" style="1580" bestFit="1" customWidth="1"/>
    <col min="14" max="14" width="2.28515625" style="1580" bestFit="1" customWidth="1"/>
    <col min="15" max="15" width="9.7109375" style="1580" bestFit="1" customWidth="1"/>
    <col min="16" max="16" width="2.28515625" style="1580" bestFit="1" customWidth="1"/>
    <col min="17" max="17" width="9.7109375" style="1580" bestFit="1" customWidth="1"/>
    <col min="18" max="18" width="2.28515625" style="1580" bestFit="1" customWidth="1"/>
    <col min="19" max="19" width="9.28515625" style="1580" bestFit="1" customWidth="1"/>
    <col min="20" max="20" width="3" style="1580" bestFit="1" customWidth="1"/>
    <col min="21" max="21" width="9.28515625" style="1580" bestFit="1" customWidth="1"/>
    <col min="22" max="22" width="3" style="1580" bestFit="1" customWidth="1"/>
    <col min="23" max="23" width="9.28515625" style="1580" bestFit="1" customWidth="1"/>
    <col min="24" max="24" width="3" style="1580" bestFit="1" customWidth="1"/>
    <col min="25" max="25" width="9.28515625" style="1580" bestFit="1" customWidth="1"/>
    <col min="26" max="26" width="3" style="1580" bestFit="1" customWidth="1"/>
    <col min="27" max="27" width="9.28515625" style="1580" bestFit="1" customWidth="1"/>
    <col min="28" max="28" width="3" style="1580" bestFit="1" customWidth="1"/>
    <col min="29" max="29" width="9.28515625" style="1580" bestFit="1" customWidth="1"/>
    <col min="30" max="30" width="3" style="1580" bestFit="1" customWidth="1"/>
    <col min="31" max="31" width="9.28515625" style="1580" bestFit="1" customWidth="1"/>
    <col min="32" max="32" width="3" style="1580" bestFit="1" customWidth="1"/>
    <col min="33" max="33" width="9.28515625" style="1580" bestFit="1" customWidth="1"/>
    <col min="34" max="34" width="3" style="1580" bestFit="1" customWidth="1"/>
    <col min="35" max="35" width="9.7109375" style="1580" bestFit="1" customWidth="1"/>
    <col min="36" max="36" width="2.28515625" style="1580" bestFit="1" customWidth="1"/>
    <col min="37" max="37" width="9.7109375" style="1580" bestFit="1" customWidth="1"/>
    <col min="38" max="38" width="2.28515625" style="1580" bestFit="1" customWidth="1"/>
    <col min="39" max="39" width="9.28515625" style="1580" bestFit="1" customWidth="1"/>
    <col min="40" max="40" width="2.28515625" style="1580" bestFit="1" customWidth="1"/>
    <col min="41" max="41" width="9.28515625" style="1580" bestFit="1" customWidth="1"/>
    <col min="42" max="42" width="3" style="1580" bestFit="1" customWidth="1"/>
    <col min="43" max="43" width="9.7109375" style="1580" bestFit="1" customWidth="1"/>
    <col min="44" max="44" width="2.28515625" style="1580" bestFit="1" customWidth="1"/>
    <col min="45" max="45" width="9.7109375" style="1580" bestFit="1" customWidth="1"/>
    <col min="46" max="46" width="2.28515625" style="1580" bestFit="1" customWidth="1"/>
    <col min="47" max="47" width="9.28515625" style="1580" bestFit="1" customWidth="1"/>
    <col min="48" max="48" width="3" style="1580" bestFit="1" customWidth="1"/>
    <col min="49" max="49" width="9.28515625" style="1580" bestFit="1" customWidth="1"/>
    <col min="50" max="50" width="3" style="1580" bestFit="1" customWidth="1"/>
    <col min="51" max="51" width="9.7109375" style="1580" bestFit="1" customWidth="1"/>
    <col min="52" max="52" width="2.28515625" style="1580" bestFit="1" customWidth="1"/>
    <col min="53" max="53" width="9.7109375" style="1580" bestFit="1" customWidth="1"/>
    <col min="54" max="54" width="2.28515625" style="1580" bestFit="1" customWidth="1"/>
    <col min="55" max="55" width="9.28515625" style="1580" bestFit="1" customWidth="1"/>
    <col min="56" max="56" width="2.28515625" style="1580" bestFit="1" customWidth="1"/>
    <col min="57" max="57" width="9.28515625" style="1580" bestFit="1" customWidth="1"/>
    <col min="58" max="58" width="3" style="1580" bestFit="1" customWidth="1"/>
    <col min="59" max="59" width="9.7109375" style="1580" bestFit="1" customWidth="1"/>
    <col min="60" max="60" width="2.28515625" style="1580" bestFit="1" customWidth="1"/>
    <col min="61" max="61" width="9.28515625" style="1580" bestFit="1" customWidth="1"/>
    <col min="62" max="62" width="2.28515625" style="1580" bestFit="1" customWidth="1"/>
    <col min="63" max="63" width="9.28515625" style="1580" bestFit="1" customWidth="1"/>
    <col min="64" max="64" width="3" style="1580" bestFit="1" customWidth="1"/>
    <col min="65" max="65" width="9.28515625" style="1580" bestFit="1" customWidth="1"/>
    <col min="66" max="66" width="3" style="1580" bestFit="1" customWidth="1"/>
    <col min="67" max="67" width="9.28515625" style="1580" bestFit="1" customWidth="1"/>
    <col min="68" max="68" width="3" style="1580" bestFit="1" customWidth="1"/>
    <col min="69" max="69" width="9.28515625" style="1580" bestFit="1" customWidth="1"/>
    <col min="70" max="70" width="3" style="1580" bestFit="1" customWidth="1"/>
    <col min="71" max="71" width="9.28515625" style="1580" bestFit="1" customWidth="1"/>
    <col min="72" max="72" width="3" style="1580" bestFit="1" customWidth="1"/>
    <col min="73" max="73" width="9.28515625" style="1580" bestFit="1" customWidth="1"/>
    <col min="74" max="74" width="3" style="1580" bestFit="1" customWidth="1"/>
    <col min="75" max="75" width="9.28515625" style="1580" bestFit="1" customWidth="1"/>
    <col min="76" max="76" width="3" style="1580" bestFit="1" customWidth="1"/>
    <col min="77" max="77" width="9.28515625" style="1580" bestFit="1" customWidth="1"/>
    <col min="78" max="78" width="3" style="1580" bestFit="1" customWidth="1"/>
    <col min="79" max="79" width="9.28515625" style="1580" bestFit="1" customWidth="1"/>
    <col min="80" max="80" width="3" style="1580" bestFit="1" customWidth="1"/>
    <col min="81" max="81" width="9.7109375" style="1580" bestFit="1" customWidth="1"/>
    <col min="82" max="82" width="2.28515625" style="1580" bestFit="1" customWidth="1"/>
    <col min="83" max="83" width="9.28515625" style="1580" bestFit="1" customWidth="1"/>
    <col min="84" max="84" width="2.28515625" style="1580" bestFit="1" customWidth="1"/>
    <col min="85" max="85" width="9.28515625" style="1580" bestFit="1" customWidth="1"/>
    <col min="86" max="86" width="2.28515625" style="1580" bestFit="1" customWidth="1"/>
    <col min="87" max="87" width="9.28515625" style="1580" bestFit="1" customWidth="1"/>
    <col min="88" max="88" width="3" style="1580" bestFit="1" customWidth="1"/>
    <col min="89" max="89" width="9.7109375" style="1580" bestFit="1" customWidth="1"/>
    <col min="90" max="90" width="2.28515625" style="1580" bestFit="1" customWidth="1"/>
    <col min="91" max="91" width="9.28515625" style="1580" bestFit="1" customWidth="1"/>
    <col min="92" max="92" width="2.28515625" style="1580" bestFit="1" customWidth="1"/>
    <col min="93" max="93" width="9.28515625" style="1580" bestFit="1" customWidth="1"/>
    <col min="94" max="94" width="2.28515625" style="1580" bestFit="1" customWidth="1"/>
    <col min="95" max="95" width="9.7109375" style="1580" bestFit="1" customWidth="1"/>
    <col min="96" max="96" width="2.28515625" style="1580" bestFit="1" customWidth="1"/>
    <col min="97" max="97" width="9.7109375" style="1580" bestFit="1" customWidth="1"/>
    <col min="98" max="98" width="2.28515625" style="1580" bestFit="1" customWidth="1"/>
    <col min="99" max="99" width="9.7109375" style="1580" bestFit="1" customWidth="1"/>
    <col min="100" max="100" width="2.28515625" style="1580" bestFit="1" customWidth="1"/>
    <col min="101" max="101" width="9.7109375" style="1580" bestFit="1" customWidth="1"/>
    <col min="102" max="102" width="2.28515625" style="1580" bestFit="1" customWidth="1"/>
    <col min="103" max="103" width="9.7109375" style="1580" bestFit="1" customWidth="1"/>
    <col min="104" max="104" width="2.28515625" style="1580" bestFit="1" customWidth="1"/>
    <col min="105" max="105" width="9.28515625" style="1580" bestFit="1" customWidth="1"/>
    <col min="106" max="106" width="3" style="1580" bestFit="1" customWidth="1"/>
    <col min="107" max="107" width="9.7109375" style="1580" bestFit="1" customWidth="1"/>
    <col min="108" max="108" width="2.28515625" style="1580" bestFit="1" customWidth="1"/>
    <col min="109" max="109" width="9.7109375" style="1580" bestFit="1" customWidth="1"/>
    <col min="110" max="110" width="2.28515625" style="1580" bestFit="1" customWidth="1"/>
    <col min="111" max="111" width="9.7109375" style="1580" bestFit="1" customWidth="1"/>
    <col min="112" max="112" width="2.28515625" style="1580" bestFit="1" customWidth="1"/>
    <col min="113" max="113" width="9.7109375" style="1580" bestFit="1" customWidth="1"/>
    <col min="114" max="114" width="2.28515625" style="1580" bestFit="1" customWidth="1"/>
    <col min="115" max="115" width="9.7109375" style="1580" bestFit="1" customWidth="1"/>
    <col min="116" max="116" width="3" style="1580" bestFit="1" customWidth="1"/>
    <col min="117" max="117" width="9.7109375" style="1580" bestFit="1" customWidth="1"/>
    <col min="118" max="118" width="2.28515625" style="1580" bestFit="1" customWidth="1"/>
    <col min="119" max="119" width="9.7109375" style="1580" bestFit="1" customWidth="1"/>
    <col min="120" max="120" width="2.28515625" style="1580" bestFit="1" customWidth="1"/>
    <col min="121" max="121" width="9.28515625" style="1580" bestFit="1" customWidth="1"/>
    <col min="122" max="122" width="2.28515625" style="1580" bestFit="1" customWidth="1"/>
    <col min="123" max="123" width="9.28515625" style="1580" bestFit="1" customWidth="1"/>
    <col min="124" max="124" width="2.28515625" style="1580" bestFit="1" customWidth="1"/>
    <col min="125" max="125" width="9.28515625" style="1580" bestFit="1" customWidth="1"/>
    <col min="126" max="126" width="3" style="1580" bestFit="1" customWidth="1"/>
    <col min="127" max="127" width="9.7109375" style="1580" bestFit="1" customWidth="1"/>
    <col min="128" max="128" width="2.28515625" style="1580" bestFit="1" customWidth="1"/>
    <col min="129" max="129" width="9.28515625" style="1580" bestFit="1" customWidth="1"/>
    <col min="130" max="130" width="2.28515625" style="1580" bestFit="1" customWidth="1"/>
    <col min="131" max="131" width="9.28515625" style="1580" bestFit="1" customWidth="1"/>
    <col min="132" max="132" width="2.28515625" style="1580" bestFit="1" customWidth="1"/>
    <col min="133" max="133" width="9.28515625" style="1580" bestFit="1" customWidth="1"/>
    <col min="134" max="134" width="3" style="1580" bestFit="1" customWidth="1"/>
    <col min="135" max="135" width="9.7109375" style="1580" bestFit="1" customWidth="1"/>
    <col min="136" max="136" width="2.28515625" style="1580" bestFit="1" customWidth="1"/>
    <col min="137" max="137" width="9.28515625" style="1580" bestFit="1" customWidth="1"/>
    <col min="138" max="138" width="3" style="1580" bestFit="1" customWidth="1"/>
    <col min="139" max="139" width="9.28515625" style="1580" bestFit="1" customWidth="1"/>
    <col min="140" max="140" width="3" style="1580" bestFit="1" customWidth="1"/>
    <col min="141" max="141" width="9.28515625" style="1580" bestFit="1" customWidth="1"/>
    <col min="142" max="142" width="2.28515625" style="1580" bestFit="1" customWidth="1"/>
    <col min="143" max="143" width="9.7109375" style="1580" bestFit="1" customWidth="1"/>
    <col min="144" max="144" width="3" style="1580" bestFit="1" customWidth="1"/>
    <col min="145" max="145" width="9.7109375" style="1580" bestFit="1" customWidth="1"/>
    <col min="146" max="146" width="2.28515625" style="1580" bestFit="1" customWidth="1"/>
    <col min="147" max="147" width="9.28515625" style="1580" bestFit="1" customWidth="1"/>
    <col min="148" max="148" width="2.28515625" style="1580" bestFit="1" customWidth="1"/>
    <col min="149" max="149" width="9.7109375" style="1580" customWidth="1"/>
    <col min="150" max="150" width="3" style="1580" customWidth="1"/>
    <col min="151" max="151" width="9.7109375" style="1580" customWidth="1"/>
    <col min="152" max="152" width="2.28515625" style="1580" customWidth="1"/>
    <col min="153" max="153" width="9.28515625" style="1580" bestFit="1" customWidth="1"/>
    <col min="154" max="154" width="2.28515625" style="1580" bestFit="1" customWidth="1"/>
    <col min="155" max="155" width="9.28515625" style="1580" bestFit="1" customWidth="1"/>
    <col min="156" max="156" width="3" style="1580" bestFit="1" customWidth="1"/>
    <col min="157" max="157" width="9.28515625" style="1580" bestFit="1" customWidth="1"/>
    <col min="158" max="158" width="3" style="1580" bestFit="1" customWidth="1"/>
    <col min="159" max="159" width="9.28515625" style="1580" bestFit="1" customWidth="1"/>
    <col min="160" max="160" width="3" style="1580" bestFit="1" customWidth="1"/>
    <col min="161" max="161" width="9.28515625" style="1580" bestFit="1" customWidth="1"/>
    <col min="162" max="162" width="3" style="1580" bestFit="1" customWidth="1"/>
    <col min="163" max="163" width="9.28515625" style="1580" bestFit="1" customWidth="1"/>
    <col min="164" max="164" width="3" style="1580" bestFit="1" customWidth="1"/>
    <col min="165" max="165" width="9.28515625" style="1580" bestFit="1" customWidth="1"/>
    <col min="166" max="166" width="3" style="1580" bestFit="1" customWidth="1"/>
    <col min="167" max="167" width="9.28515625" style="1580" bestFit="1" customWidth="1"/>
    <col min="168" max="168" width="3" style="1580" bestFit="1" customWidth="1"/>
    <col min="169" max="169" width="9.28515625" style="1580" bestFit="1" customWidth="1"/>
    <col min="170" max="170" width="3" style="1580" bestFit="1" customWidth="1"/>
    <col min="171" max="171" width="9.28515625" style="1580" bestFit="1" customWidth="1"/>
    <col min="172" max="172" width="3" style="1580" bestFit="1" customWidth="1"/>
    <col min="173" max="173" width="9.28515625" style="1580" bestFit="1" customWidth="1"/>
    <col min="174" max="174" width="2.28515625" style="1580" bestFit="1" customWidth="1"/>
    <col min="175" max="175" width="9.28515625" style="1580" bestFit="1" customWidth="1"/>
    <col min="176" max="176" width="3" style="1580" bestFit="1" customWidth="1"/>
    <col min="177" max="177" width="9.28515625" style="1580" bestFit="1" customWidth="1"/>
    <col min="178" max="178" width="3" style="1580" bestFit="1" customWidth="1"/>
    <col min="179" max="179" width="9.28515625" style="1580" bestFit="1" customWidth="1"/>
    <col min="180" max="180" width="3" style="1580" bestFit="1" customWidth="1"/>
    <col min="181" max="181" width="9.28515625" style="1580" bestFit="1" customWidth="1"/>
    <col min="182" max="182" width="3" style="1580" bestFit="1" customWidth="1"/>
    <col min="183" max="183" width="9.28515625" style="1580" bestFit="1" customWidth="1"/>
    <col min="184" max="184" width="3" style="1580" bestFit="1" customWidth="1"/>
    <col min="185" max="185" width="9.28515625" style="1580" bestFit="1" customWidth="1"/>
    <col min="186" max="186" width="3" style="1580" bestFit="1" customWidth="1"/>
    <col min="187" max="187" width="9.28515625" style="1580" bestFit="1" customWidth="1"/>
    <col min="188" max="188" width="3" style="1580" bestFit="1" customWidth="1"/>
    <col min="189" max="189" width="9.28515625" style="1580" bestFit="1" customWidth="1"/>
    <col min="190" max="190" width="3" style="1580" bestFit="1" customWidth="1"/>
    <col min="191" max="191" width="9.28515625" style="1580" bestFit="1" customWidth="1"/>
    <col min="192" max="192" width="3" style="1580" bestFit="1" customWidth="1"/>
    <col min="193" max="193" width="9.28515625" style="1580" bestFit="1" customWidth="1"/>
    <col min="194" max="194" width="2.28515625" style="1580" bestFit="1" customWidth="1"/>
    <col min="195" max="195" width="9.28515625" style="1580" bestFit="1" customWidth="1"/>
    <col min="196" max="196" width="3" style="1580" bestFit="1" customWidth="1"/>
    <col min="197" max="197" width="9.28515625" style="1580" bestFit="1" customWidth="1"/>
    <col min="198" max="198" width="3" style="1580" bestFit="1" customWidth="1"/>
    <col min="199" max="16384" width="9.140625" style="1580"/>
  </cols>
  <sheetData>
    <row r="1" spans="1:357" ht="16.5" customHeight="1" x14ac:dyDescent="0.25">
      <c r="A1" s="1647" t="s">
        <v>801</v>
      </c>
      <c r="B1" s="1644"/>
      <c r="C1" s="1644"/>
      <c r="D1" s="1644"/>
      <c r="E1" s="1644"/>
      <c r="F1" s="1644"/>
      <c r="G1" s="1643"/>
      <c r="H1" s="1642"/>
      <c r="I1" s="1643"/>
      <c r="J1" s="1642"/>
      <c r="K1" s="1642"/>
      <c r="L1" s="1643"/>
      <c r="M1" s="1642"/>
      <c r="N1" s="1642"/>
      <c r="O1" s="1643"/>
      <c r="P1" s="1642"/>
      <c r="Q1" s="1643"/>
      <c r="R1" s="1642"/>
      <c r="S1" s="1642"/>
      <c r="T1" s="1643"/>
      <c r="U1" s="1642"/>
      <c r="V1" s="1643"/>
      <c r="W1" s="1642"/>
      <c r="X1" s="1642"/>
      <c r="Y1" s="1643"/>
      <c r="Z1" s="1642"/>
      <c r="AA1" s="1643"/>
      <c r="AB1" s="1642"/>
      <c r="AC1" s="1643"/>
      <c r="AD1" s="1642"/>
      <c r="AE1" s="1642"/>
      <c r="AF1" s="1643"/>
      <c r="AG1" s="1642"/>
      <c r="AH1" s="1643"/>
      <c r="AI1" s="1642"/>
      <c r="AJ1" s="1642"/>
      <c r="AK1" s="1643"/>
      <c r="AL1" s="1642"/>
      <c r="AM1" s="1642"/>
      <c r="AN1" s="1643"/>
      <c r="AO1" s="1642"/>
      <c r="AP1" s="1642"/>
      <c r="AQ1" s="1643"/>
      <c r="AR1" s="1642"/>
      <c r="AS1" s="1642"/>
      <c r="AT1" s="1643"/>
      <c r="AU1" s="1642"/>
      <c r="AV1" s="1642"/>
      <c r="AW1" s="1643"/>
      <c r="AX1" s="1642"/>
      <c r="AY1" s="1642"/>
      <c r="AZ1" s="1643"/>
      <c r="BA1" s="1642"/>
      <c r="BB1" s="1642"/>
      <c r="BC1" s="1643"/>
      <c r="BD1" s="1642"/>
      <c r="BE1" s="1642"/>
      <c r="BF1" s="1643"/>
      <c r="BG1" s="1642"/>
      <c r="BH1" s="1642"/>
      <c r="BI1" s="1643"/>
      <c r="BJ1" s="1642"/>
      <c r="BK1" s="1643"/>
      <c r="BL1" s="1642"/>
      <c r="BM1" s="1642"/>
      <c r="BN1" s="1643"/>
      <c r="BO1" s="1642"/>
      <c r="BP1" s="1642"/>
      <c r="BQ1" s="1643"/>
      <c r="BR1" s="1642"/>
      <c r="BS1" s="1643"/>
      <c r="BT1" s="1642"/>
      <c r="BU1" s="1643"/>
      <c r="BV1" s="1642"/>
      <c r="BW1" s="1642"/>
      <c r="BX1" s="1643"/>
      <c r="BY1" s="1642"/>
      <c r="BZ1" s="1642"/>
      <c r="CA1" s="1642"/>
      <c r="CB1" s="1642"/>
      <c r="CC1" s="1643"/>
      <c r="CD1" s="1642"/>
      <c r="CE1" s="1642"/>
      <c r="CF1" s="1643"/>
      <c r="CG1" s="1642"/>
      <c r="CH1" s="1642"/>
      <c r="CI1" s="1643"/>
      <c r="CJ1" s="1642"/>
      <c r="CK1" s="1642"/>
      <c r="CL1" s="1643"/>
      <c r="CM1" s="1642"/>
      <c r="CN1" s="1642"/>
      <c r="CO1" s="1643"/>
      <c r="CP1" s="1642"/>
      <c r="CQ1" s="1642"/>
      <c r="CR1" s="1643"/>
      <c r="CS1" s="1642"/>
      <c r="CT1" s="1643"/>
      <c r="CU1" s="1642"/>
      <c r="CV1" s="1643"/>
      <c r="CW1" s="1642"/>
      <c r="CX1" s="1643"/>
      <c r="CY1" s="1642"/>
      <c r="CZ1" s="1643"/>
      <c r="DA1" s="1642"/>
      <c r="DB1" s="1643"/>
      <c r="DC1" s="1642"/>
      <c r="DD1" s="1642"/>
      <c r="DE1" s="1643"/>
      <c r="DF1" s="1642"/>
      <c r="DG1" s="1643"/>
      <c r="DH1" s="1642"/>
      <c r="DI1" s="1643"/>
      <c r="DJ1" s="1642"/>
      <c r="DK1" s="1643"/>
      <c r="DL1" s="1642"/>
      <c r="DM1" s="1642"/>
      <c r="DN1" s="1643"/>
      <c r="DO1" s="1642"/>
      <c r="DP1" s="1642"/>
      <c r="DQ1" s="1643"/>
      <c r="DR1" s="1642"/>
      <c r="DS1" s="1642"/>
      <c r="DT1" s="1643"/>
      <c r="DU1" s="1642"/>
      <c r="DV1" s="1642"/>
      <c r="DW1" s="1643"/>
      <c r="DX1" s="1642"/>
      <c r="DY1" s="1643"/>
      <c r="DZ1" s="1642"/>
      <c r="EA1" s="1643"/>
      <c r="EB1" s="1642"/>
      <c r="EC1" s="1642"/>
      <c r="ED1" s="1643"/>
      <c r="EE1" s="1642"/>
      <c r="EF1" s="1642"/>
      <c r="EG1" s="1643"/>
      <c r="EH1" s="1642"/>
      <c r="EI1" s="1642"/>
      <c r="EJ1" s="1643"/>
      <c r="EK1" s="1642"/>
      <c r="EL1" s="1642"/>
      <c r="EM1" s="1643"/>
      <c r="EN1" s="1642"/>
      <c r="EO1" s="1642"/>
      <c r="EP1" s="1643"/>
      <c r="EQ1" s="1642"/>
      <c r="ER1" s="1643"/>
      <c r="ES1" s="1642"/>
      <c r="ET1" s="1643"/>
      <c r="EU1" s="1642"/>
      <c r="EV1" s="1643"/>
      <c r="EW1" s="1642"/>
      <c r="EX1" s="1642"/>
      <c r="EY1" s="1643"/>
      <c r="EZ1" s="1642"/>
      <c r="FA1" s="1642"/>
      <c r="FB1" s="1643"/>
      <c r="FC1" s="1642"/>
      <c r="FD1" s="1642"/>
      <c r="FE1" s="1643"/>
      <c r="FF1" s="1642"/>
      <c r="FG1" s="1642"/>
      <c r="FH1" s="1643"/>
      <c r="FI1" s="1642"/>
      <c r="FJ1" s="1643"/>
      <c r="FK1" s="1642"/>
      <c r="FL1" s="1643"/>
      <c r="FM1" s="1642"/>
      <c r="FN1" s="1643"/>
      <c r="FO1" s="1642"/>
      <c r="FP1" s="1643"/>
      <c r="FQ1" s="1642"/>
      <c r="FR1" s="1642"/>
      <c r="FS1" s="1643"/>
      <c r="FT1" s="1642"/>
      <c r="FU1" s="1642"/>
      <c r="FV1" s="1643"/>
      <c r="FW1" s="1642"/>
      <c r="FX1" s="1642"/>
      <c r="FY1" s="1641"/>
      <c r="GB1" s="1641"/>
      <c r="GD1" s="1641"/>
      <c r="GF1" s="1641"/>
      <c r="GK1" s="1641"/>
      <c r="GN1" s="1641"/>
      <c r="GQ1" s="1641"/>
      <c r="GS1" s="1641"/>
      <c r="GU1" s="1641"/>
      <c r="GX1" s="1641"/>
      <c r="HA1" s="1641"/>
      <c r="HD1" s="1641"/>
      <c r="HF1" s="1641"/>
      <c r="HI1" s="1641"/>
      <c r="HL1" s="1641"/>
      <c r="HN1" s="1641"/>
      <c r="HQ1" s="1641"/>
      <c r="HT1" s="1641"/>
      <c r="HV1" s="1641"/>
      <c r="HX1" s="1641"/>
      <c r="IA1" s="1641"/>
      <c r="IC1" s="1641"/>
      <c r="IE1" s="1641"/>
    </row>
    <row r="2" spans="1:357" ht="12.75" customHeight="1" x14ac:dyDescent="0.25">
      <c r="A2" s="1646" t="s">
        <v>800</v>
      </c>
      <c r="B2" s="1644"/>
      <c r="C2" s="1644"/>
      <c r="D2" s="1644"/>
      <c r="E2" s="1644"/>
      <c r="F2" s="1644"/>
      <c r="G2" s="1643"/>
      <c r="H2" s="1642"/>
      <c r="I2" s="1643"/>
      <c r="J2" s="1642"/>
      <c r="K2" s="1642"/>
      <c r="L2" s="1643"/>
      <c r="M2" s="1642"/>
      <c r="N2" s="1642"/>
      <c r="O2" s="1643"/>
      <c r="P2" s="1642"/>
      <c r="Q2" s="1643"/>
      <c r="R2" s="1642"/>
      <c r="S2" s="1642"/>
      <c r="T2" s="1643"/>
      <c r="U2" s="1642"/>
      <c r="V2" s="1643"/>
      <c r="W2" s="1642"/>
      <c r="X2" s="1642"/>
      <c r="Y2" s="1643"/>
      <c r="Z2" s="1642"/>
      <c r="AA2" s="1643"/>
      <c r="AB2" s="1642"/>
      <c r="AC2" s="1643"/>
      <c r="AD2" s="1642"/>
      <c r="AE2" s="1642"/>
      <c r="AF2" s="1643"/>
      <c r="AG2" s="1642"/>
      <c r="AH2" s="1643"/>
      <c r="AI2" s="1642"/>
      <c r="AJ2" s="1642"/>
      <c r="AK2" s="1643"/>
      <c r="AL2" s="1642"/>
      <c r="AM2" s="1642"/>
      <c r="AN2" s="1643"/>
      <c r="AO2" s="1642"/>
      <c r="AP2" s="1642"/>
      <c r="AQ2" s="1643"/>
      <c r="AR2" s="1642"/>
      <c r="AS2" s="1642"/>
      <c r="AT2" s="1643"/>
      <c r="AU2" s="1642"/>
      <c r="AV2" s="1642"/>
      <c r="AW2" s="1643"/>
      <c r="AX2" s="1642"/>
      <c r="AY2" s="1642"/>
      <c r="AZ2" s="1643"/>
      <c r="BA2" s="1642"/>
      <c r="BB2" s="1642"/>
      <c r="BC2" s="1643"/>
      <c r="BD2" s="1642"/>
      <c r="BE2" s="1642"/>
      <c r="BF2" s="1643"/>
      <c r="BG2" s="1642"/>
      <c r="BH2" s="1642"/>
      <c r="BI2" s="1643"/>
      <c r="BJ2" s="1642"/>
      <c r="BK2" s="1643"/>
      <c r="BL2" s="1642"/>
      <c r="BM2" s="1642"/>
      <c r="BN2" s="1643"/>
      <c r="BO2" s="1642"/>
      <c r="BP2" s="1642"/>
      <c r="BQ2" s="1643"/>
      <c r="BR2" s="1642"/>
      <c r="BS2" s="1643"/>
      <c r="BT2" s="1642"/>
      <c r="BU2" s="1643"/>
      <c r="BV2" s="1642"/>
      <c r="BW2" s="1642"/>
      <c r="BX2" s="1643"/>
      <c r="BY2" s="1642"/>
      <c r="BZ2" s="1642"/>
      <c r="CA2" s="1642"/>
      <c r="CB2" s="1642"/>
      <c r="CC2" s="1643"/>
      <c r="CD2" s="1642"/>
      <c r="CE2" s="1642"/>
      <c r="CF2" s="1643"/>
      <c r="CG2" s="1642"/>
      <c r="CH2" s="1642"/>
      <c r="CI2" s="1643"/>
      <c r="CJ2" s="1642"/>
      <c r="CK2" s="1642"/>
      <c r="CL2" s="1643"/>
      <c r="CM2" s="1642"/>
      <c r="CN2" s="1642"/>
      <c r="CO2" s="1643"/>
      <c r="CP2" s="1642"/>
      <c r="CQ2" s="1642"/>
      <c r="CR2" s="1643"/>
      <c r="CS2" s="1642"/>
      <c r="CT2" s="1643"/>
      <c r="CU2" s="1642"/>
      <c r="CV2" s="1643"/>
      <c r="CW2" s="1642"/>
      <c r="CX2" s="1643"/>
      <c r="CY2" s="1642"/>
      <c r="CZ2" s="1643"/>
      <c r="DA2" s="1642"/>
      <c r="DB2" s="1643"/>
      <c r="DC2" s="1642"/>
      <c r="DD2" s="1642"/>
      <c r="DE2" s="1643"/>
      <c r="DF2" s="1642"/>
      <c r="DG2" s="1643"/>
      <c r="DH2" s="1642"/>
      <c r="DI2" s="1643"/>
      <c r="DJ2" s="1642"/>
      <c r="DK2" s="1643"/>
      <c r="DL2" s="1642"/>
      <c r="DM2" s="1642"/>
      <c r="DN2" s="1643"/>
      <c r="DO2" s="1642"/>
      <c r="DP2" s="1642"/>
      <c r="DQ2" s="1643"/>
      <c r="DR2" s="1642"/>
      <c r="DS2" s="1642"/>
      <c r="DT2" s="1643"/>
      <c r="DU2" s="1642"/>
      <c r="DV2" s="1642"/>
      <c r="DW2" s="1643"/>
      <c r="DX2" s="1642"/>
      <c r="DY2" s="1643"/>
      <c r="DZ2" s="1642"/>
      <c r="EA2" s="1643"/>
      <c r="EB2" s="1642"/>
      <c r="EC2" s="1642"/>
      <c r="ED2" s="1643"/>
      <c r="EE2" s="1642"/>
      <c r="EF2" s="1642"/>
      <c r="EG2" s="1643"/>
      <c r="EH2" s="1642"/>
      <c r="EI2" s="1642"/>
      <c r="EJ2" s="1643"/>
      <c r="EK2" s="1642"/>
      <c r="EL2" s="1642"/>
      <c r="EM2" s="1643"/>
      <c r="EN2" s="1642"/>
      <c r="EO2" s="1642"/>
      <c r="EP2" s="1643"/>
      <c r="EQ2" s="1642"/>
      <c r="ER2" s="1643"/>
      <c r="ES2" s="1642"/>
      <c r="ET2" s="1643"/>
      <c r="EU2" s="1642"/>
      <c r="EV2" s="1643"/>
      <c r="EW2" s="1642"/>
      <c r="EX2" s="1642"/>
      <c r="EY2" s="1643"/>
      <c r="EZ2" s="1642"/>
      <c r="FA2" s="1642"/>
      <c r="FB2" s="1643"/>
      <c r="FC2" s="1642"/>
      <c r="FD2" s="1642"/>
      <c r="FE2" s="1643"/>
      <c r="FF2" s="1642"/>
      <c r="FG2" s="1642"/>
      <c r="FH2" s="1643"/>
      <c r="FI2" s="1642"/>
      <c r="FJ2" s="1643"/>
      <c r="FK2" s="1642"/>
      <c r="FL2" s="1643"/>
      <c r="FM2" s="1642"/>
      <c r="FN2" s="1643"/>
      <c r="FO2" s="1642"/>
      <c r="FP2" s="1643"/>
      <c r="FQ2" s="1642"/>
      <c r="FR2" s="1642"/>
      <c r="FS2" s="1643"/>
      <c r="FT2" s="1642"/>
      <c r="FU2" s="1642"/>
      <c r="FV2" s="1643"/>
      <c r="FW2" s="1642"/>
      <c r="FX2" s="1642"/>
      <c r="FY2" s="1641"/>
      <c r="GB2" s="1641"/>
      <c r="GD2" s="1641"/>
      <c r="GF2" s="1641"/>
      <c r="GK2" s="1641"/>
      <c r="GN2" s="1641"/>
      <c r="GQ2" s="1641"/>
      <c r="GS2" s="1641"/>
      <c r="GU2" s="1641"/>
      <c r="GX2" s="1641"/>
      <c r="HA2" s="1641"/>
      <c r="HD2" s="1641"/>
      <c r="HF2" s="1641"/>
      <c r="HI2" s="1641"/>
      <c r="HL2" s="1641"/>
      <c r="HN2" s="1641"/>
      <c r="HQ2" s="1641"/>
      <c r="HT2" s="1641"/>
      <c r="HV2" s="1641"/>
      <c r="HX2" s="1641"/>
      <c r="IA2" s="1641"/>
      <c r="IC2" s="1641"/>
      <c r="IE2" s="1641"/>
    </row>
    <row r="3" spans="1:357" ht="12.75" customHeight="1" x14ac:dyDescent="0.25">
      <c r="A3" s="1646" t="s">
        <v>799</v>
      </c>
      <c r="B3" s="1644"/>
      <c r="C3" s="1644"/>
      <c r="D3" s="1644"/>
      <c r="E3" s="1644"/>
      <c r="F3" s="1644"/>
      <c r="G3" s="1643"/>
      <c r="H3" s="1642"/>
      <c r="I3" s="1643"/>
      <c r="J3" s="1642"/>
      <c r="K3" s="1642"/>
      <c r="L3" s="1643"/>
      <c r="M3" s="1642"/>
      <c r="N3" s="1642"/>
      <c r="O3" s="1643"/>
      <c r="P3" s="1642"/>
      <c r="Q3" s="1643"/>
      <c r="R3" s="1642"/>
      <c r="S3" s="1642"/>
      <c r="T3" s="1643"/>
      <c r="U3" s="1642"/>
      <c r="V3" s="1643"/>
      <c r="W3" s="1642"/>
      <c r="X3" s="1642"/>
      <c r="Y3" s="1643"/>
      <c r="Z3" s="1642"/>
      <c r="AA3" s="1643"/>
      <c r="AB3" s="1642"/>
      <c r="AC3" s="1643"/>
      <c r="AD3" s="1642"/>
      <c r="AE3" s="1642"/>
      <c r="AF3" s="1643"/>
      <c r="AG3" s="1642"/>
      <c r="AH3" s="1643"/>
      <c r="AI3" s="1642"/>
      <c r="AJ3" s="1642"/>
      <c r="AK3" s="1643"/>
      <c r="AL3" s="1642"/>
      <c r="AM3" s="1642"/>
      <c r="AN3" s="1643"/>
      <c r="AO3" s="1642"/>
      <c r="AP3" s="1642"/>
      <c r="AQ3" s="1643"/>
      <c r="AR3" s="1642"/>
      <c r="AS3" s="1642"/>
      <c r="AT3" s="1643"/>
      <c r="AU3" s="1642"/>
      <c r="AV3" s="1642"/>
      <c r="AW3" s="1643"/>
      <c r="AX3" s="1642"/>
      <c r="AY3" s="1642"/>
      <c r="AZ3" s="1643"/>
      <c r="BA3" s="1642"/>
      <c r="BB3" s="1642"/>
      <c r="BC3" s="1643"/>
      <c r="BD3" s="1642"/>
      <c r="BE3" s="1642"/>
      <c r="BF3" s="1643"/>
      <c r="BG3" s="1642"/>
      <c r="BH3" s="1642"/>
      <c r="BI3" s="1643"/>
      <c r="BJ3" s="1642"/>
      <c r="BK3" s="1643"/>
      <c r="BL3" s="1642"/>
      <c r="BM3" s="1642"/>
      <c r="BN3" s="1643"/>
      <c r="BO3" s="1642"/>
      <c r="BP3" s="1642"/>
      <c r="BQ3" s="1643"/>
      <c r="BR3" s="1642"/>
      <c r="BS3" s="1643"/>
      <c r="BT3" s="1642"/>
      <c r="BU3" s="1643"/>
      <c r="BV3" s="1642"/>
      <c r="BW3" s="1642"/>
      <c r="BX3" s="1643"/>
      <c r="BY3" s="1642"/>
      <c r="BZ3" s="1642"/>
      <c r="CA3" s="1642"/>
      <c r="CB3" s="1642"/>
      <c r="CC3" s="1643"/>
      <c r="CD3" s="1642"/>
      <c r="CE3" s="1642"/>
      <c r="CF3" s="1643"/>
      <c r="CG3" s="1642"/>
      <c r="CH3" s="1642"/>
      <c r="CI3" s="1643"/>
      <c r="CJ3" s="1642"/>
      <c r="CK3" s="1642"/>
      <c r="CL3" s="1643"/>
      <c r="CM3" s="1642"/>
      <c r="CN3" s="1642"/>
      <c r="CO3" s="1643"/>
      <c r="CP3" s="1642"/>
      <c r="CQ3" s="1642"/>
      <c r="CR3" s="1643"/>
      <c r="CS3" s="1642"/>
      <c r="CT3" s="1643"/>
      <c r="CU3" s="1642"/>
      <c r="CV3" s="1643"/>
      <c r="CW3" s="1642"/>
      <c r="CX3" s="1643"/>
      <c r="CY3" s="1642"/>
      <c r="CZ3" s="1643"/>
      <c r="DA3" s="1642"/>
      <c r="DB3" s="1643"/>
      <c r="DC3" s="1642"/>
      <c r="DD3" s="1642"/>
      <c r="DE3" s="1643"/>
      <c r="DF3" s="1642"/>
      <c r="DG3" s="1643"/>
      <c r="DH3" s="1642"/>
      <c r="DI3" s="1643"/>
      <c r="DJ3" s="1642"/>
      <c r="DK3" s="1643"/>
      <c r="DL3" s="1642"/>
      <c r="DM3" s="1642"/>
      <c r="DN3" s="1643"/>
      <c r="DO3" s="1642"/>
      <c r="DP3" s="1642"/>
      <c r="DQ3" s="1643"/>
      <c r="DR3" s="1642"/>
      <c r="DS3" s="1642"/>
      <c r="DT3" s="1643"/>
      <c r="DU3" s="1642"/>
      <c r="DV3" s="1642"/>
      <c r="DW3" s="1643"/>
      <c r="DX3" s="1642"/>
      <c r="DY3" s="1643"/>
      <c r="DZ3" s="1642"/>
      <c r="EA3" s="1643"/>
      <c r="EB3" s="1642"/>
      <c r="EC3" s="1642"/>
      <c r="ED3" s="1643"/>
      <c r="EE3" s="1642"/>
      <c r="EF3" s="1642"/>
      <c r="EG3" s="1643"/>
      <c r="EH3" s="1642"/>
      <c r="EI3" s="1642"/>
      <c r="EJ3" s="1643"/>
      <c r="EK3" s="1642"/>
      <c r="EL3" s="1642"/>
      <c r="EM3" s="1643"/>
      <c r="EN3" s="1642"/>
      <c r="EO3" s="1642"/>
      <c r="EP3" s="1643"/>
      <c r="EQ3" s="1642"/>
      <c r="ER3" s="1643"/>
      <c r="ES3" s="1642"/>
      <c r="ET3" s="1643"/>
      <c r="EU3" s="1642"/>
      <c r="EV3" s="1643"/>
      <c r="EW3" s="1642"/>
      <c r="EX3" s="1642"/>
      <c r="EY3" s="1643"/>
      <c r="EZ3" s="1642"/>
      <c r="FA3" s="1642"/>
      <c r="FB3" s="1643"/>
      <c r="FC3" s="1642"/>
      <c r="FD3" s="1642"/>
      <c r="FE3" s="1643"/>
      <c r="FF3" s="1642"/>
      <c r="FG3" s="1642"/>
      <c r="FH3" s="1643"/>
      <c r="FI3" s="1642"/>
      <c r="FJ3" s="1643"/>
      <c r="FK3" s="1642"/>
      <c r="FL3" s="1643"/>
      <c r="FM3" s="1642"/>
      <c r="FN3" s="1643"/>
      <c r="FO3" s="1642"/>
      <c r="FP3" s="1643"/>
      <c r="FQ3" s="1642"/>
      <c r="FR3" s="1642"/>
      <c r="FS3" s="1643"/>
      <c r="FT3" s="1642"/>
      <c r="FU3" s="1642"/>
      <c r="FV3" s="1643"/>
      <c r="FW3" s="1642"/>
      <c r="FX3" s="1642"/>
      <c r="FY3" s="1641"/>
      <c r="GB3" s="1641"/>
      <c r="GD3" s="1641"/>
      <c r="GF3" s="1641"/>
      <c r="GK3" s="1641"/>
      <c r="GN3" s="1641"/>
      <c r="GQ3" s="1641"/>
      <c r="GS3" s="1641"/>
      <c r="GU3" s="1641"/>
      <c r="GX3" s="1641"/>
      <c r="HA3" s="1641"/>
      <c r="HD3" s="1641"/>
      <c r="HF3" s="1641"/>
      <c r="HI3" s="1641"/>
      <c r="HL3" s="1641"/>
      <c r="HN3" s="1641"/>
      <c r="HQ3" s="1641"/>
      <c r="HT3" s="1641"/>
      <c r="HV3" s="1641"/>
      <c r="HX3" s="1641"/>
      <c r="IA3" s="1641"/>
      <c r="IC3" s="1641"/>
      <c r="IE3" s="1641"/>
    </row>
    <row r="4" spans="1:357" ht="13.5" customHeight="1" thickBot="1" x14ac:dyDescent="0.3">
      <c r="A4" s="1645" t="s">
        <v>241</v>
      </c>
      <c r="B4" s="1644"/>
      <c r="C4" s="1644"/>
      <c r="D4" s="1644"/>
      <c r="E4" s="1644"/>
      <c r="F4" s="1644"/>
      <c r="G4" s="1643"/>
      <c r="H4" s="1642"/>
      <c r="I4" s="1643"/>
      <c r="J4" s="1642"/>
      <c r="K4" s="1642"/>
      <c r="L4" s="1643"/>
      <c r="M4" s="1642"/>
      <c r="N4" s="1642"/>
      <c r="O4" s="1643"/>
      <c r="P4" s="1642"/>
      <c r="Q4" s="1643"/>
      <c r="R4" s="1642"/>
      <c r="S4" s="1642"/>
      <c r="T4" s="1643"/>
      <c r="U4" s="1642"/>
      <c r="V4" s="1643"/>
      <c r="W4" s="1642"/>
      <c r="X4" s="1642"/>
      <c r="Y4" s="1643"/>
      <c r="Z4" s="1642"/>
      <c r="AA4" s="1643"/>
      <c r="AB4" s="1642"/>
      <c r="AC4" s="1643"/>
      <c r="AD4" s="1642"/>
      <c r="AE4" s="1642"/>
      <c r="AF4" s="1643"/>
      <c r="AG4" s="1642"/>
      <c r="AH4" s="1643"/>
      <c r="AI4" s="1642"/>
      <c r="AJ4" s="1642"/>
      <c r="AK4" s="1643"/>
      <c r="AL4" s="1642"/>
      <c r="AM4" s="1642"/>
      <c r="AN4" s="1643"/>
      <c r="AO4" s="1642"/>
      <c r="AP4" s="1642"/>
      <c r="AQ4" s="1643"/>
      <c r="AR4" s="1642"/>
      <c r="AS4" s="1642"/>
      <c r="AT4" s="1643"/>
      <c r="AU4" s="1642"/>
      <c r="AV4" s="1642"/>
      <c r="AW4" s="1643"/>
      <c r="AX4" s="1642"/>
      <c r="AY4" s="1642"/>
      <c r="AZ4" s="1643"/>
      <c r="BA4" s="1642"/>
      <c r="BB4" s="1642"/>
      <c r="BC4" s="1643"/>
      <c r="BD4" s="1642"/>
      <c r="BE4" s="1642"/>
      <c r="BF4" s="1643"/>
      <c r="BG4" s="1642"/>
      <c r="BH4" s="1642"/>
      <c r="BI4" s="1643"/>
      <c r="BJ4" s="1642"/>
      <c r="BK4" s="1643"/>
      <c r="BL4" s="1642"/>
      <c r="BM4" s="1642"/>
      <c r="BN4" s="1643"/>
      <c r="BO4" s="1642"/>
      <c r="BP4" s="1642"/>
      <c r="BQ4" s="1643"/>
      <c r="BR4" s="1642"/>
      <c r="BS4" s="1643"/>
      <c r="BT4" s="1642"/>
      <c r="BU4" s="1643"/>
      <c r="BV4" s="1642"/>
      <c r="BW4" s="1642"/>
      <c r="BX4" s="1643"/>
      <c r="BY4" s="1642"/>
      <c r="BZ4" s="1642"/>
      <c r="CA4" s="1642"/>
      <c r="CB4" s="1642"/>
      <c r="CC4" s="1643"/>
      <c r="CD4" s="1642"/>
      <c r="CE4" s="1642"/>
      <c r="CF4" s="1643"/>
      <c r="CG4" s="1642"/>
      <c r="CH4" s="1642"/>
      <c r="CI4" s="1643"/>
      <c r="CJ4" s="1642"/>
      <c r="CK4" s="1642"/>
      <c r="CL4" s="1643"/>
      <c r="CM4" s="1642"/>
      <c r="CN4" s="1642"/>
      <c r="CO4" s="1643"/>
      <c r="CP4" s="1642"/>
      <c r="CQ4" s="1642"/>
      <c r="CR4" s="1643"/>
      <c r="CS4" s="1642"/>
      <c r="CT4" s="1643"/>
      <c r="CU4" s="1642"/>
      <c r="CV4" s="1643"/>
      <c r="CW4" s="1642"/>
      <c r="CX4" s="1643"/>
      <c r="CY4" s="1642"/>
      <c r="CZ4" s="1643"/>
      <c r="DA4" s="1642"/>
      <c r="DB4" s="1643"/>
      <c r="DC4" s="1642"/>
      <c r="DD4" s="1642"/>
      <c r="DE4" s="1643"/>
      <c r="DF4" s="1642"/>
      <c r="DG4" s="1643"/>
      <c r="DH4" s="1642"/>
      <c r="DI4" s="1643"/>
      <c r="DJ4" s="1642"/>
      <c r="DK4" s="1643"/>
      <c r="DL4" s="1642"/>
      <c r="DM4" s="1642"/>
      <c r="DN4" s="1643"/>
      <c r="DO4" s="1642"/>
      <c r="DP4" s="1642"/>
      <c r="DQ4" s="1643"/>
      <c r="DR4" s="1642"/>
      <c r="DS4" s="1642"/>
      <c r="DT4" s="1643"/>
      <c r="DU4" s="1642"/>
      <c r="DV4" s="1642"/>
      <c r="DW4" s="1643"/>
      <c r="DX4" s="1642"/>
      <c r="DY4" s="1643"/>
      <c r="DZ4" s="1642"/>
      <c r="EA4" s="1643"/>
      <c r="EB4" s="1642"/>
      <c r="EC4" s="1642"/>
      <c r="ED4" s="1643"/>
      <c r="EE4" s="1642"/>
      <c r="EF4" s="1642"/>
      <c r="EG4" s="1643"/>
      <c r="EH4" s="1642"/>
      <c r="EI4" s="1642"/>
      <c r="EJ4" s="1643"/>
      <c r="EK4" s="1642"/>
      <c r="EL4" s="1642"/>
      <c r="EM4" s="1643"/>
      <c r="EN4" s="1642"/>
      <c r="EO4" s="1642"/>
      <c r="EP4" s="1643"/>
      <c r="EQ4" s="1642"/>
      <c r="ER4" s="1643"/>
      <c r="ES4" s="1642"/>
      <c r="ET4" s="1643"/>
      <c r="EU4" s="1642"/>
      <c r="EV4" s="1643"/>
      <c r="EW4" s="1642"/>
      <c r="EX4" s="1642"/>
      <c r="EY4" s="1643"/>
      <c r="EZ4" s="1642"/>
      <c r="FA4" s="1642"/>
      <c r="FB4" s="1643"/>
      <c r="FC4" s="1642"/>
      <c r="FD4" s="1642"/>
      <c r="FE4" s="1643"/>
      <c r="FF4" s="1642"/>
      <c r="FG4" s="1642"/>
      <c r="FH4" s="1643"/>
      <c r="FI4" s="1642"/>
      <c r="FJ4" s="1643"/>
      <c r="FK4" s="1642"/>
      <c r="FL4" s="1643"/>
      <c r="FM4" s="1642"/>
      <c r="FN4" s="1643"/>
      <c r="FO4" s="1642"/>
      <c r="FP4" s="1643"/>
      <c r="FQ4" s="1642"/>
      <c r="FR4" s="1642"/>
      <c r="FS4" s="1643"/>
      <c r="FT4" s="1642"/>
      <c r="FU4" s="1642"/>
      <c r="FV4" s="1643"/>
      <c r="FW4" s="1642"/>
      <c r="FX4" s="1642"/>
      <c r="FY4" s="1641"/>
      <c r="GB4" s="1641"/>
      <c r="GD4" s="1641"/>
      <c r="GF4" s="1641"/>
      <c r="GK4" s="1641"/>
      <c r="GN4" s="1641"/>
      <c r="GQ4" s="1641"/>
      <c r="GS4" s="1641"/>
      <c r="GU4" s="1641"/>
      <c r="GX4" s="1641"/>
      <c r="HA4" s="1641"/>
      <c r="HD4" s="1641"/>
      <c r="HF4" s="1641"/>
      <c r="HI4" s="1641"/>
      <c r="HL4" s="1641"/>
      <c r="HN4" s="1641"/>
      <c r="HQ4" s="1641"/>
      <c r="HT4" s="1641"/>
      <c r="HV4" s="1641"/>
      <c r="HX4" s="1641"/>
      <c r="IA4" s="1641"/>
      <c r="IC4" s="1641"/>
      <c r="IE4" s="1641"/>
      <c r="MS4" s="1640"/>
    </row>
    <row r="5" spans="1:357" ht="15" customHeight="1" x14ac:dyDescent="0.25">
      <c r="A5" s="1477" t="s">
        <v>341</v>
      </c>
      <c r="B5" s="1477"/>
      <c r="C5" s="2279" t="s">
        <v>798</v>
      </c>
      <c r="D5" s="2305"/>
      <c r="E5" s="2279" t="s">
        <v>797</v>
      </c>
      <c r="F5" s="2305"/>
      <c r="G5" s="2279" t="s">
        <v>797</v>
      </c>
      <c r="H5" s="2305"/>
      <c r="I5" s="2279" t="s">
        <v>797</v>
      </c>
      <c r="J5" s="2305"/>
      <c r="K5" s="2279" t="s">
        <v>797</v>
      </c>
      <c r="L5" s="2305"/>
      <c r="M5" s="2279" t="s">
        <v>796</v>
      </c>
      <c r="N5" s="2305"/>
      <c r="O5" s="2279" t="s">
        <v>796</v>
      </c>
      <c r="P5" s="2305"/>
      <c r="Q5" s="2279" t="s">
        <v>796</v>
      </c>
      <c r="R5" s="2305"/>
      <c r="S5" s="2279" t="s">
        <v>796</v>
      </c>
      <c r="T5" s="2305"/>
      <c r="U5" s="2279" t="s">
        <v>796</v>
      </c>
      <c r="V5" s="2279"/>
      <c r="W5" s="2279" t="s">
        <v>796</v>
      </c>
      <c r="X5" s="2279"/>
      <c r="Y5" s="2279" t="s">
        <v>796</v>
      </c>
      <c r="Z5" s="2279"/>
      <c r="AA5" s="2279" t="s">
        <v>796</v>
      </c>
      <c r="AB5" s="2279"/>
      <c r="AC5" s="2279" t="s">
        <v>796</v>
      </c>
      <c r="AD5" s="2279"/>
      <c r="AE5" s="2279" t="s">
        <v>796</v>
      </c>
      <c r="AF5" s="2279"/>
      <c r="AG5" s="2279" t="s">
        <v>796</v>
      </c>
      <c r="AH5" s="2279"/>
      <c r="AI5" s="2279" t="s">
        <v>795</v>
      </c>
      <c r="AJ5" s="2305"/>
      <c r="AK5" s="2279" t="s">
        <v>795</v>
      </c>
      <c r="AL5" s="2305"/>
      <c r="AM5" s="2279" t="s">
        <v>795</v>
      </c>
      <c r="AN5" s="2305"/>
      <c r="AO5" s="2279" t="s">
        <v>795</v>
      </c>
      <c r="AP5" s="2305"/>
      <c r="AQ5" s="2279" t="s">
        <v>794</v>
      </c>
      <c r="AR5" s="2305"/>
      <c r="AS5" s="2279" t="s">
        <v>794</v>
      </c>
      <c r="AT5" s="2305"/>
      <c r="AU5" s="2279" t="s">
        <v>794</v>
      </c>
      <c r="AV5" s="2305"/>
      <c r="AW5" s="2279" t="s">
        <v>794</v>
      </c>
      <c r="AX5" s="2305"/>
      <c r="AY5" s="2279" t="s">
        <v>793</v>
      </c>
      <c r="AZ5" s="2305"/>
      <c r="BA5" s="2279" t="s">
        <v>793</v>
      </c>
      <c r="BB5" s="2305"/>
      <c r="BC5" s="2279" t="s">
        <v>793</v>
      </c>
      <c r="BD5" s="2305"/>
      <c r="BE5" s="2279" t="s">
        <v>793</v>
      </c>
      <c r="BF5" s="2305"/>
      <c r="BG5" s="2279" t="s">
        <v>792</v>
      </c>
      <c r="BH5" s="2305"/>
      <c r="BI5" s="2279" t="s">
        <v>792</v>
      </c>
      <c r="BJ5" s="2305"/>
      <c r="BK5" s="2279" t="s">
        <v>792</v>
      </c>
      <c r="BL5" s="2305"/>
      <c r="BM5" s="2279" t="s">
        <v>792</v>
      </c>
      <c r="BN5" s="2305"/>
      <c r="BO5" s="2279" t="s">
        <v>792</v>
      </c>
      <c r="BP5" s="2305"/>
      <c r="BQ5" s="2279" t="s">
        <v>792</v>
      </c>
      <c r="BR5" s="2305"/>
      <c r="BS5" s="2279" t="s">
        <v>792</v>
      </c>
      <c r="BT5" s="2305"/>
      <c r="BU5" s="2279" t="s">
        <v>792</v>
      </c>
      <c r="BV5" s="2305"/>
      <c r="BW5" s="2279" t="s">
        <v>792</v>
      </c>
      <c r="BX5" s="2305"/>
      <c r="BY5" s="2279" t="s">
        <v>792</v>
      </c>
      <c r="BZ5" s="2305"/>
      <c r="CA5" s="2279" t="s">
        <v>792</v>
      </c>
      <c r="CB5" s="2305"/>
      <c r="CC5" s="2279" t="s">
        <v>791</v>
      </c>
      <c r="CD5" s="2305"/>
      <c r="CE5" s="2279" t="s">
        <v>791</v>
      </c>
      <c r="CF5" s="2305"/>
      <c r="CG5" s="2279" t="s">
        <v>791</v>
      </c>
      <c r="CH5" s="2305"/>
      <c r="CI5" s="2279" t="s">
        <v>791</v>
      </c>
      <c r="CJ5" s="2305"/>
      <c r="CK5" s="2279" t="s">
        <v>790</v>
      </c>
      <c r="CL5" s="2305"/>
      <c r="CM5" s="2279" t="s">
        <v>790</v>
      </c>
      <c r="CN5" s="2305"/>
      <c r="CO5" s="2279" t="s">
        <v>790</v>
      </c>
      <c r="CP5" s="2305"/>
      <c r="CQ5" s="2279" t="s">
        <v>790</v>
      </c>
      <c r="CR5" s="2305"/>
      <c r="CS5" s="2279" t="s">
        <v>789</v>
      </c>
      <c r="CT5" s="2305"/>
      <c r="CU5" s="2279" t="s">
        <v>788</v>
      </c>
      <c r="CV5" s="2305"/>
      <c r="CW5" s="2279" t="s">
        <v>787</v>
      </c>
      <c r="CX5" s="2305"/>
      <c r="CY5" s="2279" t="s">
        <v>787</v>
      </c>
      <c r="CZ5" s="2305"/>
      <c r="DA5" s="2279" t="s">
        <v>787</v>
      </c>
      <c r="DB5" s="2305"/>
      <c r="DC5" s="2279" t="s">
        <v>787</v>
      </c>
      <c r="DD5" s="2305"/>
      <c r="DE5" s="2279" t="s">
        <v>786</v>
      </c>
      <c r="DF5" s="2305"/>
      <c r="DG5" s="2279" t="s">
        <v>785</v>
      </c>
      <c r="DH5" s="2305"/>
      <c r="DI5" s="2279" t="s">
        <v>785</v>
      </c>
      <c r="DJ5" s="2305"/>
      <c r="DK5" s="2279" t="s">
        <v>785</v>
      </c>
      <c r="DL5" s="2305"/>
      <c r="DM5" s="2279" t="s">
        <v>785</v>
      </c>
      <c r="DN5" s="2305"/>
      <c r="DO5" s="2279" t="s">
        <v>784</v>
      </c>
      <c r="DP5" s="2305"/>
      <c r="DQ5" s="2279" t="s">
        <v>784</v>
      </c>
      <c r="DR5" s="2305"/>
      <c r="DS5" s="2279" t="s">
        <v>784</v>
      </c>
      <c r="DT5" s="2305"/>
      <c r="DU5" s="2279" t="s">
        <v>784</v>
      </c>
      <c r="DV5" s="2305"/>
      <c r="DW5" s="2279" t="s">
        <v>783</v>
      </c>
      <c r="DX5" s="2305"/>
      <c r="DY5" s="2279" t="s">
        <v>783</v>
      </c>
      <c r="DZ5" s="2305"/>
      <c r="EA5" s="2279" t="s">
        <v>783</v>
      </c>
      <c r="EB5" s="2305"/>
      <c r="EC5" s="2279" t="s">
        <v>783</v>
      </c>
      <c r="ED5" s="2305"/>
      <c r="EE5" s="2279" t="s">
        <v>782</v>
      </c>
      <c r="EF5" s="2305"/>
      <c r="EG5" s="2279" t="s">
        <v>782</v>
      </c>
      <c r="EH5" s="2305"/>
      <c r="EI5" s="2279" t="s">
        <v>782</v>
      </c>
      <c r="EJ5" s="2305"/>
      <c r="EK5" s="2279" t="s">
        <v>781</v>
      </c>
      <c r="EL5" s="2305"/>
      <c r="EM5" s="2279" t="s">
        <v>781</v>
      </c>
      <c r="EN5" s="2305"/>
      <c r="EO5" s="2279" t="s">
        <v>781</v>
      </c>
      <c r="EP5" s="2305"/>
      <c r="EQ5" s="2279" t="s">
        <v>780</v>
      </c>
      <c r="ER5" s="2305"/>
      <c r="ES5" s="2279" t="s">
        <v>780</v>
      </c>
      <c r="ET5" s="2305"/>
      <c r="EU5" s="2279" t="s">
        <v>780</v>
      </c>
      <c r="EV5" s="2305"/>
      <c r="EW5" s="2279" t="s">
        <v>779</v>
      </c>
      <c r="EX5" s="2305"/>
      <c r="EY5" s="2279" t="s">
        <v>779</v>
      </c>
      <c r="EZ5" s="2305"/>
      <c r="FA5" s="2279" t="s">
        <v>779</v>
      </c>
      <c r="FB5" s="2305"/>
      <c r="FC5" s="2279" t="s">
        <v>779</v>
      </c>
      <c r="FD5" s="2305"/>
      <c r="FE5" s="2279" t="s">
        <v>779</v>
      </c>
      <c r="FF5" s="2305"/>
      <c r="FG5" s="2279" t="s">
        <v>779</v>
      </c>
      <c r="FH5" s="2305"/>
      <c r="FI5" s="2279" t="s">
        <v>779</v>
      </c>
      <c r="FJ5" s="2305"/>
      <c r="FK5" s="2279" t="s">
        <v>779</v>
      </c>
      <c r="FL5" s="2305"/>
      <c r="FM5" s="2279" t="s">
        <v>779</v>
      </c>
      <c r="FN5" s="2305"/>
      <c r="FO5" s="2279" t="s">
        <v>779</v>
      </c>
      <c r="FP5" s="2305"/>
      <c r="FQ5" s="2279" t="s">
        <v>778</v>
      </c>
      <c r="FR5" s="2305"/>
      <c r="FS5" s="2279" t="s">
        <v>778</v>
      </c>
      <c r="FT5" s="2305"/>
      <c r="FU5" s="2279" t="s">
        <v>778</v>
      </c>
      <c r="FV5" s="2305"/>
      <c r="FW5" s="2279" t="s">
        <v>778</v>
      </c>
      <c r="FX5" s="2305"/>
      <c r="FY5" s="2279" t="s">
        <v>778</v>
      </c>
      <c r="FZ5" s="2305"/>
      <c r="GA5" s="2279" t="s">
        <v>778</v>
      </c>
      <c r="GB5" s="2305"/>
      <c r="GC5" s="2279" t="s">
        <v>778</v>
      </c>
      <c r="GD5" s="2305"/>
      <c r="GE5" s="2279" t="s">
        <v>778</v>
      </c>
      <c r="GF5" s="2305"/>
      <c r="GG5" s="2279" t="s">
        <v>778</v>
      </c>
      <c r="GH5" s="2305"/>
      <c r="GI5" s="2279" t="s">
        <v>778</v>
      </c>
      <c r="GJ5" s="2305"/>
      <c r="GK5" s="2279" t="s">
        <v>777</v>
      </c>
      <c r="GL5" s="2305"/>
      <c r="GM5" s="2279" t="s">
        <v>777</v>
      </c>
      <c r="GN5" s="2305"/>
      <c r="GO5" s="2279" t="s">
        <v>777</v>
      </c>
      <c r="GP5" s="2305"/>
    </row>
    <row r="6" spans="1:357" ht="25.5" hidden="1" customHeight="1" x14ac:dyDescent="0.25">
      <c r="A6" s="1481" t="s">
        <v>67</v>
      </c>
      <c r="B6" s="1481"/>
      <c r="C6" s="2282" t="s">
        <v>776</v>
      </c>
      <c r="D6" s="2307"/>
      <c r="E6" s="2282" t="s">
        <v>775</v>
      </c>
      <c r="F6" s="2307"/>
      <c r="G6" s="2282" t="s">
        <v>775</v>
      </c>
      <c r="H6" s="2307"/>
      <c r="I6" s="2282" t="s">
        <v>775</v>
      </c>
      <c r="J6" s="2307"/>
      <c r="K6" s="2282" t="s">
        <v>775</v>
      </c>
      <c r="L6" s="2307"/>
      <c r="M6" s="2282" t="s">
        <v>774</v>
      </c>
      <c r="N6" s="2307"/>
      <c r="O6" s="2282" t="s">
        <v>774</v>
      </c>
      <c r="P6" s="2307"/>
      <c r="Q6" s="2282" t="s">
        <v>774</v>
      </c>
      <c r="R6" s="2307"/>
      <c r="S6" s="2282" t="s">
        <v>774</v>
      </c>
      <c r="T6" s="2307"/>
      <c r="U6" s="2282"/>
      <c r="V6" s="2282"/>
      <c r="W6" s="2282"/>
      <c r="X6" s="2282"/>
      <c r="Y6" s="2282"/>
      <c r="Z6" s="2282"/>
      <c r="AA6" s="2282"/>
      <c r="AB6" s="2282"/>
      <c r="AC6" s="2282"/>
      <c r="AD6" s="2282"/>
      <c r="AE6" s="2282"/>
      <c r="AF6" s="2282"/>
      <c r="AG6" s="2282"/>
      <c r="AH6" s="2282"/>
      <c r="AI6" s="2282" t="s">
        <v>773</v>
      </c>
      <c r="AJ6" s="2307"/>
      <c r="AK6" s="2282" t="s">
        <v>773</v>
      </c>
      <c r="AL6" s="2307"/>
      <c r="AM6" s="2282" t="s">
        <v>773</v>
      </c>
      <c r="AN6" s="2307"/>
      <c r="AO6" s="2282" t="s">
        <v>773</v>
      </c>
      <c r="AP6" s="2307"/>
      <c r="AQ6" s="2282" t="s">
        <v>772</v>
      </c>
      <c r="AR6" s="2307"/>
      <c r="AS6" s="2282" t="s">
        <v>772</v>
      </c>
      <c r="AT6" s="2307"/>
      <c r="AU6" s="2282" t="s">
        <v>772</v>
      </c>
      <c r="AV6" s="2307"/>
      <c r="AW6" s="2282" t="s">
        <v>772</v>
      </c>
      <c r="AX6" s="2307"/>
      <c r="AY6" s="2282" t="s">
        <v>771</v>
      </c>
      <c r="AZ6" s="2307"/>
      <c r="BA6" s="2282" t="s">
        <v>771</v>
      </c>
      <c r="BB6" s="2307"/>
      <c r="BC6" s="2282" t="s">
        <v>771</v>
      </c>
      <c r="BD6" s="2307"/>
      <c r="BE6" s="2282" t="s">
        <v>771</v>
      </c>
      <c r="BF6" s="2307"/>
      <c r="BG6" s="2282" t="s">
        <v>770</v>
      </c>
      <c r="BH6" s="2307"/>
      <c r="BI6" s="2282" t="s">
        <v>770</v>
      </c>
      <c r="BJ6" s="2307"/>
      <c r="BK6" s="2282" t="s">
        <v>770</v>
      </c>
      <c r="BL6" s="2307"/>
      <c r="BM6" s="2282" t="s">
        <v>770</v>
      </c>
      <c r="BN6" s="2307"/>
      <c r="BO6" s="1639"/>
      <c r="BP6" s="1639"/>
      <c r="BQ6" s="1639"/>
      <c r="BR6" s="1639"/>
      <c r="BS6" s="1639"/>
      <c r="BT6" s="1639"/>
      <c r="BU6" s="1639"/>
      <c r="BV6" s="1639"/>
      <c r="BW6" s="1639"/>
      <c r="BX6" s="1639"/>
      <c r="BY6" s="1639"/>
      <c r="BZ6" s="1639"/>
      <c r="CA6" s="1639"/>
      <c r="CB6" s="1639"/>
      <c r="CC6" s="2282" t="s">
        <v>769</v>
      </c>
      <c r="CD6" s="2307"/>
      <c r="CE6" s="2282" t="s">
        <v>769</v>
      </c>
      <c r="CF6" s="2307"/>
      <c r="CG6" s="2282" t="s">
        <v>769</v>
      </c>
      <c r="CH6" s="2307"/>
      <c r="CI6" s="2282" t="s">
        <v>769</v>
      </c>
      <c r="CJ6" s="2307"/>
      <c r="CK6" s="2282" t="s">
        <v>768</v>
      </c>
      <c r="CL6" s="2307"/>
      <c r="CM6" s="2282" t="s">
        <v>768</v>
      </c>
      <c r="CN6" s="2307"/>
      <c r="CO6" s="2282" t="s">
        <v>768</v>
      </c>
      <c r="CP6" s="2307"/>
      <c r="CQ6" s="2282" t="s">
        <v>768</v>
      </c>
      <c r="CR6" s="2307"/>
      <c r="CS6" s="2282" t="s">
        <v>767</v>
      </c>
      <c r="CT6" s="2307"/>
      <c r="CU6" s="2282" t="s">
        <v>766</v>
      </c>
      <c r="CV6" s="2307"/>
      <c r="CW6" s="2282" t="s">
        <v>765</v>
      </c>
      <c r="CX6" s="2307"/>
      <c r="CY6" s="2282" t="s">
        <v>765</v>
      </c>
      <c r="CZ6" s="2307"/>
      <c r="DA6" s="2282" t="s">
        <v>765</v>
      </c>
      <c r="DB6" s="2307"/>
      <c r="DC6" s="2282" t="s">
        <v>765</v>
      </c>
      <c r="DD6" s="2307"/>
      <c r="DE6" s="2282" t="s">
        <v>764</v>
      </c>
      <c r="DF6" s="2307"/>
      <c r="DG6" s="2282" t="s">
        <v>763</v>
      </c>
      <c r="DH6" s="2307"/>
      <c r="DI6" s="2282" t="s">
        <v>763</v>
      </c>
      <c r="DJ6" s="2307"/>
      <c r="DK6" s="2282" t="s">
        <v>763</v>
      </c>
      <c r="DL6" s="2307"/>
      <c r="DM6" s="2282" t="s">
        <v>763</v>
      </c>
      <c r="DN6" s="2307"/>
      <c r="DO6" s="2282" t="s">
        <v>762</v>
      </c>
      <c r="DP6" s="2307"/>
      <c r="DQ6" s="2282" t="s">
        <v>762</v>
      </c>
      <c r="DR6" s="2307"/>
      <c r="DS6" s="2282" t="s">
        <v>762</v>
      </c>
      <c r="DT6" s="2307"/>
      <c r="DU6" s="2282" t="s">
        <v>762</v>
      </c>
      <c r="DV6" s="2307"/>
      <c r="DW6" s="2282" t="s">
        <v>761</v>
      </c>
      <c r="DX6" s="2307"/>
      <c r="DY6" s="2282" t="s">
        <v>761</v>
      </c>
      <c r="DZ6" s="2307"/>
      <c r="EA6" s="2282" t="s">
        <v>761</v>
      </c>
      <c r="EB6" s="2307"/>
      <c r="EC6" s="2282" t="s">
        <v>761</v>
      </c>
      <c r="ED6" s="2307"/>
      <c r="EE6" s="2282" t="s">
        <v>760</v>
      </c>
      <c r="EF6" s="2307"/>
      <c r="EG6" s="2282" t="s">
        <v>760</v>
      </c>
      <c r="EH6" s="2307"/>
      <c r="EI6" s="2282" t="s">
        <v>760</v>
      </c>
      <c r="EJ6" s="2307"/>
      <c r="EK6" s="2282" t="s">
        <v>759</v>
      </c>
      <c r="EL6" s="2307"/>
      <c r="EM6" s="2282" t="s">
        <v>759</v>
      </c>
      <c r="EN6" s="2307"/>
      <c r="EO6" s="2282" t="s">
        <v>759</v>
      </c>
      <c r="EP6" s="2307"/>
      <c r="EQ6" s="2282" t="s">
        <v>758</v>
      </c>
      <c r="ER6" s="2307"/>
      <c r="ES6" s="2282" t="s">
        <v>758</v>
      </c>
      <c r="ET6" s="2307"/>
      <c r="EU6" s="2282" t="s">
        <v>758</v>
      </c>
      <c r="EV6" s="2307"/>
      <c r="EW6" s="2282" t="s">
        <v>757</v>
      </c>
      <c r="EX6" s="2307"/>
      <c r="EY6" s="2282" t="s">
        <v>757</v>
      </c>
      <c r="EZ6" s="2307"/>
      <c r="FA6" s="2282" t="s">
        <v>757</v>
      </c>
      <c r="FB6" s="2307"/>
      <c r="FC6" s="2282" t="s">
        <v>757</v>
      </c>
      <c r="FD6" s="2307"/>
      <c r="FE6" s="2282" t="s">
        <v>757</v>
      </c>
      <c r="FF6" s="2307"/>
      <c r="FG6" s="2282" t="s">
        <v>757</v>
      </c>
      <c r="FH6" s="2307"/>
      <c r="FI6" s="2282" t="s">
        <v>757</v>
      </c>
      <c r="FJ6" s="2307"/>
      <c r="FK6" s="2282" t="s">
        <v>757</v>
      </c>
      <c r="FL6" s="2307"/>
      <c r="FM6" s="2282" t="s">
        <v>757</v>
      </c>
      <c r="FN6" s="2307"/>
      <c r="FO6" s="2282" t="s">
        <v>757</v>
      </c>
      <c r="FP6" s="2307"/>
      <c r="FQ6" s="2282" t="s">
        <v>756</v>
      </c>
      <c r="FR6" s="2307"/>
      <c r="FS6" s="2282" t="s">
        <v>756</v>
      </c>
      <c r="FT6" s="2307"/>
      <c r="FU6" s="2282" t="s">
        <v>756</v>
      </c>
      <c r="FV6" s="2307"/>
      <c r="FW6" s="2282" t="s">
        <v>756</v>
      </c>
      <c r="FX6" s="2307"/>
      <c r="FY6" s="2282" t="s">
        <v>756</v>
      </c>
      <c r="FZ6" s="2307"/>
      <c r="GA6" s="2282" t="s">
        <v>756</v>
      </c>
      <c r="GB6" s="2307"/>
      <c r="GC6" s="2282" t="s">
        <v>756</v>
      </c>
      <c r="GD6" s="2307"/>
      <c r="GE6" s="2282" t="s">
        <v>756</v>
      </c>
      <c r="GF6" s="2307"/>
      <c r="GG6" s="2282" t="s">
        <v>756</v>
      </c>
      <c r="GH6" s="2307"/>
      <c r="GI6" s="2282" t="s">
        <v>756</v>
      </c>
      <c r="GJ6" s="2307"/>
      <c r="GK6" s="2282" t="s">
        <v>755</v>
      </c>
      <c r="GL6" s="2307"/>
      <c r="GM6" s="2282" t="s">
        <v>755</v>
      </c>
      <c r="GN6" s="2307"/>
      <c r="GO6" s="2282" t="s">
        <v>755</v>
      </c>
      <c r="GP6" s="2307"/>
    </row>
    <row r="7" spans="1:357" ht="15.75" thickBot="1" x14ac:dyDescent="0.3">
      <c r="A7" s="1483" t="s">
        <v>296</v>
      </c>
      <c r="B7" s="1483"/>
      <c r="C7" s="2284">
        <v>38098</v>
      </c>
      <c r="D7" s="2306"/>
      <c r="E7" s="2284">
        <v>38097</v>
      </c>
      <c r="F7" s="2306"/>
      <c r="G7" s="2284">
        <v>38232</v>
      </c>
      <c r="H7" s="2306"/>
      <c r="I7" s="2284">
        <v>38385</v>
      </c>
      <c r="J7" s="2306"/>
      <c r="K7" s="2284">
        <v>38477</v>
      </c>
      <c r="L7" s="2306"/>
      <c r="M7" s="2284">
        <v>38098</v>
      </c>
      <c r="N7" s="2306"/>
      <c r="O7" s="2284">
        <v>38229</v>
      </c>
      <c r="P7" s="2306"/>
      <c r="Q7" s="2284">
        <v>38383</v>
      </c>
      <c r="R7" s="2306"/>
      <c r="S7" s="2284">
        <v>38477</v>
      </c>
      <c r="T7" s="2306"/>
      <c r="U7" s="2304">
        <v>42668</v>
      </c>
      <c r="V7" s="2304"/>
      <c r="W7" s="2304">
        <v>42767</v>
      </c>
      <c r="X7" s="2304"/>
      <c r="Y7" s="2304">
        <v>42851</v>
      </c>
      <c r="Z7" s="2304"/>
      <c r="AA7" s="2304">
        <v>42941</v>
      </c>
      <c r="AB7" s="2304"/>
      <c r="AC7" s="2304">
        <v>43439</v>
      </c>
      <c r="AD7" s="2304"/>
      <c r="AE7" s="2304">
        <v>43593</v>
      </c>
      <c r="AF7" s="2304"/>
      <c r="AG7" s="2304">
        <v>43745</v>
      </c>
      <c r="AH7" s="2304"/>
      <c r="AI7" s="2284">
        <v>38096</v>
      </c>
      <c r="AJ7" s="2306"/>
      <c r="AK7" s="2284">
        <v>38230</v>
      </c>
      <c r="AL7" s="2306"/>
      <c r="AM7" s="2284">
        <v>38391</v>
      </c>
      <c r="AN7" s="2306"/>
      <c r="AO7" s="2284">
        <v>38481</v>
      </c>
      <c r="AP7" s="2306"/>
      <c r="AQ7" s="2284">
        <v>38097</v>
      </c>
      <c r="AR7" s="2306"/>
      <c r="AS7" s="2284">
        <v>38226</v>
      </c>
      <c r="AT7" s="2306"/>
      <c r="AU7" s="2284">
        <v>38385</v>
      </c>
      <c r="AV7" s="2306"/>
      <c r="AW7" s="2284">
        <v>38476</v>
      </c>
      <c r="AX7" s="2306"/>
      <c r="AY7" s="2284">
        <v>38098</v>
      </c>
      <c r="AZ7" s="2306"/>
      <c r="BA7" s="2284">
        <v>38229</v>
      </c>
      <c r="BB7" s="2306"/>
      <c r="BC7" s="2284">
        <v>38386</v>
      </c>
      <c r="BD7" s="2306"/>
      <c r="BE7" s="2284">
        <v>38476</v>
      </c>
      <c r="BF7" s="2306"/>
      <c r="BG7" s="2284">
        <v>38097</v>
      </c>
      <c r="BH7" s="2306"/>
      <c r="BI7" s="2284">
        <v>38231</v>
      </c>
      <c r="BJ7" s="2306"/>
      <c r="BK7" s="2284">
        <v>38392</v>
      </c>
      <c r="BL7" s="2306"/>
      <c r="BM7" s="2284">
        <v>38481</v>
      </c>
      <c r="BN7" s="2306"/>
      <c r="BO7" s="2284">
        <v>42668</v>
      </c>
      <c r="BP7" s="2306"/>
      <c r="BQ7" s="2284">
        <v>42767</v>
      </c>
      <c r="BR7" s="2306"/>
      <c r="BS7" s="2284">
        <v>42851</v>
      </c>
      <c r="BT7" s="2306"/>
      <c r="BU7" s="2284">
        <v>42941</v>
      </c>
      <c r="BV7" s="2306"/>
      <c r="BW7" s="2284">
        <v>43439</v>
      </c>
      <c r="BX7" s="2306"/>
      <c r="BY7" s="2284">
        <v>43593</v>
      </c>
      <c r="BZ7" s="2306"/>
      <c r="CA7" s="2284">
        <v>43745</v>
      </c>
      <c r="CB7" s="2306"/>
      <c r="CC7" s="2284">
        <v>38096</v>
      </c>
      <c r="CD7" s="2306"/>
      <c r="CE7" s="2284">
        <v>38231</v>
      </c>
      <c r="CF7" s="2306"/>
      <c r="CG7" s="2284">
        <v>38387</v>
      </c>
      <c r="CH7" s="2306"/>
      <c r="CI7" s="2284">
        <v>38481</v>
      </c>
      <c r="CJ7" s="2306"/>
      <c r="CK7" s="2284">
        <v>38096</v>
      </c>
      <c r="CL7" s="2306"/>
      <c r="CM7" s="2284">
        <v>38231</v>
      </c>
      <c r="CN7" s="2306"/>
      <c r="CO7" s="2284">
        <v>38391</v>
      </c>
      <c r="CP7" s="2306"/>
      <c r="CQ7" s="2284">
        <v>38482</v>
      </c>
      <c r="CR7" s="2306"/>
      <c r="CS7" s="2284">
        <v>38096</v>
      </c>
      <c r="CT7" s="2306"/>
      <c r="CU7" s="2284">
        <v>38093</v>
      </c>
      <c r="CV7" s="2306"/>
      <c r="CW7" s="2284">
        <v>38093</v>
      </c>
      <c r="CX7" s="2306"/>
      <c r="CY7" s="2284">
        <v>38230</v>
      </c>
      <c r="CZ7" s="2306"/>
      <c r="DA7" s="2284">
        <v>38391</v>
      </c>
      <c r="DB7" s="2306"/>
      <c r="DC7" s="2284">
        <v>38482</v>
      </c>
      <c r="DD7" s="2306"/>
      <c r="DE7" s="2284">
        <v>38093</v>
      </c>
      <c r="DF7" s="2306"/>
      <c r="DG7" s="2284">
        <v>38096</v>
      </c>
      <c r="DH7" s="2306"/>
      <c r="DI7" s="2284">
        <v>38226</v>
      </c>
      <c r="DJ7" s="2306"/>
      <c r="DK7" s="2284">
        <v>38393</v>
      </c>
      <c r="DL7" s="2306"/>
      <c r="DM7" s="2284">
        <v>38482</v>
      </c>
      <c r="DN7" s="2306"/>
      <c r="DO7" s="2284">
        <v>38097</v>
      </c>
      <c r="DP7" s="2306"/>
      <c r="DQ7" s="2284">
        <v>38232</v>
      </c>
      <c r="DR7" s="2306"/>
      <c r="DS7" s="2284">
        <v>38384</v>
      </c>
      <c r="DT7" s="2306"/>
      <c r="DU7" s="2284">
        <v>38476</v>
      </c>
      <c r="DV7" s="2306"/>
      <c r="DW7" s="2284">
        <v>38098</v>
      </c>
      <c r="DX7" s="2306"/>
      <c r="DY7" s="2284">
        <v>38231</v>
      </c>
      <c r="DZ7" s="2306"/>
      <c r="EA7" s="2284">
        <v>38384</v>
      </c>
      <c r="EB7" s="2306"/>
      <c r="EC7" s="2284">
        <v>38478</v>
      </c>
      <c r="ED7" s="2306"/>
      <c r="EE7" s="2284">
        <v>38245</v>
      </c>
      <c r="EF7" s="2306"/>
      <c r="EG7" s="2284">
        <v>38392</v>
      </c>
      <c r="EH7" s="2306"/>
      <c r="EI7" s="2284">
        <v>38481</v>
      </c>
      <c r="EJ7" s="2306"/>
      <c r="EK7" s="2284">
        <v>38232</v>
      </c>
      <c r="EL7" s="2306"/>
      <c r="EM7" s="2284">
        <v>38393</v>
      </c>
      <c r="EN7" s="2306"/>
      <c r="EO7" s="2284">
        <v>38483</v>
      </c>
      <c r="EP7" s="2306"/>
      <c r="EQ7" s="2284">
        <v>38232</v>
      </c>
      <c r="ER7" s="2306"/>
      <c r="ES7" s="2284">
        <v>38393</v>
      </c>
      <c r="ET7" s="2306"/>
      <c r="EU7" s="2284">
        <v>38483</v>
      </c>
      <c r="EV7" s="2306"/>
      <c r="EW7" s="2284">
        <v>38232</v>
      </c>
      <c r="EX7" s="2306"/>
      <c r="EY7" s="2284">
        <v>38387</v>
      </c>
      <c r="EZ7" s="2306"/>
      <c r="FA7" s="2284">
        <v>38478</v>
      </c>
      <c r="FB7" s="2306"/>
      <c r="FC7" s="2284">
        <v>42668</v>
      </c>
      <c r="FD7" s="2306"/>
      <c r="FE7" s="2284">
        <v>42767</v>
      </c>
      <c r="FF7" s="2306"/>
      <c r="FG7" s="2284">
        <v>42852</v>
      </c>
      <c r="FH7" s="2306"/>
      <c r="FI7" s="2284">
        <v>42942</v>
      </c>
      <c r="FJ7" s="2306"/>
      <c r="FK7" s="2284">
        <v>43440</v>
      </c>
      <c r="FL7" s="2306"/>
      <c r="FM7" s="2284">
        <v>43593</v>
      </c>
      <c r="FN7" s="2306"/>
      <c r="FO7" s="2284">
        <v>43746</v>
      </c>
      <c r="FP7" s="2306"/>
      <c r="FQ7" s="2284">
        <v>38232</v>
      </c>
      <c r="FR7" s="2306"/>
      <c r="FS7" s="2284">
        <v>38387</v>
      </c>
      <c r="FT7" s="2306"/>
      <c r="FU7" s="2284">
        <v>38478</v>
      </c>
      <c r="FV7" s="2306"/>
      <c r="FW7" s="2284">
        <v>42668</v>
      </c>
      <c r="FX7" s="2306"/>
      <c r="FY7" s="2284">
        <v>42767</v>
      </c>
      <c r="FZ7" s="2306"/>
      <c r="GA7" s="2284">
        <v>42852</v>
      </c>
      <c r="GB7" s="2306"/>
      <c r="GC7" s="2284">
        <v>42942</v>
      </c>
      <c r="GD7" s="2306"/>
      <c r="GE7" s="2284">
        <v>43440</v>
      </c>
      <c r="GF7" s="2306"/>
      <c r="GG7" s="2284">
        <v>43594</v>
      </c>
      <c r="GH7" s="2306"/>
      <c r="GI7" s="2284">
        <v>43746</v>
      </c>
      <c r="GJ7" s="2306"/>
      <c r="GK7" s="2284">
        <v>38231</v>
      </c>
      <c r="GL7" s="2306"/>
      <c r="GM7" s="2284">
        <v>38386</v>
      </c>
      <c r="GN7" s="2306"/>
      <c r="GO7" s="2284">
        <v>38478</v>
      </c>
      <c r="GP7" s="2306"/>
    </row>
    <row r="8" spans="1:357" ht="15.75" thickBot="1" x14ac:dyDescent="0.3">
      <c r="A8" s="723" t="s">
        <v>76</v>
      </c>
      <c r="B8" s="723" t="s">
        <v>0</v>
      </c>
      <c r="C8" s="1638"/>
      <c r="D8" s="1638"/>
      <c r="E8" s="1638"/>
      <c r="F8" s="1638"/>
      <c r="G8" s="1638"/>
      <c r="H8" s="1638"/>
      <c r="I8" s="1638"/>
      <c r="J8" s="1638"/>
      <c r="K8" s="1638"/>
      <c r="L8" s="1638"/>
      <c r="M8" s="1638"/>
      <c r="N8" s="1638"/>
      <c r="O8" s="1638"/>
      <c r="P8" s="1638"/>
      <c r="Q8" s="1638"/>
      <c r="R8" s="1638"/>
      <c r="S8" s="1638"/>
      <c r="T8" s="1638"/>
      <c r="U8" s="1638"/>
      <c r="V8" s="1638"/>
      <c r="W8" s="1638"/>
      <c r="X8" s="1638"/>
      <c r="Y8" s="1638"/>
      <c r="Z8" s="1638"/>
      <c r="AA8" s="1638"/>
      <c r="AB8" s="1638"/>
      <c r="AC8" s="1638"/>
      <c r="AD8" s="1638"/>
      <c r="AE8" s="1638"/>
      <c r="AF8" s="1638"/>
      <c r="AG8" s="1638"/>
      <c r="AH8" s="1638"/>
      <c r="AI8" s="1638"/>
      <c r="AJ8" s="1638"/>
      <c r="AK8" s="1638"/>
      <c r="AL8" s="1638"/>
      <c r="AM8" s="1638"/>
      <c r="AN8" s="1638"/>
      <c r="AO8" s="1638"/>
      <c r="AP8" s="1638"/>
      <c r="AQ8" s="1638"/>
      <c r="AR8" s="1638"/>
      <c r="AS8" s="1638"/>
      <c r="AT8" s="1638"/>
      <c r="AU8" s="1638"/>
      <c r="AV8" s="1638"/>
      <c r="AW8" s="1638"/>
      <c r="AX8" s="1638"/>
      <c r="AY8" s="1638"/>
      <c r="AZ8" s="1638"/>
      <c r="BA8" s="1638"/>
      <c r="BB8" s="1638"/>
      <c r="BC8" s="1638"/>
      <c r="BD8" s="1638"/>
      <c r="BE8" s="1638"/>
      <c r="BF8" s="1638"/>
      <c r="BG8" s="1638"/>
      <c r="BH8" s="1638"/>
      <c r="BI8" s="1638"/>
      <c r="BJ8" s="1638"/>
      <c r="BK8" s="1638"/>
      <c r="BL8" s="1638"/>
      <c r="BM8" s="1638"/>
      <c r="BN8" s="1638"/>
      <c r="BO8" s="1638"/>
      <c r="BP8" s="1638"/>
      <c r="BQ8" s="1638"/>
      <c r="BR8" s="1638"/>
      <c r="BS8" s="1638"/>
      <c r="BT8" s="1638"/>
      <c r="BU8" s="1638"/>
      <c r="BV8" s="1638"/>
      <c r="BW8" s="1638"/>
      <c r="BX8" s="1638"/>
      <c r="BY8" s="1638"/>
      <c r="BZ8" s="1638"/>
      <c r="CA8" s="1638"/>
      <c r="CB8" s="1638"/>
      <c r="CC8" s="1638"/>
      <c r="CD8" s="1638"/>
      <c r="CE8" s="1638"/>
      <c r="CF8" s="1638"/>
      <c r="CG8" s="1638"/>
      <c r="CH8" s="1638"/>
      <c r="CI8" s="1638"/>
      <c r="CJ8" s="1638"/>
      <c r="CK8" s="1638"/>
      <c r="CL8" s="1638"/>
      <c r="CM8" s="1638"/>
      <c r="CN8" s="1638"/>
      <c r="CO8" s="1638"/>
      <c r="CP8" s="1638"/>
      <c r="CQ8" s="1638"/>
      <c r="CR8" s="1638"/>
      <c r="CS8" s="1638"/>
      <c r="CT8" s="1638"/>
      <c r="CU8" s="1638"/>
      <c r="CV8" s="1638"/>
      <c r="CW8" s="1638"/>
      <c r="CX8" s="1638"/>
      <c r="CY8" s="1638"/>
      <c r="CZ8" s="1638"/>
      <c r="DA8" s="1638"/>
      <c r="DB8" s="1638"/>
      <c r="DC8" s="1638"/>
      <c r="DD8" s="1638"/>
      <c r="DE8" s="1638"/>
      <c r="DF8" s="1638"/>
      <c r="DG8" s="1638"/>
      <c r="DH8" s="1638"/>
      <c r="DI8" s="1638"/>
      <c r="DJ8" s="1638"/>
      <c r="DK8" s="1638"/>
      <c r="DL8" s="1638"/>
      <c r="DM8" s="1638"/>
      <c r="DN8" s="1638"/>
      <c r="DO8" s="1638"/>
      <c r="DP8" s="1638"/>
      <c r="DQ8" s="1638"/>
      <c r="DR8" s="1638"/>
      <c r="DS8" s="1638"/>
      <c r="DT8" s="1638"/>
      <c r="DU8" s="1638"/>
      <c r="DV8" s="1638"/>
      <c r="DW8" s="1638"/>
      <c r="DX8" s="1638"/>
      <c r="DY8" s="1638"/>
      <c r="DZ8" s="1638"/>
      <c r="EA8" s="1638"/>
      <c r="EB8" s="1638"/>
      <c r="EC8" s="1638"/>
      <c r="ED8" s="1638"/>
      <c r="EE8" s="1638"/>
      <c r="EF8" s="1638"/>
      <c r="EG8" s="1638"/>
      <c r="EH8" s="1638"/>
      <c r="EI8" s="1638"/>
      <c r="EJ8" s="1638"/>
      <c r="EK8" s="1638"/>
      <c r="EL8" s="1638"/>
      <c r="EM8" s="1638"/>
      <c r="EN8" s="1638"/>
      <c r="EO8" s="1638"/>
      <c r="EP8" s="1638"/>
      <c r="EQ8" s="1638"/>
      <c r="ER8" s="1638"/>
      <c r="ES8" s="1638"/>
      <c r="ET8" s="1638"/>
      <c r="EU8" s="1638"/>
      <c r="EV8" s="1638"/>
      <c r="EW8" s="1638"/>
      <c r="EX8" s="1638"/>
      <c r="EY8" s="1638"/>
      <c r="EZ8" s="1638"/>
      <c r="FA8" s="1638"/>
      <c r="FB8" s="1638"/>
      <c r="FC8" s="1638"/>
      <c r="FD8" s="1638"/>
      <c r="FE8" s="1638"/>
      <c r="FF8" s="1638"/>
      <c r="FG8" s="1638"/>
      <c r="FH8" s="1638"/>
      <c r="FI8" s="1638"/>
      <c r="FJ8" s="1638"/>
      <c r="FK8" s="1638"/>
      <c r="FL8" s="1638"/>
      <c r="FM8" s="1638"/>
      <c r="FN8" s="1638"/>
      <c r="FO8" s="1638"/>
      <c r="FP8" s="1638"/>
      <c r="FQ8" s="1638"/>
      <c r="FR8" s="1638"/>
      <c r="FS8" s="1638"/>
      <c r="FT8" s="1638"/>
      <c r="FU8" s="1638"/>
      <c r="FV8" s="1638"/>
      <c r="FW8" s="1638"/>
      <c r="FX8" s="1638"/>
      <c r="FY8" s="1638"/>
      <c r="FZ8" s="1638"/>
      <c r="GA8" s="1638"/>
      <c r="GB8" s="1638"/>
      <c r="GC8" s="1638"/>
      <c r="GD8" s="1638"/>
      <c r="GE8" s="1638"/>
      <c r="GF8" s="1638"/>
      <c r="GG8" s="1638"/>
      <c r="GH8" s="1638"/>
      <c r="GI8" s="1638"/>
      <c r="GJ8" s="1638"/>
      <c r="GK8" s="1638"/>
      <c r="GL8" s="1638"/>
      <c r="GM8" s="1638"/>
      <c r="GN8" s="1638"/>
      <c r="GO8" s="1638"/>
      <c r="GP8" s="1638"/>
    </row>
    <row r="9" spans="1:357" x14ac:dyDescent="0.25">
      <c r="A9" s="1164" t="s">
        <v>533</v>
      </c>
      <c r="B9" s="1637"/>
      <c r="C9" s="1599"/>
      <c r="D9" s="1599"/>
      <c r="E9" s="159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1599"/>
      <c r="AH9" s="1599"/>
      <c r="AI9" s="1599"/>
      <c r="AJ9" s="1599"/>
      <c r="AK9" s="1599"/>
      <c r="AL9" s="1599"/>
      <c r="AM9" s="1599"/>
      <c r="AN9" s="1599"/>
      <c r="AO9" s="1599"/>
      <c r="AP9" s="1599"/>
      <c r="AQ9" s="1599"/>
      <c r="AR9" s="1599"/>
      <c r="AS9" s="1599"/>
      <c r="AT9" s="1599"/>
      <c r="AU9" s="1599"/>
      <c r="AV9" s="1599"/>
      <c r="AW9" s="1599"/>
      <c r="AX9" s="1599"/>
      <c r="AY9" s="1599"/>
      <c r="AZ9" s="1599"/>
      <c r="BA9" s="1599"/>
      <c r="BB9" s="1599"/>
      <c r="BC9" s="1599"/>
      <c r="BD9" s="1599"/>
      <c r="BE9" s="1599"/>
      <c r="BF9" s="1599"/>
      <c r="BG9" s="1599"/>
      <c r="BH9" s="1599"/>
      <c r="BI9" s="1599"/>
      <c r="BJ9" s="1599"/>
      <c r="BK9" s="1599"/>
      <c r="BL9" s="1599"/>
      <c r="BM9" s="1599"/>
      <c r="BN9" s="1599"/>
      <c r="BO9" s="1599"/>
      <c r="BP9" s="1599"/>
      <c r="BQ9" s="1599"/>
      <c r="BR9" s="1599"/>
      <c r="BS9" s="1599"/>
      <c r="BT9" s="1599"/>
      <c r="BU9" s="1599"/>
      <c r="BV9" s="1599"/>
      <c r="BW9" s="1599"/>
      <c r="BX9" s="1599"/>
      <c r="BY9" s="1599"/>
      <c r="BZ9" s="1599"/>
      <c r="CA9" s="1599"/>
      <c r="CB9" s="1599"/>
      <c r="CC9" s="1599"/>
      <c r="CD9" s="1599"/>
      <c r="CE9" s="1599"/>
      <c r="CF9" s="1599"/>
      <c r="CG9" s="1599"/>
      <c r="CH9" s="1599"/>
      <c r="CI9" s="1599"/>
      <c r="CJ9" s="1599"/>
      <c r="CK9" s="1599"/>
      <c r="CL9" s="1599"/>
      <c r="CM9" s="1599"/>
      <c r="CN9" s="1599"/>
      <c r="CO9" s="1599"/>
      <c r="CP9" s="1599"/>
      <c r="CQ9" s="1599"/>
      <c r="CR9" s="1599"/>
      <c r="CS9" s="1599"/>
      <c r="CT9" s="1599"/>
      <c r="CU9" s="1599"/>
      <c r="CV9" s="1599"/>
      <c r="CW9" s="1599"/>
      <c r="CX9" s="1599"/>
      <c r="CY9" s="1599"/>
      <c r="CZ9" s="1599"/>
      <c r="DA9" s="1599"/>
      <c r="DB9" s="1599"/>
      <c r="DC9" s="1599"/>
      <c r="DD9" s="1599"/>
      <c r="DE9" s="1599"/>
      <c r="DF9" s="1599"/>
      <c r="DG9" s="1599"/>
      <c r="DH9" s="1599"/>
      <c r="DI9" s="1599"/>
      <c r="DJ9" s="1599"/>
      <c r="DK9" s="1599"/>
      <c r="DL9" s="1599"/>
      <c r="DM9" s="1599"/>
      <c r="DN9" s="1599"/>
      <c r="DO9" s="1599"/>
      <c r="DP9" s="1599"/>
      <c r="DQ9" s="1599"/>
      <c r="DR9" s="1599"/>
      <c r="DS9" s="1599"/>
      <c r="DT9" s="1599"/>
      <c r="DU9" s="1599"/>
      <c r="DV9" s="1599"/>
      <c r="DW9" s="1599"/>
      <c r="DX9" s="1599"/>
      <c r="DY9" s="1599"/>
      <c r="DZ9" s="1599"/>
      <c r="EA9" s="1599"/>
      <c r="EB9" s="1599"/>
      <c r="EC9" s="1599"/>
      <c r="ED9" s="1599"/>
      <c r="EE9" s="1599"/>
      <c r="EF9" s="1599"/>
      <c r="EG9" s="1599"/>
      <c r="EH9" s="1599"/>
      <c r="EI9" s="1599"/>
      <c r="EJ9" s="1599"/>
      <c r="EK9" s="1599"/>
      <c r="EL9" s="1599"/>
      <c r="EM9" s="1599"/>
      <c r="EN9" s="1599"/>
      <c r="EO9" s="1599"/>
      <c r="EP9" s="1599"/>
      <c r="EQ9" s="1599"/>
      <c r="ER9" s="1599"/>
      <c r="ES9" s="1599"/>
      <c r="ET9" s="1599"/>
      <c r="EU9" s="1599"/>
      <c r="EV9" s="1599"/>
      <c r="EW9" s="1599"/>
      <c r="EX9" s="1599"/>
      <c r="EY9" s="1599"/>
      <c r="EZ9" s="1599"/>
      <c r="FA9" s="1599"/>
      <c r="FB9" s="1599"/>
      <c r="FC9" s="1599"/>
      <c r="FD9" s="1599"/>
      <c r="FE9" s="1599"/>
      <c r="FF9" s="1599"/>
      <c r="FG9" s="1599"/>
      <c r="FH9" s="1599"/>
      <c r="FI9" s="1599"/>
      <c r="FJ9" s="1599"/>
      <c r="FK9" s="1599"/>
      <c r="FL9" s="1599"/>
      <c r="FM9" s="1599"/>
      <c r="FN9" s="1599"/>
      <c r="FO9" s="1599"/>
      <c r="FP9" s="1599"/>
      <c r="FQ9" s="1599"/>
      <c r="FR9" s="1599"/>
      <c r="FS9" s="1599"/>
      <c r="FT9" s="1599"/>
      <c r="FU9" s="1599"/>
      <c r="FV9" s="1599"/>
      <c r="FW9" s="1599"/>
      <c r="FX9" s="1599"/>
      <c r="FY9" s="1599"/>
      <c r="FZ9" s="1599"/>
      <c r="GA9" s="1599"/>
      <c r="GB9" s="1599"/>
      <c r="GC9" s="1599"/>
      <c r="GD9" s="1599"/>
      <c r="GE9" s="1599"/>
      <c r="GF9" s="1599"/>
      <c r="GG9" s="1599"/>
      <c r="GH9" s="1599"/>
      <c r="GI9" s="1599"/>
      <c r="GJ9" s="1599"/>
      <c r="GK9" s="1599"/>
      <c r="GL9" s="1599"/>
      <c r="GM9" s="1599"/>
      <c r="GN9" s="1599"/>
      <c r="GO9" s="1599"/>
      <c r="GP9" s="1599"/>
    </row>
    <row r="10" spans="1:357" x14ac:dyDescent="0.25">
      <c r="A10" s="1636" t="s">
        <v>534</v>
      </c>
      <c r="B10" s="1635" t="s">
        <v>535</v>
      </c>
      <c r="C10" s="1615"/>
      <c r="D10" s="1610"/>
      <c r="E10" s="1610"/>
      <c r="F10" s="1610"/>
      <c r="G10" s="1610"/>
      <c r="H10" s="1610"/>
      <c r="I10" s="1610"/>
      <c r="J10" s="1610"/>
      <c r="K10" s="1610"/>
      <c r="L10" s="1610"/>
      <c r="M10" s="1610"/>
      <c r="N10" s="1610"/>
      <c r="O10" s="1610"/>
      <c r="P10" s="1610"/>
      <c r="Q10" s="1610"/>
      <c r="R10" s="1610"/>
      <c r="S10" s="1610"/>
      <c r="T10" s="1610"/>
      <c r="U10" s="757">
        <v>14.24</v>
      </c>
      <c r="V10" s="1610"/>
      <c r="W10" s="757">
        <v>14.3</v>
      </c>
      <c r="X10" s="757"/>
      <c r="Y10" s="757">
        <v>13.2</v>
      </c>
      <c r="Z10" s="757"/>
      <c r="AA10" s="757">
        <v>16</v>
      </c>
      <c r="AB10" s="757"/>
      <c r="AC10" s="757">
        <v>13.38</v>
      </c>
      <c r="AD10" s="757"/>
      <c r="AE10" s="757">
        <v>14.47</v>
      </c>
      <c r="AF10" s="1610"/>
      <c r="AG10" s="757">
        <v>11.2</v>
      </c>
      <c r="AH10" s="1610"/>
      <c r="AI10" s="1610"/>
      <c r="AJ10" s="1610"/>
      <c r="AK10" s="1610"/>
      <c r="AL10" s="1610"/>
      <c r="AM10" s="1610"/>
      <c r="AN10" s="1610"/>
      <c r="AO10" s="1610"/>
      <c r="AP10" s="1610"/>
      <c r="AQ10" s="1610"/>
      <c r="AR10" s="1610"/>
      <c r="AS10" s="1610"/>
      <c r="AT10" s="1610"/>
      <c r="AU10" s="1610"/>
      <c r="AV10" s="1610"/>
      <c r="AW10" s="1610"/>
      <c r="AX10" s="1610"/>
      <c r="AY10" s="1610"/>
      <c r="AZ10" s="1610"/>
      <c r="BA10" s="1610"/>
      <c r="BB10" s="1610"/>
      <c r="BC10" s="1610"/>
      <c r="BD10" s="1610"/>
      <c r="BE10" s="1610"/>
      <c r="BF10" s="1610"/>
      <c r="BG10" s="1610"/>
      <c r="BH10" s="1610"/>
      <c r="BI10" s="1610"/>
      <c r="BJ10" s="1610"/>
      <c r="BK10" s="1610"/>
      <c r="BL10" s="1610"/>
      <c r="BM10" s="1610"/>
      <c r="BN10" s="1610"/>
      <c r="BO10" s="757">
        <v>14.9</v>
      </c>
      <c r="BP10" s="1610"/>
      <c r="BQ10" s="757">
        <v>14.9</v>
      </c>
      <c r="BR10" s="1610"/>
      <c r="BS10" s="757">
        <v>14.3</v>
      </c>
      <c r="BT10" s="1610"/>
      <c r="BU10" s="757">
        <v>16</v>
      </c>
      <c r="BV10" s="1610"/>
      <c r="BW10" s="757">
        <v>14.75</v>
      </c>
      <c r="BX10" s="1610"/>
      <c r="BY10" s="757">
        <v>14.35</v>
      </c>
      <c r="BZ10" s="1610"/>
      <c r="CA10" s="757">
        <v>12.1</v>
      </c>
      <c r="CB10" s="1610"/>
      <c r="CC10" s="1610"/>
      <c r="CD10" s="1610"/>
      <c r="CE10" s="1610"/>
      <c r="CF10" s="1610"/>
      <c r="CG10" s="1610"/>
      <c r="CH10" s="1610"/>
      <c r="CI10" s="1610"/>
      <c r="CJ10" s="1610"/>
      <c r="CK10" s="1610"/>
      <c r="CL10" s="1610"/>
      <c r="CM10" s="1610"/>
      <c r="CN10" s="1610"/>
      <c r="CO10" s="1610"/>
      <c r="CP10" s="1610"/>
      <c r="CQ10" s="1610"/>
      <c r="CR10" s="1610"/>
      <c r="CS10" s="1610"/>
      <c r="CT10" s="1610"/>
      <c r="CU10" s="1610"/>
      <c r="CV10" s="1610"/>
      <c r="CW10" s="1610"/>
      <c r="CX10" s="1610"/>
      <c r="CY10" s="1610"/>
      <c r="CZ10" s="1610"/>
      <c r="DA10" s="1610"/>
      <c r="DB10" s="1610"/>
      <c r="DC10" s="1610"/>
      <c r="DD10" s="1610"/>
      <c r="DE10" s="1610"/>
      <c r="DF10" s="1610"/>
      <c r="DG10" s="1610"/>
      <c r="DH10" s="1610"/>
      <c r="DI10" s="1610"/>
      <c r="DJ10" s="1610"/>
      <c r="DK10" s="1610"/>
      <c r="DL10" s="1610"/>
      <c r="DM10" s="1610"/>
      <c r="DN10" s="1610"/>
      <c r="DO10" s="1610"/>
      <c r="DP10" s="1610"/>
      <c r="DQ10" s="1610"/>
      <c r="DR10" s="1610"/>
      <c r="DS10" s="1610"/>
      <c r="DT10" s="1610"/>
      <c r="DU10" s="1610"/>
      <c r="DV10" s="1610"/>
      <c r="DW10" s="1610"/>
      <c r="DX10" s="1610"/>
      <c r="DY10" s="1610"/>
      <c r="DZ10" s="1610"/>
      <c r="EA10" s="1610"/>
      <c r="EB10" s="1610"/>
      <c r="EC10" s="1610"/>
      <c r="ED10" s="1610"/>
      <c r="EE10" s="1610"/>
      <c r="EF10" s="1610"/>
      <c r="EG10" s="1610"/>
      <c r="EH10" s="1610"/>
      <c r="EI10" s="1610"/>
      <c r="EJ10" s="1610"/>
      <c r="EK10" s="1610"/>
      <c r="EL10" s="1610"/>
      <c r="EM10" s="1610"/>
      <c r="EN10" s="1610"/>
      <c r="EO10" s="1610"/>
      <c r="EP10" s="1610"/>
      <c r="EQ10" s="1610"/>
      <c r="ER10" s="1610"/>
      <c r="ES10" s="1610"/>
      <c r="ET10" s="1610"/>
      <c r="EU10" s="1610"/>
      <c r="EV10" s="1610"/>
      <c r="EW10" s="1610"/>
      <c r="EX10" s="1610"/>
      <c r="EY10" s="1610"/>
      <c r="EZ10" s="1610"/>
      <c r="FA10" s="1610"/>
      <c r="FB10" s="1610"/>
      <c r="FC10" s="757">
        <v>15.66</v>
      </c>
      <c r="FD10" s="1610"/>
      <c r="FE10" s="757">
        <v>14.4</v>
      </c>
      <c r="FF10" s="1610"/>
      <c r="FG10" s="757">
        <v>15</v>
      </c>
      <c r="FH10" s="1610"/>
      <c r="FI10" s="757">
        <v>16</v>
      </c>
      <c r="FJ10" s="1610"/>
      <c r="FK10" s="757">
        <v>15.01</v>
      </c>
      <c r="FL10" s="1610"/>
      <c r="FM10" s="757">
        <v>15.83</v>
      </c>
      <c r="FN10" s="1610"/>
      <c r="FO10" s="757">
        <v>12.44</v>
      </c>
      <c r="FP10" s="1610"/>
      <c r="FQ10" s="1610"/>
      <c r="FR10" s="1610"/>
      <c r="FS10" s="1610"/>
      <c r="FT10" s="1610"/>
      <c r="FU10" s="1610"/>
      <c r="FV10" s="1610"/>
      <c r="FW10" s="757">
        <v>15.06</v>
      </c>
      <c r="FX10" s="1610"/>
      <c r="FY10" s="757">
        <v>14.2</v>
      </c>
      <c r="FZ10" s="1610"/>
      <c r="GA10" s="757">
        <v>14.9</v>
      </c>
      <c r="GB10" s="1610"/>
      <c r="GC10" s="757">
        <v>18</v>
      </c>
      <c r="GD10" s="1610"/>
      <c r="GE10" s="757">
        <v>13.81</v>
      </c>
      <c r="GF10" s="1610"/>
      <c r="GG10" s="757">
        <v>14.63</v>
      </c>
      <c r="GH10" s="1610"/>
      <c r="GI10" s="757">
        <v>11.97</v>
      </c>
      <c r="GJ10" s="1610"/>
      <c r="GK10" s="1610"/>
      <c r="GL10" s="1610"/>
      <c r="GM10" s="1610"/>
      <c r="GN10" s="1610"/>
      <c r="GO10" s="1610"/>
      <c r="GP10" s="1609"/>
    </row>
    <row r="11" spans="1:357" x14ac:dyDescent="0.25">
      <c r="A11" s="1608" t="s">
        <v>536</v>
      </c>
      <c r="B11" s="1631"/>
      <c r="C11" s="1630"/>
      <c r="D11" s="1628"/>
      <c r="E11" s="1628"/>
      <c r="F11" s="1628"/>
      <c r="G11" s="1628"/>
      <c r="H11" s="1628"/>
      <c r="I11" s="1628"/>
      <c r="J11" s="1628"/>
      <c r="K11" s="1628"/>
      <c r="L11" s="1628"/>
      <c r="M11" s="1628"/>
      <c r="N11" s="1628"/>
      <c r="O11" s="1628"/>
      <c r="P11" s="1628"/>
      <c r="Q11" s="1628"/>
      <c r="R11" s="1628"/>
      <c r="S11" s="1628"/>
      <c r="T11" s="1628"/>
      <c r="U11" s="778">
        <v>6.42</v>
      </c>
      <c r="V11" s="1628"/>
      <c r="W11" s="778">
        <v>6.65</v>
      </c>
      <c r="X11" s="778"/>
      <c r="Y11" s="778">
        <v>6.62</v>
      </c>
      <c r="Z11" s="778"/>
      <c r="AA11" s="778">
        <v>6.46</v>
      </c>
      <c r="AB11" s="778"/>
      <c r="AC11" s="778">
        <v>6.53</v>
      </c>
      <c r="AD11" s="778"/>
      <c r="AE11" s="778">
        <v>6.55</v>
      </c>
      <c r="AF11" s="1628"/>
      <c r="AG11" s="778">
        <v>6.26</v>
      </c>
      <c r="AH11" s="1628"/>
      <c r="AI11" s="1628"/>
      <c r="AJ11" s="1628"/>
      <c r="AK11" s="1628"/>
      <c r="AL11" s="1628"/>
      <c r="AM11" s="1628"/>
      <c r="AN11" s="1628"/>
      <c r="AO11" s="1628"/>
      <c r="AP11" s="1628"/>
      <c r="AQ11" s="1628"/>
      <c r="AR11" s="1628"/>
      <c r="AS11" s="1628"/>
      <c r="AT11" s="1628"/>
      <c r="AU11" s="1628"/>
      <c r="AV11" s="1628"/>
      <c r="AW11" s="1628"/>
      <c r="AX11" s="1628"/>
      <c r="AY11" s="1628"/>
      <c r="AZ11" s="1628"/>
      <c r="BA11" s="1628"/>
      <c r="BB11" s="1628"/>
      <c r="BC11" s="1628"/>
      <c r="BD11" s="1628"/>
      <c r="BE11" s="1628"/>
      <c r="BF11" s="1628"/>
      <c r="BG11" s="1628"/>
      <c r="BH11" s="1628"/>
      <c r="BI11" s="1628"/>
      <c r="BJ11" s="1628"/>
      <c r="BK11" s="1628"/>
      <c r="BL11" s="1628"/>
      <c r="BM11" s="1628"/>
      <c r="BN11" s="1628"/>
      <c r="BO11" s="778">
        <v>6.51</v>
      </c>
      <c r="BP11" s="1628"/>
      <c r="BQ11" s="778">
        <v>6.67</v>
      </c>
      <c r="BR11" s="1628"/>
      <c r="BS11" s="778">
        <v>6.51</v>
      </c>
      <c r="BT11" s="1628"/>
      <c r="BU11" s="778">
        <v>6.45</v>
      </c>
      <c r="BV11" s="1628"/>
      <c r="BW11" s="778">
        <v>6.76</v>
      </c>
      <c r="BX11" s="1628"/>
      <c r="BY11" s="778">
        <v>6.26</v>
      </c>
      <c r="BZ11" s="1628"/>
      <c r="CA11" s="778">
        <v>6.46</v>
      </c>
      <c r="CB11" s="1628"/>
      <c r="CC11" s="1628"/>
      <c r="CD11" s="1628"/>
      <c r="CE11" s="1628"/>
      <c r="CF11" s="1628"/>
      <c r="CG11" s="1628"/>
      <c r="CH11" s="1628"/>
      <c r="CI11" s="1628"/>
      <c r="CJ11" s="1628"/>
      <c r="CK11" s="1628"/>
      <c r="CL11" s="1628"/>
      <c r="CM11" s="1628"/>
      <c r="CN11" s="1628"/>
      <c r="CO11" s="1628"/>
      <c r="CP11" s="1628"/>
      <c r="CQ11" s="1628"/>
      <c r="CR11" s="1628"/>
      <c r="CS11" s="1628"/>
      <c r="CT11" s="1628"/>
      <c r="CU11" s="1628"/>
      <c r="CV11" s="1628"/>
      <c r="CW11" s="1628"/>
      <c r="CX11" s="1628"/>
      <c r="CY11" s="1628"/>
      <c r="CZ11" s="1628"/>
      <c r="DA11" s="1628"/>
      <c r="DB11" s="1628"/>
      <c r="DC11" s="1628"/>
      <c r="DD11" s="1628"/>
      <c r="DE11" s="1628"/>
      <c r="DF11" s="1628"/>
      <c r="DG11" s="1628"/>
      <c r="DH11" s="1628"/>
      <c r="DI11" s="1628"/>
      <c r="DJ11" s="1628"/>
      <c r="DK11" s="1628"/>
      <c r="DL11" s="1628"/>
      <c r="DM11" s="1628"/>
      <c r="DN11" s="1628"/>
      <c r="DO11" s="1628"/>
      <c r="DP11" s="1628"/>
      <c r="DQ11" s="1628"/>
      <c r="DR11" s="1628"/>
      <c r="DS11" s="1628"/>
      <c r="DT11" s="1628"/>
      <c r="DU11" s="1628"/>
      <c r="DV11" s="1628"/>
      <c r="DW11" s="1628"/>
      <c r="DX11" s="1628"/>
      <c r="DY11" s="1628"/>
      <c r="DZ11" s="1628"/>
      <c r="EA11" s="1628"/>
      <c r="EB11" s="1628"/>
      <c r="EC11" s="1628"/>
      <c r="ED11" s="1628"/>
      <c r="EE11" s="1628"/>
      <c r="EF11" s="1628"/>
      <c r="EG11" s="1628"/>
      <c r="EH11" s="1628"/>
      <c r="EI11" s="1628"/>
      <c r="EJ11" s="1628"/>
      <c r="EK11" s="1628"/>
      <c r="EL11" s="1628"/>
      <c r="EM11" s="1628"/>
      <c r="EN11" s="1628"/>
      <c r="EO11" s="1628"/>
      <c r="EP11" s="1628"/>
      <c r="EQ11" s="1628"/>
      <c r="ER11" s="1628"/>
      <c r="ES11" s="1628"/>
      <c r="ET11" s="1628"/>
      <c r="EU11" s="1628"/>
      <c r="EV11" s="1628"/>
      <c r="EW11" s="1628"/>
      <c r="EX11" s="1628"/>
      <c r="EY11" s="1628"/>
      <c r="EZ11" s="1628"/>
      <c r="FA11" s="1628"/>
      <c r="FB11" s="1628"/>
      <c r="FC11" s="778">
        <v>6.35</v>
      </c>
      <c r="FD11" s="1628"/>
      <c r="FE11" s="778">
        <v>6.4</v>
      </c>
      <c r="FF11" s="1628"/>
      <c r="FG11" s="778">
        <v>6.36</v>
      </c>
      <c r="FH11" s="1628"/>
      <c r="FI11" s="778">
        <v>6.25</v>
      </c>
      <c r="FJ11" s="1628"/>
      <c r="FK11" s="778">
        <v>6.47</v>
      </c>
      <c r="FL11" s="1628"/>
      <c r="FM11" s="778">
        <v>6.22</v>
      </c>
      <c r="FN11" s="1628"/>
      <c r="FO11" s="778">
        <v>6.16</v>
      </c>
      <c r="FP11" s="1628"/>
      <c r="FQ11" s="1628"/>
      <c r="FR11" s="1628"/>
      <c r="FS11" s="1628"/>
      <c r="FT11" s="1628"/>
      <c r="FU11" s="1628"/>
      <c r="FV11" s="1628"/>
      <c r="FW11" s="778">
        <v>6.49</v>
      </c>
      <c r="FX11" s="1628"/>
      <c r="FY11" s="778">
        <v>6.54</v>
      </c>
      <c r="FZ11" s="1628"/>
      <c r="GA11" s="778">
        <v>6.53</v>
      </c>
      <c r="GB11" s="1628"/>
      <c r="GC11" s="778">
        <v>6.57</v>
      </c>
      <c r="GD11" s="1628"/>
      <c r="GE11" s="778">
        <v>6.67</v>
      </c>
      <c r="GF11" s="1628"/>
      <c r="GG11" s="778">
        <v>6.37</v>
      </c>
      <c r="GH11" s="1628"/>
      <c r="GI11" s="778">
        <v>6.31</v>
      </c>
      <c r="GJ11" s="1628"/>
      <c r="GK11" s="1628"/>
      <c r="GL11" s="1628"/>
      <c r="GM11" s="1628"/>
      <c r="GN11" s="1628"/>
      <c r="GO11" s="1628"/>
      <c r="GP11" s="1627"/>
    </row>
    <row r="12" spans="1:357" x14ac:dyDescent="0.25">
      <c r="A12" s="1608" t="s">
        <v>537</v>
      </c>
      <c r="B12" s="1631" t="s">
        <v>538</v>
      </c>
      <c r="C12" s="1630"/>
      <c r="D12" s="1628"/>
      <c r="E12" s="1628"/>
      <c r="F12" s="1628"/>
      <c r="G12" s="1628"/>
      <c r="H12" s="1628"/>
      <c r="I12" s="1628"/>
      <c r="J12" s="1628"/>
      <c r="K12" s="1628"/>
      <c r="L12" s="1628"/>
      <c r="M12" s="1628"/>
      <c r="N12" s="1628"/>
      <c r="O12" s="1628"/>
      <c r="P12" s="1628"/>
      <c r="Q12" s="1628"/>
      <c r="R12" s="1628"/>
      <c r="S12" s="1628"/>
      <c r="T12" s="1628"/>
      <c r="U12" s="867">
        <v>245</v>
      </c>
      <c r="V12" s="1634"/>
      <c r="W12" s="867">
        <v>111</v>
      </c>
      <c r="X12" s="867"/>
      <c r="Y12" s="867">
        <v>86.6</v>
      </c>
      <c r="Z12" s="867"/>
      <c r="AA12" s="867">
        <v>164.4</v>
      </c>
      <c r="AB12" s="867"/>
      <c r="AC12" s="867">
        <v>203</v>
      </c>
      <c r="AD12" s="867"/>
      <c r="AE12" s="867">
        <v>338</v>
      </c>
      <c r="AF12" s="1634"/>
      <c r="AG12" s="867">
        <v>171</v>
      </c>
      <c r="AH12" s="1634"/>
      <c r="AI12" s="1628"/>
      <c r="AJ12" s="1628"/>
      <c r="AK12" s="1628"/>
      <c r="AL12" s="1628"/>
      <c r="AM12" s="1628"/>
      <c r="AN12" s="1628"/>
      <c r="AO12" s="1628"/>
      <c r="AP12" s="1628"/>
      <c r="AQ12" s="1628"/>
      <c r="AR12" s="1628"/>
      <c r="AS12" s="1628"/>
      <c r="AT12" s="1628"/>
      <c r="AU12" s="1628"/>
      <c r="AV12" s="1628"/>
      <c r="AW12" s="1628"/>
      <c r="AX12" s="1628"/>
      <c r="AY12" s="1628"/>
      <c r="AZ12" s="1628"/>
      <c r="BA12" s="1628"/>
      <c r="BB12" s="1628"/>
      <c r="BC12" s="1628"/>
      <c r="BD12" s="1628"/>
      <c r="BE12" s="1628"/>
      <c r="BF12" s="1628"/>
      <c r="BG12" s="1628"/>
      <c r="BH12" s="1628"/>
      <c r="BI12" s="1628"/>
      <c r="BJ12" s="1628"/>
      <c r="BK12" s="1628"/>
      <c r="BL12" s="1628"/>
      <c r="BM12" s="1628"/>
      <c r="BN12" s="1628"/>
      <c r="BO12" s="867">
        <v>278</v>
      </c>
      <c r="BP12" s="1628"/>
      <c r="BQ12" s="867">
        <v>234</v>
      </c>
      <c r="BR12" s="1628"/>
      <c r="BS12" s="867">
        <v>200.2</v>
      </c>
      <c r="BT12" s="1628"/>
      <c r="BU12" s="867">
        <v>215.7</v>
      </c>
      <c r="BV12" s="1628"/>
      <c r="BW12" s="867">
        <v>176</v>
      </c>
      <c r="BX12" s="1628"/>
      <c r="BY12" s="867">
        <v>393</v>
      </c>
      <c r="BZ12" s="1628"/>
      <c r="CA12" s="867">
        <v>201</v>
      </c>
      <c r="CB12" s="1628"/>
      <c r="CC12" s="1628"/>
      <c r="CD12" s="1628"/>
      <c r="CE12" s="1628"/>
      <c r="CF12" s="1628"/>
      <c r="CG12" s="1628"/>
      <c r="CH12" s="1628"/>
      <c r="CI12" s="1628"/>
      <c r="CJ12" s="1628"/>
      <c r="CK12" s="1628"/>
      <c r="CL12" s="1628"/>
      <c r="CM12" s="1628"/>
      <c r="CN12" s="1628"/>
      <c r="CO12" s="1628"/>
      <c r="CP12" s="1628"/>
      <c r="CQ12" s="1628"/>
      <c r="CR12" s="1628"/>
      <c r="CS12" s="1628"/>
      <c r="CT12" s="1628"/>
      <c r="CU12" s="1628"/>
      <c r="CV12" s="1628"/>
      <c r="CW12" s="1628"/>
      <c r="CX12" s="1628"/>
      <c r="CY12" s="1628"/>
      <c r="CZ12" s="1628"/>
      <c r="DA12" s="1628"/>
      <c r="DB12" s="1628"/>
      <c r="DC12" s="1628"/>
      <c r="DD12" s="1628"/>
      <c r="DE12" s="1628"/>
      <c r="DF12" s="1628"/>
      <c r="DG12" s="1628"/>
      <c r="DH12" s="1628"/>
      <c r="DI12" s="1628"/>
      <c r="DJ12" s="1628"/>
      <c r="DK12" s="1628"/>
      <c r="DL12" s="1628"/>
      <c r="DM12" s="1628"/>
      <c r="DN12" s="1628"/>
      <c r="DO12" s="1628"/>
      <c r="DP12" s="1628"/>
      <c r="DQ12" s="1628"/>
      <c r="DR12" s="1628"/>
      <c r="DS12" s="1628"/>
      <c r="DT12" s="1628"/>
      <c r="DU12" s="1628"/>
      <c r="DV12" s="1628"/>
      <c r="DW12" s="1628"/>
      <c r="DX12" s="1628"/>
      <c r="DY12" s="1628"/>
      <c r="DZ12" s="1628"/>
      <c r="EA12" s="1628"/>
      <c r="EB12" s="1628"/>
      <c r="EC12" s="1628"/>
      <c r="ED12" s="1628"/>
      <c r="EE12" s="1628"/>
      <c r="EF12" s="1628"/>
      <c r="EG12" s="1628"/>
      <c r="EH12" s="1628"/>
      <c r="EI12" s="1628"/>
      <c r="EJ12" s="1628"/>
      <c r="EK12" s="1628"/>
      <c r="EL12" s="1628"/>
      <c r="EM12" s="1628"/>
      <c r="EN12" s="1628"/>
      <c r="EO12" s="1628"/>
      <c r="EP12" s="1628"/>
      <c r="EQ12" s="1628"/>
      <c r="ER12" s="1628"/>
      <c r="ES12" s="1628"/>
      <c r="ET12" s="1628"/>
      <c r="EU12" s="1628"/>
      <c r="EV12" s="1628"/>
      <c r="EW12" s="1628"/>
      <c r="EX12" s="1628"/>
      <c r="EY12" s="1628"/>
      <c r="EZ12" s="1628"/>
      <c r="FA12" s="1628"/>
      <c r="FB12" s="1628"/>
      <c r="FC12" s="867">
        <v>217</v>
      </c>
      <c r="FD12" s="1628"/>
      <c r="FE12" s="867">
        <v>255</v>
      </c>
      <c r="FF12" s="1628"/>
      <c r="FG12" s="867">
        <v>232.2</v>
      </c>
      <c r="FH12" s="1628"/>
      <c r="FI12" s="867">
        <v>241.5</v>
      </c>
      <c r="FJ12" s="1628"/>
      <c r="FK12" s="867">
        <v>281</v>
      </c>
      <c r="FL12" s="1628"/>
      <c r="FM12" s="867">
        <v>651</v>
      </c>
      <c r="FN12" s="1628"/>
      <c r="FO12" s="867">
        <v>321</v>
      </c>
      <c r="FP12" s="1628"/>
      <c r="FQ12" s="1628"/>
      <c r="FR12" s="1628"/>
      <c r="FS12" s="1628"/>
      <c r="FT12" s="1628"/>
      <c r="FU12" s="1628"/>
      <c r="FV12" s="1628"/>
      <c r="FW12" s="867">
        <v>165</v>
      </c>
      <c r="FX12" s="1628"/>
      <c r="FY12" s="867">
        <v>177</v>
      </c>
      <c r="FZ12" s="1628"/>
      <c r="GA12" s="867">
        <v>161.19999999999999</v>
      </c>
      <c r="GB12" s="1628"/>
      <c r="GC12" s="867">
        <v>165.4</v>
      </c>
      <c r="GD12" s="1628"/>
      <c r="GE12" s="867">
        <v>182</v>
      </c>
      <c r="GF12" s="1628"/>
      <c r="GG12" s="867">
        <v>438</v>
      </c>
      <c r="GH12" s="1628"/>
      <c r="GI12" s="867">
        <v>202</v>
      </c>
      <c r="GJ12" s="1628"/>
      <c r="GK12" s="1628"/>
      <c r="GL12" s="1628"/>
      <c r="GM12" s="1628"/>
      <c r="GN12" s="1628"/>
      <c r="GO12" s="1628"/>
      <c r="GP12" s="1627"/>
    </row>
    <row r="13" spans="1:357" x14ac:dyDescent="0.25">
      <c r="A13" s="1608" t="s">
        <v>539</v>
      </c>
      <c r="B13" s="1631" t="s">
        <v>540</v>
      </c>
      <c r="C13" s="1630"/>
      <c r="D13" s="1628"/>
      <c r="E13" s="1628"/>
      <c r="F13" s="1628"/>
      <c r="G13" s="1628"/>
      <c r="H13" s="1628"/>
      <c r="I13" s="1628"/>
      <c r="J13" s="1628"/>
      <c r="K13" s="1628"/>
      <c r="L13" s="1628"/>
      <c r="M13" s="1628"/>
      <c r="N13" s="1628"/>
      <c r="O13" s="1628"/>
      <c r="P13" s="1628"/>
      <c r="Q13" s="1628"/>
      <c r="R13" s="1628"/>
      <c r="S13" s="1628"/>
      <c r="T13" s="1628"/>
      <c r="U13" s="778">
        <v>0.86</v>
      </c>
      <c r="V13" s="1628"/>
      <c r="W13" s="778">
        <v>5.19</v>
      </c>
      <c r="X13" s="778"/>
      <c r="Y13" s="778">
        <v>8.9600000000000009</v>
      </c>
      <c r="Z13" s="778"/>
      <c r="AA13" s="778">
        <v>4.46</v>
      </c>
      <c r="AB13" s="778"/>
      <c r="AC13" s="778">
        <v>0.63</v>
      </c>
      <c r="AD13" s="778"/>
      <c r="AE13" s="778">
        <v>2.34</v>
      </c>
      <c r="AF13" s="1628"/>
      <c r="AG13" s="778">
        <v>0.47</v>
      </c>
      <c r="AH13" s="1628"/>
      <c r="AI13" s="1628"/>
      <c r="AJ13" s="1628"/>
      <c r="AK13" s="1628"/>
      <c r="AL13" s="1628"/>
      <c r="AM13" s="1628"/>
      <c r="AN13" s="1628"/>
      <c r="AO13" s="1628"/>
      <c r="AP13" s="1628"/>
      <c r="AQ13" s="1628"/>
      <c r="AR13" s="1628"/>
      <c r="AS13" s="1628"/>
      <c r="AT13" s="1628"/>
      <c r="AU13" s="1628"/>
      <c r="AV13" s="1628"/>
      <c r="AW13" s="1628"/>
      <c r="AX13" s="1628"/>
      <c r="AY13" s="1628"/>
      <c r="AZ13" s="1628"/>
      <c r="BA13" s="1628"/>
      <c r="BB13" s="1628"/>
      <c r="BC13" s="1628"/>
      <c r="BD13" s="1628"/>
      <c r="BE13" s="1628"/>
      <c r="BF13" s="1628"/>
      <c r="BG13" s="1628"/>
      <c r="BH13" s="1628"/>
      <c r="BI13" s="1628"/>
      <c r="BJ13" s="1628"/>
      <c r="BK13" s="1628"/>
      <c r="BL13" s="1628"/>
      <c r="BM13" s="1628"/>
      <c r="BN13" s="1628"/>
      <c r="BO13" s="778">
        <v>3.27</v>
      </c>
      <c r="BP13" s="1628"/>
      <c r="BQ13" s="778">
        <v>2.87</v>
      </c>
      <c r="BR13" s="1628"/>
      <c r="BS13" s="778">
        <v>0.98</v>
      </c>
      <c r="BT13" s="1628"/>
      <c r="BU13" s="778">
        <v>1.77</v>
      </c>
      <c r="BV13" s="1628"/>
      <c r="BW13" s="778">
        <v>1.49</v>
      </c>
      <c r="BX13" s="1628"/>
      <c r="BY13" s="778">
        <v>5.52</v>
      </c>
      <c r="BZ13" s="1628"/>
      <c r="CA13" s="778">
        <v>1.42</v>
      </c>
      <c r="CB13" s="1628"/>
      <c r="CC13" s="1628"/>
      <c r="CD13" s="1628"/>
      <c r="CE13" s="1628"/>
      <c r="CF13" s="1628"/>
      <c r="CG13" s="1628"/>
      <c r="CH13" s="1628"/>
      <c r="CI13" s="1628"/>
      <c r="CJ13" s="1628"/>
      <c r="CK13" s="1628"/>
      <c r="CL13" s="1628"/>
      <c r="CM13" s="1628"/>
      <c r="CN13" s="1628"/>
      <c r="CO13" s="1628"/>
      <c r="CP13" s="1628"/>
      <c r="CQ13" s="1628"/>
      <c r="CR13" s="1628"/>
      <c r="CS13" s="1628"/>
      <c r="CT13" s="1628"/>
      <c r="CU13" s="1628"/>
      <c r="CV13" s="1628"/>
      <c r="CW13" s="1628"/>
      <c r="CX13" s="1628"/>
      <c r="CY13" s="1628"/>
      <c r="CZ13" s="1628"/>
      <c r="DA13" s="1628"/>
      <c r="DB13" s="1628"/>
      <c r="DC13" s="1628"/>
      <c r="DD13" s="1628"/>
      <c r="DE13" s="1628"/>
      <c r="DF13" s="1628"/>
      <c r="DG13" s="1628"/>
      <c r="DH13" s="1628"/>
      <c r="DI13" s="1628"/>
      <c r="DJ13" s="1628"/>
      <c r="DK13" s="1628"/>
      <c r="DL13" s="1628"/>
      <c r="DM13" s="1628"/>
      <c r="DN13" s="1628"/>
      <c r="DO13" s="1628"/>
      <c r="DP13" s="1628"/>
      <c r="DQ13" s="1628"/>
      <c r="DR13" s="1628"/>
      <c r="DS13" s="1628"/>
      <c r="DT13" s="1628"/>
      <c r="DU13" s="1628"/>
      <c r="DV13" s="1628"/>
      <c r="DW13" s="1628"/>
      <c r="DX13" s="1628"/>
      <c r="DY13" s="1628"/>
      <c r="DZ13" s="1628"/>
      <c r="EA13" s="1628"/>
      <c r="EB13" s="1628"/>
      <c r="EC13" s="1628"/>
      <c r="ED13" s="1628"/>
      <c r="EE13" s="1628"/>
      <c r="EF13" s="1628"/>
      <c r="EG13" s="1628"/>
      <c r="EH13" s="1628"/>
      <c r="EI13" s="1628"/>
      <c r="EJ13" s="1628"/>
      <c r="EK13" s="1628"/>
      <c r="EL13" s="1628"/>
      <c r="EM13" s="1628"/>
      <c r="EN13" s="1628"/>
      <c r="EO13" s="1628"/>
      <c r="EP13" s="1628"/>
      <c r="EQ13" s="1628"/>
      <c r="ER13" s="1628"/>
      <c r="ES13" s="1628"/>
      <c r="ET13" s="1628"/>
      <c r="EU13" s="1628"/>
      <c r="EV13" s="1628"/>
      <c r="EW13" s="1628"/>
      <c r="EX13" s="1628"/>
      <c r="EY13" s="1628"/>
      <c r="EZ13" s="1628"/>
      <c r="FA13" s="1628"/>
      <c r="FB13" s="1628"/>
      <c r="FC13" s="778">
        <v>0.33</v>
      </c>
      <c r="FD13" s="1628"/>
      <c r="FE13" s="778">
        <v>0.3</v>
      </c>
      <c r="FF13" s="1628"/>
      <c r="FG13" s="778">
        <v>1.2</v>
      </c>
      <c r="FH13" s="1628"/>
      <c r="FI13" s="778">
        <v>0.88</v>
      </c>
      <c r="FJ13" s="1628"/>
      <c r="FK13" s="778">
        <v>0.63</v>
      </c>
      <c r="FL13" s="1628"/>
      <c r="FM13" s="778">
        <v>1.1299999999999999</v>
      </c>
      <c r="FN13" s="1628"/>
      <c r="FO13" s="778">
        <v>0.26</v>
      </c>
      <c r="FP13" s="1628"/>
      <c r="FQ13" s="1628"/>
      <c r="FR13" s="1628"/>
      <c r="FS13" s="1628"/>
      <c r="FT13" s="1628"/>
      <c r="FU13" s="1628"/>
      <c r="FV13" s="1628"/>
      <c r="FW13" s="778">
        <v>0.9</v>
      </c>
      <c r="FX13" s="1628"/>
      <c r="FY13" s="778">
        <v>1.31</v>
      </c>
      <c r="FZ13" s="1628"/>
      <c r="GA13" s="778">
        <v>1.1200000000000001</v>
      </c>
      <c r="GB13" s="1628"/>
      <c r="GC13" s="778">
        <v>1.47</v>
      </c>
      <c r="GD13" s="1628"/>
      <c r="GE13" s="778">
        <v>1.1399999999999999</v>
      </c>
      <c r="GF13" s="1628"/>
      <c r="GG13" s="778">
        <v>1.34</v>
      </c>
      <c r="GH13" s="1628"/>
      <c r="GI13" s="778">
        <v>1.79</v>
      </c>
      <c r="GJ13" s="1628"/>
      <c r="GK13" s="1628"/>
      <c r="GL13" s="1628"/>
      <c r="GM13" s="1628"/>
      <c r="GN13" s="1628"/>
      <c r="GO13" s="1628"/>
      <c r="GP13" s="1627"/>
    </row>
    <row r="14" spans="1:357" x14ac:dyDescent="0.25">
      <c r="A14" s="1608" t="s">
        <v>541</v>
      </c>
      <c r="B14" s="1631" t="s">
        <v>542</v>
      </c>
      <c r="C14" s="1630"/>
      <c r="D14" s="1628"/>
      <c r="E14" s="1628"/>
      <c r="F14" s="1628"/>
      <c r="G14" s="1628"/>
      <c r="H14" s="1628"/>
      <c r="I14" s="1628"/>
      <c r="J14" s="1628"/>
      <c r="K14" s="1628"/>
      <c r="L14" s="1628"/>
      <c r="M14" s="1628"/>
      <c r="N14" s="1628"/>
      <c r="O14" s="1628"/>
      <c r="P14" s="1628"/>
      <c r="Q14" s="1628"/>
      <c r="R14" s="1628"/>
      <c r="S14" s="1628"/>
      <c r="T14" s="1628"/>
      <c r="U14" s="867">
        <v>71.900000000000006</v>
      </c>
      <c r="V14" s="1634"/>
      <c r="W14" s="867">
        <v>145.30000000000001</v>
      </c>
      <c r="X14" s="867"/>
      <c r="Y14" s="867">
        <v>166.8</v>
      </c>
      <c r="Z14" s="867"/>
      <c r="AA14" s="867">
        <v>114.9</v>
      </c>
      <c r="AB14" s="867"/>
      <c r="AC14" s="867">
        <v>160.5</v>
      </c>
      <c r="AD14" s="867"/>
      <c r="AE14" s="867">
        <v>145.1</v>
      </c>
      <c r="AF14" s="1628"/>
      <c r="AG14" s="867">
        <v>46.6</v>
      </c>
      <c r="AH14" s="1628"/>
      <c r="AI14" s="1628"/>
      <c r="AJ14" s="1628"/>
      <c r="AK14" s="1628"/>
      <c r="AL14" s="1628"/>
      <c r="AM14" s="1628"/>
      <c r="AN14" s="1628"/>
      <c r="AO14" s="1628"/>
      <c r="AP14" s="1628"/>
      <c r="AQ14" s="1628"/>
      <c r="AR14" s="1628"/>
      <c r="AS14" s="1628"/>
      <c r="AT14" s="1628"/>
      <c r="AU14" s="1628"/>
      <c r="AV14" s="1628"/>
      <c r="AW14" s="1628"/>
      <c r="AX14" s="1628"/>
      <c r="AY14" s="1628"/>
      <c r="AZ14" s="1628"/>
      <c r="BA14" s="1628"/>
      <c r="BB14" s="1628"/>
      <c r="BC14" s="1628"/>
      <c r="BD14" s="1628"/>
      <c r="BE14" s="1628"/>
      <c r="BF14" s="1628"/>
      <c r="BG14" s="1628"/>
      <c r="BH14" s="1628"/>
      <c r="BI14" s="1628"/>
      <c r="BJ14" s="1628"/>
      <c r="BK14" s="1628"/>
      <c r="BL14" s="1628"/>
      <c r="BM14" s="1628"/>
      <c r="BN14" s="1628"/>
      <c r="BO14" s="867">
        <v>-52.6</v>
      </c>
      <c r="BP14" s="1628"/>
      <c r="BQ14" s="867">
        <v>-40.799999999999997</v>
      </c>
      <c r="BR14" s="1628"/>
      <c r="BS14" s="867">
        <v>-20.399999999999999</v>
      </c>
      <c r="BT14" s="1628"/>
      <c r="BU14" s="867">
        <v>95.5</v>
      </c>
      <c r="BV14" s="1628"/>
      <c r="BW14" s="867">
        <v>187</v>
      </c>
      <c r="BX14" s="1628"/>
      <c r="BY14" s="867">
        <v>193.8</v>
      </c>
      <c r="BZ14" s="1628"/>
      <c r="CA14" s="867">
        <v>63.7</v>
      </c>
      <c r="CB14" s="1628"/>
      <c r="CC14" s="1628"/>
      <c r="CD14" s="1628"/>
      <c r="CE14" s="1628"/>
      <c r="CF14" s="1628"/>
      <c r="CG14" s="1628"/>
      <c r="CH14" s="1628"/>
      <c r="CI14" s="1628"/>
      <c r="CJ14" s="1628"/>
      <c r="CK14" s="1628"/>
      <c r="CL14" s="1628"/>
      <c r="CM14" s="1628"/>
      <c r="CN14" s="1628"/>
      <c r="CO14" s="1628"/>
      <c r="CP14" s="1628"/>
      <c r="CQ14" s="1628"/>
      <c r="CR14" s="1628"/>
      <c r="CS14" s="1628"/>
      <c r="CT14" s="1628"/>
      <c r="CU14" s="1628"/>
      <c r="CV14" s="1628"/>
      <c r="CW14" s="1628"/>
      <c r="CX14" s="1628"/>
      <c r="CY14" s="1628"/>
      <c r="CZ14" s="1628"/>
      <c r="DA14" s="1628"/>
      <c r="DB14" s="1628"/>
      <c r="DC14" s="1628"/>
      <c r="DD14" s="1628"/>
      <c r="DE14" s="1628"/>
      <c r="DF14" s="1628"/>
      <c r="DG14" s="1628"/>
      <c r="DH14" s="1628"/>
      <c r="DI14" s="1628"/>
      <c r="DJ14" s="1628"/>
      <c r="DK14" s="1628"/>
      <c r="DL14" s="1628"/>
      <c r="DM14" s="1628"/>
      <c r="DN14" s="1628"/>
      <c r="DO14" s="1628"/>
      <c r="DP14" s="1628"/>
      <c r="DQ14" s="1628"/>
      <c r="DR14" s="1628"/>
      <c r="DS14" s="1628"/>
      <c r="DT14" s="1628"/>
      <c r="DU14" s="1628"/>
      <c r="DV14" s="1628"/>
      <c r="DW14" s="1628"/>
      <c r="DX14" s="1628"/>
      <c r="DY14" s="1628"/>
      <c r="DZ14" s="1628"/>
      <c r="EA14" s="1628"/>
      <c r="EB14" s="1628"/>
      <c r="EC14" s="1628"/>
      <c r="ED14" s="1628"/>
      <c r="EE14" s="1628"/>
      <c r="EF14" s="1628"/>
      <c r="EG14" s="1628"/>
      <c r="EH14" s="1628"/>
      <c r="EI14" s="1628"/>
      <c r="EJ14" s="1628"/>
      <c r="EK14" s="1628"/>
      <c r="EL14" s="1628"/>
      <c r="EM14" s="1628"/>
      <c r="EN14" s="1628"/>
      <c r="EO14" s="1628"/>
      <c r="EP14" s="1628"/>
      <c r="EQ14" s="1628"/>
      <c r="ER14" s="1628"/>
      <c r="ES14" s="1628"/>
      <c r="ET14" s="1628"/>
      <c r="EU14" s="1628"/>
      <c r="EV14" s="1628"/>
      <c r="EW14" s="1628"/>
      <c r="EX14" s="1628"/>
      <c r="EY14" s="1628"/>
      <c r="EZ14" s="1628"/>
      <c r="FA14" s="1628"/>
      <c r="FB14" s="1628"/>
      <c r="FC14" s="867">
        <v>96.8</v>
      </c>
      <c r="FD14" s="1628"/>
      <c r="FE14" s="867">
        <v>131.9</v>
      </c>
      <c r="FF14" s="1628"/>
      <c r="FG14" s="867">
        <v>168.9</v>
      </c>
      <c r="FH14" s="1628"/>
      <c r="FI14" s="867">
        <v>117.3</v>
      </c>
      <c r="FJ14" s="1628"/>
      <c r="FK14" s="867">
        <v>149.19999999999999</v>
      </c>
      <c r="FL14" s="1628"/>
      <c r="FM14" s="867">
        <v>122.7</v>
      </c>
      <c r="FN14" s="1628"/>
      <c r="FO14" s="867">
        <v>42.2</v>
      </c>
      <c r="FP14" s="1628"/>
      <c r="FQ14" s="1628"/>
      <c r="FR14" s="1628"/>
      <c r="FS14" s="1628"/>
      <c r="FT14" s="1628"/>
      <c r="FU14" s="1628"/>
      <c r="FV14" s="1628"/>
      <c r="FW14" s="867">
        <v>38.799999999999997</v>
      </c>
      <c r="FX14" s="1628"/>
      <c r="FY14" s="867">
        <v>50.6</v>
      </c>
      <c r="FZ14" s="1628"/>
      <c r="GA14" s="867">
        <v>91.6</v>
      </c>
      <c r="GB14" s="1628"/>
      <c r="GC14" s="867">
        <v>61.4</v>
      </c>
      <c r="GD14" s="1628"/>
      <c r="GE14" s="867">
        <v>80.3</v>
      </c>
      <c r="GF14" s="1628"/>
      <c r="GG14" s="867">
        <v>100.7</v>
      </c>
      <c r="GH14" s="1628"/>
      <c r="GI14" s="867">
        <v>33.299999999999997</v>
      </c>
      <c r="GJ14" s="1628"/>
      <c r="GK14" s="1628"/>
      <c r="GL14" s="1628"/>
      <c r="GM14" s="1628"/>
      <c r="GN14" s="1628"/>
      <c r="GO14" s="1628"/>
      <c r="GP14" s="1627"/>
    </row>
    <row r="15" spans="1:357" x14ac:dyDescent="0.25">
      <c r="A15" s="1633" t="s">
        <v>543</v>
      </c>
      <c r="B15" s="1632" t="s">
        <v>544</v>
      </c>
      <c r="C15" s="1606"/>
      <c r="D15" s="1603"/>
      <c r="E15" s="1603"/>
      <c r="F15" s="1603"/>
      <c r="G15" s="1603"/>
      <c r="H15" s="1603"/>
      <c r="I15" s="1603"/>
      <c r="J15" s="1603"/>
      <c r="K15" s="1603"/>
      <c r="L15" s="1603"/>
      <c r="M15" s="1603"/>
      <c r="N15" s="1603"/>
      <c r="O15" s="1603"/>
      <c r="P15" s="1603"/>
      <c r="Q15" s="1603"/>
      <c r="R15" s="1603"/>
      <c r="S15" s="1603"/>
      <c r="T15" s="1603"/>
      <c r="U15" s="1623">
        <v>0.46</v>
      </c>
      <c r="V15" s="1603"/>
      <c r="W15" s="1623">
        <v>0.76</v>
      </c>
      <c r="X15" s="1623"/>
      <c r="Y15" s="1623">
        <v>1.55</v>
      </c>
      <c r="Z15" s="1623"/>
      <c r="AA15" s="1623">
        <v>0.32</v>
      </c>
      <c r="AB15" s="1623"/>
      <c r="AC15" s="1623">
        <v>0.21</v>
      </c>
      <c r="AD15" s="1623"/>
      <c r="AE15" s="1623">
        <v>0.33</v>
      </c>
      <c r="AF15" s="1603"/>
      <c r="AG15" s="1623">
        <v>0.32</v>
      </c>
      <c r="AH15" s="1603"/>
      <c r="AI15" s="1603"/>
      <c r="AJ15" s="1603"/>
      <c r="AK15" s="1603"/>
      <c r="AL15" s="1603"/>
      <c r="AM15" s="1603"/>
      <c r="AN15" s="1603"/>
      <c r="AO15" s="1603"/>
      <c r="AP15" s="1603"/>
      <c r="AQ15" s="1603"/>
      <c r="AR15" s="1603"/>
      <c r="AS15" s="1603"/>
      <c r="AT15" s="1603"/>
      <c r="AU15" s="1603"/>
      <c r="AV15" s="1603"/>
      <c r="AW15" s="1603"/>
      <c r="AX15" s="1603"/>
      <c r="AY15" s="1603"/>
      <c r="AZ15" s="1603"/>
      <c r="BA15" s="1603"/>
      <c r="BB15" s="1603"/>
      <c r="BC15" s="1603"/>
      <c r="BD15" s="1603"/>
      <c r="BE15" s="1603"/>
      <c r="BF15" s="1603"/>
      <c r="BG15" s="1603"/>
      <c r="BH15" s="1603"/>
      <c r="BI15" s="1603"/>
      <c r="BJ15" s="1603"/>
      <c r="BK15" s="1603"/>
      <c r="BL15" s="1603"/>
      <c r="BM15" s="1603"/>
      <c r="BN15" s="1603"/>
      <c r="BO15" s="1623">
        <v>1.57</v>
      </c>
      <c r="BP15" s="1603"/>
      <c r="BQ15" s="1623">
        <v>0.91</v>
      </c>
      <c r="BR15" s="1603"/>
      <c r="BS15" s="1623">
        <v>4.22</v>
      </c>
      <c r="BT15" s="1603"/>
      <c r="BU15" s="1623">
        <v>1.76</v>
      </c>
      <c r="BV15" s="1603"/>
      <c r="BW15" s="1623">
        <v>0.52</v>
      </c>
      <c r="BX15" s="1603"/>
      <c r="BY15" s="1623">
        <v>1.22</v>
      </c>
      <c r="BZ15" s="1603"/>
      <c r="CA15" s="1623">
        <v>0.5</v>
      </c>
      <c r="CB15" s="1603"/>
      <c r="CC15" s="1603"/>
      <c r="CD15" s="1603"/>
      <c r="CE15" s="1603"/>
      <c r="CF15" s="1603"/>
      <c r="CG15" s="1603"/>
      <c r="CH15" s="1603"/>
      <c r="CI15" s="1603"/>
      <c r="CJ15" s="1603"/>
      <c r="CK15" s="1603"/>
      <c r="CL15" s="1603"/>
      <c r="CM15" s="1603"/>
      <c r="CN15" s="1603"/>
      <c r="CO15" s="1603"/>
      <c r="CP15" s="1603"/>
      <c r="CQ15" s="1603"/>
      <c r="CR15" s="1603"/>
      <c r="CS15" s="1603"/>
      <c r="CT15" s="1603"/>
      <c r="CU15" s="1603"/>
      <c r="CV15" s="1603"/>
      <c r="CW15" s="1603"/>
      <c r="CX15" s="1603"/>
      <c r="CY15" s="1603"/>
      <c r="CZ15" s="1603"/>
      <c r="DA15" s="1603"/>
      <c r="DB15" s="1603"/>
      <c r="DC15" s="1603"/>
      <c r="DD15" s="1603"/>
      <c r="DE15" s="1603"/>
      <c r="DF15" s="1603"/>
      <c r="DG15" s="1603"/>
      <c r="DH15" s="1603"/>
      <c r="DI15" s="1603"/>
      <c r="DJ15" s="1603"/>
      <c r="DK15" s="1603"/>
      <c r="DL15" s="1603"/>
      <c r="DM15" s="1603"/>
      <c r="DN15" s="1603"/>
      <c r="DO15" s="1603"/>
      <c r="DP15" s="1603"/>
      <c r="DQ15" s="1603"/>
      <c r="DR15" s="1603"/>
      <c r="DS15" s="1603"/>
      <c r="DT15" s="1603"/>
      <c r="DU15" s="1603"/>
      <c r="DV15" s="1603"/>
      <c r="DW15" s="1603"/>
      <c r="DX15" s="1603"/>
      <c r="DY15" s="1603"/>
      <c r="DZ15" s="1603"/>
      <c r="EA15" s="1603"/>
      <c r="EB15" s="1603"/>
      <c r="EC15" s="1603"/>
      <c r="ED15" s="1603"/>
      <c r="EE15" s="1603"/>
      <c r="EF15" s="1603"/>
      <c r="EG15" s="1603"/>
      <c r="EH15" s="1603"/>
      <c r="EI15" s="1603"/>
      <c r="EJ15" s="1603"/>
      <c r="EK15" s="1603"/>
      <c r="EL15" s="1603"/>
      <c r="EM15" s="1603"/>
      <c r="EN15" s="1603"/>
      <c r="EO15" s="1603"/>
      <c r="EP15" s="1603"/>
      <c r="EQ15" s="1603"/>
      <c r="ER15" s="1603"/>
      <c r="ES15" s="1603"/>
      <c r="ET15" s="1603"/>
      <c r="EU15" s="1603"/>
      <c r="EV15" s="1603"/>
      <c r="EW15" s="1603"/>
      <c r="EX15" s="1603"/>
      <c r="EY15" s="1603"/>
      <c r="EZ15" s="1603"/>
      <c r="FA15" s="1603"/>
      <c r="FB15" s="1603"/>
      <c r="FC15" s="1623">
        <v>4.04</v>
      </c>
      <c r="FD15" s="1603"/>
      <c r="FE15" s="1623">
        <v>1.17</v>
      </c>
      <c r="FF15" s="1603"/>
      <c r="FG15" s="1623">
        <v>1.39</v>
      </c>
      <c r="FH15" s="1603"/>
      <c r="FI15" s="1623">
        <v>0.7</v>
      </c>
      <c r="FJ15" s="1603"/>
      <c r="FK15" s="1623">
        <v>0.34</v>
      </c>
      <c r="FL15" s="1603"/>
      <c r="FM15" s="1623">
        <v>1.1599999999999999</v>
      </c>
      <c r="FN15" s="1603"/>
      <c r="FO15" s="1623">
        <v>0.98</v>
      </c>
      <c r="FP15" s="1603"/>
      <c r="FQ15" s="1603"/>
      <c r="FR15" s="1603"/>
      <c r="FS15" s="1603"/>
      <c r="FT15" s="1603"/>
      <c r="FU15" s="1603"/>
      <c r="FV15" s="1603"/>
      <c r="FW15" s="1623">
        <v>1.23</v>
      </c>
      <c r="FX15" s="1603"/>
      <c r="FY15" s="1623">
        <v>1.37</v>
      </c>
      <c r="FZ15" s="1603"/>
      <c r="GA15" s="1623">
        <v>1.87</v>
      </c>
      <c r="GB15" s="1603"/>
      <c r="GC15" s="1623">
        <v>0.59</v>
      </c>
      <c r="GD15" s="1603"/>
      <c r="GE15" s="1623">
        <v>0.96</v>
      </c>
      <c r="GF15" s="1603"/>
      <c r="GG15" s="1623">
        <v>1.46</v>
      </c>
      <c r="GH15" s="1603"/>
      <c r="GI15" s="1623">
        <v>1.01</v>
      </c>
      <c r="GJ15" s="1603"/>
      <c r="GK15" s="1603"/>
      <c r="GL15" s="1603"/>
      <c r="GM15" s="1603"/>
      <c r="GN15" s="1603"/>
      <c r="GO15" s="1603"/>
      <c r="GP15" s="1602"/>
    </row>
    <row r="16" spans="1:357" x14ac:dyDescent="0.25">
      <c r="A16" s="1601" t="s">
        <v>545</v>
      </c>
      <c r="B16" s="1600"/>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599"/>
      <c r="AS16" s="1599"/>
      <c r="AT16" s="1599"/>
      <c r="AU16" s="1599"/>
      <c r="AV16" s="1599"/>
      <c r="AW16" s="1599"/>
      <c r="AX16" s="1599"/>
      <c r="AY16" s="1599"/>
      <c r="AZ16" s="1599"/>
      <c r="BA16" s="1599"/>
      <c r="BB16" s="1599"/>
      <c r="BC16" s="1599"/>
      <c r="BD16" s="1599"/>
      <c r="BE16" s="1599"/>
      <c r="BF16" s="1599"/>
      <c r="BG16" s="1599"/>
      <c r="BH16" s="1599"/>
      <c r="BI16" s="1599"/>
      <c r="BJ16" s="1599"/>
      <c r="BK16" s="1599"/>
      <c r="BL16" s="1599"/>
      <c r="BM16" s="1599"/>
      <c r="BN16" s="1599"/>
      <c r="BO16" s="1599"/>
      <c r="BP16" s="1599"/>
      <c r="BQ16" s="1599"/>
      <c r="BR16" s="1599"/>
      <c r="BS16" s="1599"/>
      <c r="BT16" s="1599"/>
      <c r="BU16" s="1599"/>
      <c r="BV16" s="1599"/>
      <c r="BW16" s="1599"/>
      <c r="BX16" s="1599"/>
      <c r="BY16" s="1599"/>
      <c r="BZ16" s="1599"/>
      <c r="CA16" s="1599"/>
      <c r="CB16" s="1599"/>
      <c r="CC16" s="1599"/>
      <c r="CD16" s="1599"/>
      <c r="CE16" s="1599"/>
      <c r="CF16" s="1599"/>
      <c r="CG16" s="1599"/>
      <c r="CH16" s="1599"/>
      <c r="CI16" s="1599"/>
      <c r="CJ16" s="1599"/>
      <c r="CK16" s="1599"/>
      <c r="CL16" s="1599"/>
      <c r="CM16" s="1599"/>
      <c r="CN16" s="1599"/>
      <c r="CO16" s="1599"/>
      <c r="CP16" s="1599"/>
      <c r="CQ16" s="1599"/>
      <c r="CR16" s="1599"/>
      <c r="CS16" s="1599"/>
      <c r="CT16" s="1599"/>
      <c r="CU16" s="1599"/>
      <c r="CV16" s="1599"/>
      <c r="CW16" s="1599"/>
      <c r="CX16" s="1599"/>
      <c r="CY16" s="1599"/>
      <c r="CZ16" s="1599"/>
      <c r="DA16" s="1599"/>
      <c r="DB16" s="1599"/>
      <c r="DC16" s="1599"/>
      <c r="DD16" s="1599"/>
      <c r="DE16" s="1599"/>
      <c r="DF16" s="1599"/>
      <c r="DG16" s="1599"/>
      <c r="DH16" s="1599"/>
      <c r="DI16" s="1599"/>
      <c r="DJ16" s="1599"/>
      <c r="DK16" s="1599"/>
      <c r="DL16" s="1599"/>
      <c r="DM16" s="1599"/>
      <c r="DN16" s="1599"/>
      <c r="DO16" s="1599"/>
      <c r="DP16" s="1599"/>
      <c r="DQ16" s="1599"/>
      <c r="DR16" s="1599"/>
      <c r="DS16" s="1599"/>
      <c r="DT16" s="1599"/>
      <c r="DU16" s="1599"/>
      <c r="DV16" s="1599"/>
      <c r="DW16" s="1599"/>
      <c r="DX16" s="1599"/>
      <c r="DY16" s="1599"/>
      <c r="DZ16" s="1599"/>
      <c r="EA16" s="1599"/>
      <c r="EB16" s="1599"/>
      <c r="EC16" s="1599"/>
      <c r="ED16" s="1599"/>
      <c r="EE16" s="1599"/>
      <c r="EF16" s="1599"/>
      <c r="EG16" s="1599"/>
      <c r="EH16" s="1599"/>
      <c r="EI16" s="1599"/>
      <c r="EJ16" s="1599"/>
      <c r="EK16" s="1599"/>
      <c r="EL16" s="1599"/>
      <c r="EM16" s="1599"/>
      <c r="EN16" s="1599"/>
      <c r="EO16" s="1599"/>
      <c r="EP16" s="1599"/>
      <c r="EQ16" s="1599"/>
      <c r="ER16" s="1599"/>
      <c r="ES16" s="1599"/>
      <c r="ET16" s="1599"/>
      <c r="EU16" s="1599"/>
      <c r="EV16" s="1599"/>
      <c r="EW16" s="1599"/>
      <c r="EX16" s="1599"/>
      <c r="EY16" s="1599"/>
      <c r="EZ16" s="1599"/>
      <c r="FA16" s="1599"/>
      <c r="FB16" s="1599"/>
      <c r="FC16" s="1599"/>
      <c r="FD16" s="1599"/>
      <c r="FE16" s="1599"/>
      <c r="FF16" s="1599"/>
      <c r="FG16" s="1599"/>
      <c r="FH16" s="1599"/>
      <c r="FI16" s="1599"/>
      <c r="FJ16" s="1599"/>
      <c r="FK16" s="1599"/>
      <c r="FL16" s="1599"/>
      <c r="FM16" s="1599"/>
      <c r="FN16" s="1599"/>
      <c r="FO16" s="1599"/>
      <c r="FP16" s="1599"/>
      <c r="FQ16" s="1599"/>
      <c r="FR16" s="1599"/>
      <c r="FS16" s="1599"/>
      <c r="FT16" s="1599"/>
      <c r="FU16" s="1599"/>
      <c r="FV16" s="1599"/>
      <c r="FW16" s="1599"/>
      <c r="FX16" s="1599"/>
      <c r="FY16" s="1599"/>
      <c r="FZ16" s="1599"/>
      <c r="GA16" s="1599"/>
      <c r="GB16" s="1599"/>
      <c r="GC16" s="1599"/>
      <c r="GD16" s="1599"/>
      <c r="GE16" s="1599"/>
      <c r="GF16" s="1599"/>
      <c r="GG16" s="1599"/>
      <c r="GH16" s="1599"/>
      <c r="GI16" s="1599"/>
      <c r="GJ16" s="1599"/>
      <c r="GK16" s="1599"/>
      <c r="GL16" s="1599"/>
      <c r="GM16" s="1599"/>
      <c r="GN16" s="1599"/>
      <c r="GO16" s="1599"/>
      <c r="GP16" s="1599"/>
    </row>
    <row r="17" spans="1:198" x14ac:dyDescent="0.25">
      <c r="A17" s="1608" t="s">
        <v>547</v>
      </c>
      <c r="B17" s="1631" t="s">
        <v>540</v>
      </c>
      <c r="C17" s="1630"/>
      <c r="D17" s="1628"/>
      <c r="E17" s="1628"/>
      <c r="F17" s="1628"/>
      <c r="G17" s="1628"/>
      <c r="H17" s="1628"/>
      <c r="I17" s="1628"/>
      <c r="J17" s="1628"/>
      <c r="K17" s="1628"/>
      <c r="L17" s="1628"/>
      <c r="M17" s="1628"/>
      <c r="N17" s="1628"/>
      <c r="O17" s="1628"/>
      <c r="P17" s="1628"/>
      <c r="Q17" s="1628"/>
      <c r="R17" s="1628"/>
      <c r="S17" s="1628"/>
      <c r="T17" s="1628"/>
      <c r="U17" s="757">
        <v>5.0999999999999996</v>
      </c>
      <c r="V17" s="1612" t="s">
        <v>8</v>
      </c>
      <c r="W17" s="757">
        <v>0.86</v>
      </c>
      <c r="X17" s="757"/>
      <c r="Y17" s="757">
        <v>0.71</v>
      </c>
      <c r="Z17" s="757"/>
      <c r="AA17" s="757">
        <v>1.9</v>
      </c>
      <c r="AB17" s="757"/>
      <c r="AC17" s="757">
        <v>1.6</v>
      </c>
      <c r="AD17" s="757"/>
      <c r="AE17" s="757">
        <v>1.5</v>
      </c>
      <c r="AF17" s="1610" t="s">
        <v>12</v>
      </c>
      <c r="AG17" s="757">
        <v>1.2</v>
      </c>
      <c r="AH17" s="1610"/>
      <c r="AI17" s="1628"/>
      <c r="AJ17" s="1628"/>
      <c r="AK17" s="1628"/>
      <c r="AL17" s="1628"/>
      <c r="AM17" s="1628"/>
      <c r="AN17" s="1628"/>
      <c r="AO17" s="1628"/>
      <c r="AP17" s="1628"/>
      <c r="AQ17" s="1628"/>
      <c r="AR17" s="1628"/>
      <c r="AS17" s="1628"/>
      <c r="AT17" s="1628"/>
      <c r="AU17" s="1628"/>
      <c r="AV17" s="1628"/>
      <c r="AW17" s="1628"/>
      <c r="AX17" s="1628"/>
      <c r="AY17" s="1628"/>
      <c r="AZ17" s="1628"/>
      <c r="BA17" s="1628"/>
      <c r="BB17" s="1628"/>
      <c r="BC17" s="1628"/>
      <c r="BD17" s="1628"/>
      <c r="BE17" s="1628"/>
      <c r="BF17" s="1628"/>
      <c r="BG17" s="1628"/>
      <c r="BH17" s="1628"/>
      <c r="BI17" s="1628"/>
      <c r="BJ17" s="1628"/>
      <c r="BK17" s="1628"/>
      <c r="BL17" s="1628"/>
      <c r="BM17" s="1628"/>
      <c r="BN17" s="1628"/>
      <c r="BO17" s="1629">
        <v>2.76</v>
      </c>
      <c r="BP17" s="1613" t="s">
        <v>8</v>
      </c>
      <c r="BQ17" s="1629">
        <v>1.7</v>
      </c>
      <c r="BR17" s="1628"/>
      <c r="BS17" s="1629">
        <v>1.65</v>
      </c>
      <c r="BT17" s="1628"/>
      <c r="BU17" s="1629">
        <v>2.34</v>
      </c>
      <c r="BV17" s="1628"/>
      <c r="BW17" s="1629">
        <v>1.8</v>
      </c>
      <c r="BX17" s="1628"/>
      <c r="BY17" s="1629">
        <v>1.6</v>
      </c>
      <c r="BZ17" s="1613" t="s">
        <v>12</v>
      </c>
      <c r="CA17" s="1629">
        <v>1</v>
      </c>
      <c r="CB17" s="1613" t="s">
        <v>8</v>
      </c>
      <c r="CC17" s="1628"/>
      <c r="CD17" s="1628"/>
      <c r="CE17" s="1628"/>
      <c r="CF17" s="1628"/>
      <c r="CG17" s="1628"/>
      <c r="CH17" s="1628"/>
      <c r="CI17" s="1628"/>
      <c r="CJ17" s="1628"/>
      <c r="CK17" s="1628"/>
      <c r="CL17" s="1628"/>
      <c r="CM17" s="1628"/>
      <c r="CN17" s="1628"/>
      <c r="CO17" s="1628"/>
      <c r="CP17" s="1628"/>
      <c r="CQ17" s="1628"/>
      <c r="CR17" s="1628"/>
      <c r="CS17" s="1628"/>
      <c r="CT17" s="1628"/>
      <c r="CU17" s="1628"/>
      <c r="CV17" s="1628"/>
      <c r="CW17" s="1628"/>
      <c r="CX17" s="1628"/>
      <c r="CY17" s="1628"/>
      <c r="CZ17" s="1628"/>
      <c r="DA17" s="1628"/>
      <c r="DB17" s="1628"/>
      <c r="DC17" s="1628"/>
      <c r="DD17" s="1628"/>
      <c r="DE17" s="1628"/>
      <c r="DF17" s="1628"/>
      <c r="DG17" s="1628"/>
      <c r="DH17" s="1628"/>
      <c r="DI17" s="1628"/>
      <c r="DJ17" s="1628"/>
      <c r="DK17" s="1628"/>
      <c r="DL17" s="1628"/>
      <c r="DM17" s="1628"/>
      <c r="DN17" s="1628"/>
      <c r="DO17" s="1628"/>
      <c r="DP17" s="1628"/>
      <c r="DQ17" s="1628"/>
      <c r="DR17" s="1628"/>
      <c r="DS17" s="1628"/>
      <c r="DT17" s="1628"/>
      <c r="DU17" s="1628"/>
      <c r="DV17" s="1628"/>
      <c r="DW17" s="1628"/>
      <c r="DX17" s="1628"/>
      <c r="DY17" s="1628"/>
      <c r="DZ17" s="1628"/>
      <c r="EA17" s="1628"/>
      <c r="EB17" s="1628"/>
      <c r="EC17" s="1628"/>
      <c r="ED17" s="1628"/>
      <c r="EE17" s="1628"/>
      <c r="EF17" s="1628"/>
      <c r="EG17" s="1628"/>
      <c r="EH17" s="1628"/>
      <c r="EI17" s="1628"/>
      <c r="EJ17" s="1628"/>
      <c r="EK17" s="1628"/>
      <c r="EL17" s="1628"/>
      <c r="EM17" s="1628"/>
      <c r="EN17" s="1628"/>
      <c r="EO17" s="1628"/>
      <c r="EP17" s="1628"/>
      <c r="EQ17" s="1628"/>
      <c r="ER17" s="1628"/>
      <c r="ES17" s="1628"/>
      <c r="ET17" s="1628"/>
      <c r="EU17" s="1628"/>
      <c r="EV17" s="1628"/>
      <c r="EW17" s="1628"/>
      <c r="EX17" s="1628"/>
      <c r="EY17" s="1628"/>
      <c r="EZ17" s="1628"/>
      <c r="FA17" s="1628"/>
      <c r="FB17" s="1628"/>
      <c r="FC17" s="1629">
        <v>2.8</v>
      </c>
      <c r="FD17" s="1613" t="s">
        <v>8</v>
      </c>
      <c r="FE17" s="1629">
        <v>4.5599999999999996</v>
      </c>
      <c r="FF17" s="1628"/>
      <c r="FG17" s="1629">
        <v>3.38</v>
      </c>
      <c r="FH17" s="1628"/>
      <c r="FI17" s="1629">
        <v>4.78</v>
      </c>
      <c r="FJ17" s="1628"/>
      <c r="FK17" s="1629">
        <v>6.1</v>
      </c>
      <c r="FL17" s="1628"/>
      <c r="FM17" s="1629">
        <v>7.9</v>
      </c>
      <c r="FN17" s="1628"/>
      <c r="FO17" s="1629">
        <v>7.3</v>
      </c>
      <c r="FP17" s="1628"/>
      <c r="FQ17" s="1628"/>
      <c r="FR17" s="1628"/>
      <c r="FS17" s="1628"/>
      <c r="FT17" s="1628"/>
      <c r="FU17" s="1628"/>
      <c r="FV17" s="1628"/>
      <c r="FW17" s="1629">
        <v>3.92</v>
      </c>
      <c r="FX17" s="1613" t="s">
        <v>8</v>
      </c>
      <c r="FY17" s="1629">
        <v>4.24</v>
      </c>
      <c r="FZ17" s="1628"/>
      <c r="GA17" s="1629">
        <v>3.36</v>
      </c>
      <c r="GB17" s="1628"/>
      <c r="GC17" s="1629">
        <v>4.07</v>
      </c>
      <c r="GD17" s="1628"/>
      <c r="GE17" s="1629">
        <v>3.6</v>
      </c>
      <c r="GF17" s="1628"/>
      <c r="GG17" s="1629">
        <v>13</v>
      </c>
      <c r="GH17" s="1628"/>
      <c r="GI17" s="1629">
        <v>8.5</v>
      </c>
      <c r="GJ17" s="1628"/>
      <c r="GK17" s="1628"/>
      <c r="GL17" s="1628"/>
      <c r="GM17" s="1628"/>
      <c r="GN17" s="1628"/>
      <c r="GO17" s="1628"/>
      <c r="GP17" s="1627"/>
    </row>
    <row r="18" spans="1:198" x14ac:dyDescent="0.25">
      <c r="A18" s="1608" t="s">
        <v>549</v>
      </c>
      <c r="B18" s="1631" t="s">
        <v>540</v>
      </c>
      <c r="C18" s="1630"/>
      <c r="D18" s="1628"/>
      <c r="E18" s="1628"/>
      <c r="F18" s="1628"/>
      <c r="G18" s="1628"/>
      <c r="H18" s="1628"/>
      <c r="I18" s="1628"/>
      <c r="J18" s="1628"/>
      <c r="K18" s="1628"/>
      <c r="L18" s="1628"/>
      <c r="M18" s="1628"/>
      <c r="N18" s="1628"/>
      <c r="O18" s="1628"/>
      <c r="P18" s="1628"/>
      <c r="Q18" s="1628"/>
      <c r="R18" s="1628"/>
      <c r="S18" s="1628"/>
      <c r="T18" s="1628"/>
      <c r="U18" s="778">
        <v>5.19</v>
      </c>
      <c r="V18" s="1613" t="s">
        <v>8</v>
      </c>
      <c r="W18" s="778">
        <v>1.23</v>
      </c>
      <c r="X18" s="778"/>
      <c r="Y18" s="778">
        <v>0.44</v>
      </c>
      <c r="Z18" s="778"/>
      <c r="AA18" s="778">
        <v>3.79</v>
      </c>
      <c r="AB18" s="778"/>
      <c r="AC18" s="778">
        <v>1.2</v>
      </c>
      <c r="AD18" s="778"/>
      <c r="AE18" s="778">
        <v>1.4</v>
      </c>
      <c r="AF18" s="1628"/>
      <c r="AG18" s="778">
        <v>1.2</v>
      </c>
      <c r="AH18" s="1628"/>
      <c r="AI18" s="1628"/>
      <c r="AJ18" s="1628"/>
      <c r="AK18" s="1628"/>
      <c r="AL18" s="1628"/>
      <c r="AM18" s="1628"/>
      <c r="AN18" s="1628"/>
      <c r="AO18" s="1628"/>
      <c r="AP18" s="1628"/>
      <c r="AQ18" s="1628"/>
      <c r="AR18" s="1628"/>
      <c r="AS18" s="1628"/>
      <c r="AT18" s="1628"/>
      <c r="AU18" s="1628"/>
      <c r="AV18" s="1628"/>
      <c r="AW18" s="1628"/>
      <c r="AX18" s="1628"/>
      <c r="AY18" s="1628"/>
      <c r="AZ18" s="1628"/>
      <c r="BA18" s="1628"/>
      <c r="BB18" s="1628"/>
      <c r="BC18" s="1628"/>
      <c r="BD18" s="1628"/>
      <c r="BE18" s="1628"/>
      <c r="BF18" s="1628"/>
      <c r="BG18" s="1628"/>
      <c r="BH18" s="1628"/>
      <c r="BI18" s="1628"/>
      <c r="BJ18" s="1628"/>
      <c r="BK18" s="1628"/>
      <c r="BL18" s="1628"/>
      <c r="BM18" s="1628"/>
      <c r="BN18" s="1628"/>
      <c r="BO18" s="1629">
        <v>1.23</v>
      </c>
      <c r="BP18" s="1613" t="s">
        <v>8</v>
      </c>
      <c r="BQ18" s="1629">
        <v>2.94</v>
      </c>
      <c r="BR18" s="1628"/>
      <c r="BS18" s="1629">
        <v>1.87</v>
      </c>
      <c r="BT18" s="1628"/>
      <c r="BU18" s="1629">
        <v>1.94</v>
      </c>
      <c r="BV18" s="1628"/>
      <c r="BW18" s="1629">
        <v>1.2</v>
      </c>
      <c r="BX18" s="1628"/>
      <c r="BY18" s="1629">
        <v>1.8</v>
      </c>
      <c r="BZ18" s="1628"/>
      <c r="CA18" s="1629">
        <v>1.3</v>
      </c>
      <c r="CB18" s="1628"/>
      <c r="CC18" s="1628"/>
      <c r="CD18" s="1628"/>
      <c r="CE18" s="1628"/>
      <c r="CF18" s="1628"/>
      <c r="CG18" s="1628"/>
      <c r="CH18" s="1628"/>
      <c r="CI18" s="1628"/>
      <c r="CJ18" s="1628"/>
      <c r="CK18" s="1628"/>
      <c r="CL18" s="1628"/>
      <c r="CM18" s="1628"/>
      <c r="CN18" s="1628"/>
      <c r="CO18" s="1628"/>
      <c r="CP18" s="1628"/>
      <c r="CQ18" s="1628"/>
      <c r="CR18" s="1628"/>
      <c r="CS18" s="1628"/>
      <c r="CT18" s="1628"/>
      <c r="CU18" s="1628"/>
      <c r="CV18" s="1628"/>
      <c r="CW18" s="1628"/>
      <c r="CX18" s="1628"/>
      <c r="CY18" s="1628"/>
      <c r="CZ18" s="1628"/>
      <c r="DA18" s="1628"/>
      <c r="DB18" s="1628"/>
      <c r="DC18" s="1628"/>
      <c r="DD18" s="1628"/>
      <c r="DE18" s="1628"/>
      <c r="DF18" s="1628"/>
      <c r="DG18" s="1628"/>
      <c r="DH18" s="1628"/>
      <c r="DI18" s="1628"/>
      <c r="DJ18" s="1628"/>
      <c r="DK18" s="1628"/>
      <c r="DL18" s="1628"/>
      <c r="DM18" s="1628"/>
      <c r="DN18" s="1628"/>
      <c r="DO18" s="1628"/>
      <c r="DP18" s="1628"/>
      <c r="DQ18" s="1628"/>
      <c r="DR18" s="1628"/>
      <c r="DS18" s="1628"/>
      <c r="DT18" s="1628"/>
      <c r="DU18" s="1628"/>
      <c r="DV18" s="1628"/>
      <c r="DW18" s="1628"/>
      <c r="DX18" s="1628"/>
      <c r="DY18" s="1628"/>
      <c r="DZ18" s="1628"/>
      <c r="EA18" s="1628"/>
      <c r="EB18" s="1628"/>
      <c r="EC18" s="1628"/>
      <c r="ED18" s="1628"/>
      <c r="EE18" s="1628"/>
      <c r="EF18" s="1628"/>
      <c r="EG18" s="1628"/>
      <c r="EH18" s="1628"/>
      <c r="EI18" s="1628"/>
      <c r="EJ18" s="1628"/>
      <c r="EK18" s="1628"/>
      <c r="EL18" s="1628"/>
      <c r="EM18" s="1628"/>
      <c r="EN18" s="1628"/>
      <c r="EO18" s="1628"/>
      <c r="EP18" s="1628"/>
      <c r="EQ18" s="1628"/>
      <c r="ER18" s="1628"/>
      <c r="ES18" s="1628"/>
      <c r="ET18" s="1628"/>
      <c r="EU18" s="1628"/>
      <c r="EV18" s="1628"/>
      <c r="EW18" s="1628"/>
      <c r="EX18" s="1628"/>
      <c r="EY18" s="1628"/>
      <c r="EZ18" s="1628"/>
      <c r="FA18" s="1628"/>
      <c r="FB18" s="1628"/>
      <c r="FC18" s="1629">
        <v>9.5000000000000001E-2</v>
      </c>
      <c r="FD18" s="1613" t="s">
        <v>8</v>
      </c>
      <c r="FE18" s="1629">
        <v>3.9E-2</v>
      </c>
      <c r="FF18" s="1628"/>
      <c r="FG18" s="1629">
        <v>0.92</v>
      </c>
      <c r="FH18" s="1628"/>
      <c r="FI18" s="1629">
        <v>0.36</v>
      </c>
      <c r="FJ18" s="1628"/>
      <c r="FK18" s="1629">
        <v>0.02</v>
      </c>
      <c r="FL18" s="1613" t="s">
        <v>12</v>
      </c>
      <c r="FM18" s="1629">
        <v>0.11</v>
      </c>
      <c r="FN18" s="1613" t="s">
        <v>8</v>
      </c>
      <c r="FO18" s="1629">
        <v>0.02</v>
      </c>
      <c r="FP18" s="1613" t="s">
        <v>12</v>
      </c>
      <c r="FQ18" s="1628"/>
      <c r="FR18" s="1628"/>
      <c r="FS18" s="1628"/>
      <c r="FT18" s="1628"/>
      <c r="FU18" s="1628"/>
      <c r="FV18" s="1628"/>
      <c r="FW18" s="1629">
        <v>0.27</v>
      </c>
      <c r="FX18" s="1613" t="s">
        <v>8</v>
      </c>
      <c r="FY18" s="1629">
        <v>0.57999999999999996</v>
      </c>
      <c r="FZ18" s="1628"/>
      <c r="GA18" s="1629">
        <v>0.42</v>
      </c>
      <c r="GB18" s="1628"/>
      <c r="GC18" s="1629">
        <v>0.36</v>
      </c>
      <c r="GD18" s="1628"/>
      <c r="GE18" s="1629">
        <v>0.42</v>
      </c>
      <c r="GF18" s="1628"/>
      <c r="GG18" s="1629">
        <v>0.48</v>
      </c>
      <c r="GH18" s="1613" t="s">
        <v>12</v>
      </c>
      <c r="GI18" s="1629">
        <v>0.4</v>
      </c>
      <c r="GJ18" s="1613"/>
      <c r="GK18" s="1628"/>
      <c r="GL18" s="1628"/>
      <c r="GM18" s="1628"/>
      <c r="GN18" s="1628"/>
      <c r="GO18" s="1628"/>
      <c r="GP18" s="1627"/>
    </row>
    <row r="19" spans="1:198" x14ac:dyDescent="0.25">
      <c r="A19" s="1608" t="s">
        <v>550</v>
      </c>
      <c r="B19" s="1631" t="s">
        <v>540</v>
      </c>
      <c r="C19" s="1630"/>
      <c r="D19" s="1628"/>
      <c r="E19" s="1628"/>
      <c r="F19" s="1628"/>
      <c r="G19" s="1628"/>
      <c r="H19" s="1628"/>
      <c r="I19" s="1628"/>
      <c r="J19" s="1628"/>
      <c r="K19" s="1628"/>
      <c r="L19" s="1628"/>
      <c r="M19" s="1628"/>
      <c r="N19" s="1628"/>
      <c r="O19" s="1628"/>
      <c r="P19" s="1628"/>
      <c r="Q19" s="1628"/>
      <c r="R19" s="1628"/>
      <c r="S19" s="1628"/>
      <c r="T19" s="1628"/>
      <c r="U19" s="778">
        <v>24.7</v>
      </c>
      <c r="V19" s="1613" t="s">
        <v>8</v>
      </c>
      <c r="W19" s="778">
        <v>4.54</v>
      </c>
      <c r="X19" s="778"/>
      <c r="Y19" s="778">
        <v>2.56</v>
      </c>
      <c r="Z19" s="778"/>
      <c r="AA19" s="778">
        <v>12.4</v>
      </c>
      <c r="AB19" s="778"/>
      <c r="AC19" s="778">
        <v>13</v>
      </c>
      <c r="AD19" s="778"/>
      <c r="AE19" s="778">
        <v>6.9</v>
      </c>
      <c r="AF19" s="1628"/>
      <c r="AG19" s="778">
        <v>8.6</v>
      </c>
      <c r="AH19" s="1628"/>
      <c r="AI19" s="1628"/>
      <c r="AJ19" s="1628"/>
      <c r="AK19" s="1628"/>
      <c r="AL19" s="1628"/>
      <c r="AM19" s="1628"/>
      <c r="AN19" s="1628"/>
      <c r="AO19" s="1628"/>
      <c r="AP19" s="1628"/>
      <c r="AQ19" s="1628"/>
      <c r="AR19" s="1628"/>
      <c r="AS19" s="1628"/>
      <c r="AT19" s="1628"/>
      <c r="AU19" s="1628"/>
      <c r="AV19" s="1628"/>
      <c r="AW19" s="1628"/>
      <c r="AX19" s="1628"/>
      <c r="AY19" s="1628"/>
      <c r="AZ19" s="1628"/>
      <c r="BA19" s="1628"/>
      <c r="BB19" s="1628"/>
      <c r="BC19" s="1628"/>
      <c r="BD19" s="1628"/>
      <c r="BE19" s="1628"/>
      <c r="BF19" s="1628"/>
      <c r="BG19" s="1628"/>
      <c r="BH19" s="1628"/>
      <c r="BI19" s="1628"/>
      <c r="BJ19" s="1628"/>
      <c r="BK19" s="1628"/>
      <c r="BL19" s="1628"/>
      <c r="BM19" s="1628"/>
      <c r="BN19" s="1628"/>
      <c r="BO19" s="1629">
        <v>5.97</v>
      </c>
      <c r="BP19" s="1613" t="s">
        <v>8</v>
      </c>
      <c r="BQ19" s="1629">
        <v>5.66</v>
      </c>
      <c r="BR19" s="1628"/>
      <c r="BS19" s="1629">
        <v>5.95</v>
      </c>
      <c r="BT19" s="1628"/>
      <c r="BU19" s="1629">
        <v>7.16</v>
      </c>
      <c r="BV19" s="1628"/>
      <c r="BW19" s="1629">
        <v>5.6</v>
      </c>
      <c r="BX19" s="1628"/>
      <c r="BY19" s="1629">
        <v>7</v>
      </c>
      <c r="BZ19" s="1628"/>
      <c r="CA19" s="1629">
        <v>6.3</v>
      </c>
      <c r="CB19" s="1628" t="s">
        <v>8</v>
      </c>
      <c r="CC19" s="1628"/>
      <c r="CD19" s="1628"/>
      <c r="CE19" s="1628"/>
      <c r="CF19" s="1628"/>
      <c r="CG19" s="1628"/>
      <c r="CH19" s="1628"/>
      <c r="CI19" s="1628"/>
      <c r="CJ19" s="1628"/>
      <c r="CK19" s="1628"/>
      <c r="CL19" s="1628"/>
      <c r="CM19" s="1628"/>
      <c r="CN19" s="1628"/>
      <c r="CO19" s="1628"/>
      <c r="CP19" s="1628"/>
      <c r="CQ19" s="1628"/>
      <c r="CR19" s="1628"/>
      <c r="CS19" s="1628"/>
      <c r="CT19" s="1628"/>
      <c r="CU19" s="1628"/>
      <c r="CV19" s="1628"/>
      <c r="CW19" s="1628"/>
      <c r="CX19" s="1628"/>
      <c r="CY19" s="1628"/>
      <c r="CZ19" s="1628"/>
      <c r="DA19" s="1628"/>
      <c r="DB19" s="1628"/>
      <c r="DC19" s="1628"/>
      <c r="DD19" s="1628"/>
      <c r="DE19" s="1628"/>
      <c r="DF19" s="1628"/>
      <c r="DG19" s="1628"/>
      <c r="DH19" s="1628"/>
      <c r="DI19" s="1628"/>
      <c r="DJ19" s="1628"/>
      <c r="DK19" s="1628"/>
      <c r="DL19" s="1628"/>
      <c r="DM19" s="1628"/>
      <c r="DN19" s="1628"/>
      <c r="DO19" s="1628"/>
      <c r="DP19" s="1628"/>
      <c r="DQ19" s="1628"/>
      <c r="DR19" s="1628"/>
      <c r="DS19" s="1628"/>
      <c r="DT19" s="1628"/>
      <c r="DU19" s="1628"/>
      <c r="DV19" s="1628"/>
      <c r="DW19" s="1628"/>
      <c r="DX19" s="1628"/>
      <c r="DY19" s="1628"/>
      <c r="DZ19" s="1628"/>
      <c r="EA19" s="1628"/>
      <c r="EB19" s="1628"/>
      <c r="EC19" s="1628"/>
      <c r="ED19" s="1628"/>
      <c r="EE19" s="1628"/>
      <c r="EF19" s="1628"/>
      <c r="EG19" s="1628"/>
      <c r="EH19" s="1628"/>
      <c r="EI19" s="1628"/>
      <c r="EJ19" s="1628"/>
      <c r="EK19" s="1628"/>
      <c r="EL19" s="1628"/>
      <c r="EM19" s="1628"/>
      <c r="EN19" s="1628"/>
      <c r="EO19" s="1628"/>
      <c r="EP19" s="1628"/>
      <c r="EQ19" s="1628"/>
      <c r="ER19" s="1628"/>
      <c r="ES19" s="1628"/>
      <c r="ET19" s="1628"/>
      <c r="EU19" s="1628"/>
      <c r="EV19" s="1628"/>
      <c r="EW19" s="1628"/>
      <c r="EX19" s="1628"/>
      <c r="EY19" s="1628"/>
      <c r="EZ19" s="1628"/>
      <c r="FA19" s="1628"/>
      <c r="FB19" s="1628"/>
      <c r="FC19" s="1629">
        <v>5.49</v>
      </c>
      <c r="FD19" s="1613" t="s">
        <v>8</v>
      </c>
      <c r="FE19" s="1629">
        <v>8.9</v>
      </c>
      <c r="FF19" s="1628"/>
      <c r="FG19" s="1629">
        <v>10</v>
      </c>
      <c r="FH19" s="1628"/>
      <c r="FI19" s="1629">
        <v>7.9</v>
      </c>
      <c r="FJ19" s="1628"/>
      <c r="FK19" s="1629">
        <v>15</v>
      </c>
      <c r="FL19" s="1628"/>
      <c r="FM19" s="1629">
        <v>11</v>
      </c>
      <c r="FN19" s="1628"/>
      <c r="FO19" s="1629">
        <v>16</v>
      </c>
      <c r="FP19" s="1628"/>
      <c r="FQ19" s="1628"/>
      <c r="FR19" s="1628"/>
      <c r="FS19" s="1628"/>
      <c r="FT19" s="1628"/>
      <c r="FU19" s="1628"/>
      <c r="FV19" s="1628"/>
      <c r="FW19" s="1629">
        <v>7.67</v>
      </c>
      <c r="FX19" s="1613" t="s">
        <v>8</v>
      </c>
      <c r="FY19" s="1629">
        <v>8.74</v>
      </c>
      <c r="FZ19" s="1628"/>
      <c r="GA19" s="1629">
        <v>7.76</v>
      </c>
      <c r="GB19" s="1628"/>
      <c r="GC19" s="1629">
        <v>4.83</v>
      </c>
      <c r="GD19" s="1628"/>
      <c r="GE19" s="1629">
        <v>10</v>
      </c>
      <c r="GF19" s="1628"/>
      <c r="GG19" s="1629">
        <v>8.3000000000000007</v>
      </c>
      <c r="GH19" s="1628"/>
      <c r="GI19" s="1629">
        <v>6.6</v>
      </c>
      <c r="GJ19" s="1628"/>
      <c r="GK19" s="1628"/>
      <c r="GL19" s="1628"/>
      <c r="GM19" s="1628"/>
      <c r="GN19" s="1628"/>
      <c r="GO19" s="1628"/>
      <c r="GP19" s="1627"/>
    </row>
    <row r="20" spans="1:198" x14ac:dyDescent="0.25">
      <c r="A20" s="1626" t="s">
        <v>7</v>
      </c>
      <c r="B20" s="1625" t="s">
        <v>540</v>
      </c>
      <c r="C20" s="1606"/>
      <c r="D20" s="1603"/>
      <c r="E20" s="1603"/>
      <c r="F20" s="1603"/>
      <c r="G20" s="1603"/>
      <c r="H20" s="1603"/>
      <c r="I20" s="1603"/>
      <c r="J20" s="1603"/>
      <c r="K20" s="1603"/>
      <c r="L20" s="1603"/>
      <c r="M20" s="1603"/>
      <c r="N20" s="1603"/>
      <c r="O20" s="1603"/>
      <c r="P20" s="1603"/>
      <c r="Q20" s="1603"/>
      <c r="R20" s="1603"/>
      <c r="S20" s="1603"/>
      <c r="T20" s="1603"/>
      <c r="U20" s="1623">
        <v>0.85</v>
      </c>
      <c r="V20" s="1622" t="s">
        <v>8</v>
      </c>
      <c r="W20" s="1623">
        <v>0.39</v>
      </c>
      <c r="X20" s="1624" t="s">
        <v>8</v>
      </c>
      <c r="Y20" s="1623">
        <v>0.5</v>
      </c>
      <c r="Z20" s="1623"/>
      <c r="AA20" s="1623">
        <v>0.56000000000000005</v>
      </c>
      <c r="AB20" s="1623"/>
      <c r="AC20" s="1623">
        <v>0.82</v>
      </c>
      <c r="AD20" s="1624" t="s">
        <v>8</v>
      </c>
      <c r="AE20" s="1623">
        <v>0.63</v>
      </c>
      <c r="AF20" s="1603"/>
      <c r="AG20" s="1623">
        <v>0.84</v>
      </c>
      <c r="AH20" s="1603"/>
      <c r="AI20" s="1603"/>
      <c r="AJ20" s="1603"/>
      <c r="AK20" s="1603"/>
      <c r="AL20" s="1603"/>
      <c r="AM20" s="1603"/>
      <c r="AN20" s="1603"/>
      <c r="AO20" s="1603"/>
      <c r="AP20" s="1603"/>
      <c r="AQ20" s="1603"/>
      <c r="AR20" s="1603"/>
      <c r="AS20" s="1603"/>
      <c r="AT20" s="1603"/>
      <c r="AU20" s="1603"/>
      <c r="AV20" s="1603"/>
      <c r="AW20" s="1603"/>
      <c r="AX20" s="1603"/>
      <c r="AY20" s="1603"/>
      <c r="AZ20" s="1603"/>
      <c r="BA20" s="1603"/>
      <c r="BB20" s="1603"/>
      <c r="BC20" s="1603"/>
      <c r="BD20" s="1603"/>
      <c r="BE20" s="1603"/>
      <c r="BF20" s="1603"/>
      <c r="BG20" s="1603"/>
      <c r="BH20" s="1603"/>
      <c r="BI20" s="1603"/>
      <c r="BJ20" s="1603"/>
      <c r="BK20" s="1603"/>
      <c r="BL20" s="1603"/>
      <c r="BM20" s="1603"/>
      <c r="BN20" s="1603"/>
      <c r="BO20" s="1604">
        <v>1.0900000000000001</v>
      </c>
      <c r="BP20" s="1622" t="s">
        <v>8</v>
      </c>
      <c r="BQ20" s="1604">
        <v>0.61</v>
      </c>
      <c r="BR20" s="1603"/>
      <c r="BS20" s="1604">
        <v>0.7</v>
      </c>
      <c r="BT20" s="1603"/>
      <c r="BU20" s="1604">
        <v>0.69</v>
      </c>
      <c r="BV20" s="1603"/>
      <c r="BW20" s="1604">
        <v>0.66</v>
      </c>
      <c r="BX20" s="1622" t="s">
        <v>8</v>
      </c>
      <c r="BY20" s="1604">
        <v>0.53</v>
      </c>
      <c r="BZ20" s="1603"/>
      <c r="CA20" s="1604">
        <v>0.55000000000000004</v>
      </c>
      <c r="CB20" s="1603"/>
      <c r="CC20" s="1603"/>
      <c r="CD20" s="1603"/>
      <c r="CE20" s="1603"/>
      <c r="CF20" s="1603"/>
      <c r="CG20" s="1603"/>
      <c r="CH20" s="1603"/>
      <c r="CI20" s="1603"/>
      <c r="CJ20" s="1603"/>
      <c r="CK20" s="1603"/>
      <c r="CL20" s="1603"/>
      <c r="CM20" s="1603"/>
      <c r="CN20" s="1603"/>
      <c r="CO20" s="1603"/>
      <c r="CP20" s="1603"/>
      <c r="CQ20" s="1603"/>
      <c r="CR20" s="1603"/>
      <c r="CS20" s="1603"/>
      <c r="CT20" s="1603"/>
      <c r="CU20" s="1603"/>
      <c r="CV20" s="1603"/>
      <c r="CW20" s="1603"/>
      <c r="CX20" s="1603"/>
      <c r="CY20" s="1603"/>
      <c r="CZ20" s="1603"/>
      <c r="DA20" s="1603"/>
      <c r="DB20" s="1603"/>
      <c r="DC20" s="1603"/>
      <c r="DD20" s="1603"/>
      <c r="DE20" s="1603"/>
      <c r="DF20" s="1603"/>
      <c r="DG20" s="1603"/>
      <c r="DH20" s="1603"/>
      <c r="DI20" s="1603"/>
      <c r="DJ20" s="1603"/>
      <c r="DK20" s="1603"/>
      <c r="DL20" s="1603"/>
      <c r="DM20" s="1603"/>
      <c r="DN20" s="1603"/>
      <c r="DO20" s="1603"/>
      <c r="DP20" s="1603"/>
      <c r="DQ20" s="1603"/>
      <c r="DR20" s="1603"/>
      <c r="DS20" s="1603"/>
      <c r="DT20" s="1603"/>
      <c r="DU20" s="1603"/>
      <c r="DV20" s="1603"/>
      <c r="DW20" s="1603"/>
      <c r="DX20" s="1603"/>
      <c r="DY20" s="1603"/>
      <c r="DZ20" s="1603"/>
      <c r="EA20" s="1603"/>
      <c r="EB20" s="1603"/>
      <c r="EC20" s="1603"/>
      <c r="ED20" s="1603"/>
      <c r="EE20" s="1603"/>
      <c r="EF20" s="1603"/>
      <c r="EG20" s="1603"/>
      <c r="EH20" s="1603"/>
      <c r="EI20" s="1603"/>
      <c r="EJ20" s="1603"/>
      <c r="EK20" s="1603"/>
      <c r="EL20" s="1603"/>
      <c r="EM20" s="1603"/>
      <c r="EN20" s="1603"/>
      <c r="EO20" s="1603"/>
      <c r="EP20" s="1603"/>
      <c r="EQ20" s="1603"/>
      <c r="ER20" s="1603"/>
      <c r="ES20" s="1603"/>
      <c r="ET20" s="1603"/>
      <c r="EU20" s="1603"/>
      <c r="EV20" s="1603"/>
      <c r="EW20" s="1603"/>
      <c r="EX20" s="1603"/>
      <c r="EY20" s="1603"/>
      <c r="EZ20" s="1603"/>
      <c r="FA20" s="1603"/>
      <c r="FB20" s="1603"/>
      <c r="FC20" s="1604">
        <v>1.19</v>
      </c>
      <c r="FD20" s="1622" t="s">
        <v>8</v>
      </c>
      <c r="FE20" s="1604">
        <v>1.0900000000000001</v>
      </c>
      <c r="FF20" s="1603"/>
      <c r="FG20" s="1604">
        <v>1.18</v>
      </c>
      <c r="FH20" s="1603"/>
      <c r="FI20" s="1604">
        <v>1.1499999999999999</v>
      </c>
      <c r="FJ20" s="1603"/>
      <c r="FK20" s="1604">
        <v>1.3</v>
      </c>
      <c r="FL20" s="1603"/>
      <c r="FM20" s="1604">
        <v>1.2</v>
      </c>
      <c r="FN20" s="1603"/>
      <c r="FO20" s="1604">
        <v>1.6</v>
      </c>
      <c r="FP20" s="1603"/>
      <c r="FQ20" s="1603"/>
      <c r="FR20" s="1603"/>
      <c r="FS20" s="1603"/>
      <c r="FT20" s="1603"/>
      <c r="FU20" s="1603"/>
      <c r="FV20" s="1603"/>
      <c r="FW20" s="1604">
        <v>0.65</v>
      </c>
      <c r="FX20" s="1622" t="s">
        <v>8</v>
      </c>
      <c r="FY20" s="1604">
        <v>0.68</v>
      </c>
      <c r="FZ20" s="1603"/>
      <c r="GA20" s="1604">
        <v>0.78</v>
      </c>
      <c r="GB20" s="1603"/>
      <c r="GC20" s="1604">
        <v>1.18</v>
      </c>
      <c r="GD20" s="1603"/>
      <c r="GE20" s="1604">
        <v>0.79</v>
      </c>
      <c r="GF20" s="1622" t="s">
        <v>8</v>
      </c>
      <c r="GG20" s="1604">
        <v>0.67</v>
      </c>
      <c r="GH20" s="1603"/>
      <c r="GI20" s="1604">
        <v>0.78</v>
      </c>
      <c r="GJ20" s="1603"/>
      <c r="GK20" s="1603"/>
      <c r="GL20" s="1603"/>
      <c r="GM20" s="1603"/>
      <c r="GN20" s="1603"/>
      <c r="GO20" s="1603"/>
      <c r="GP20" s="1602"/>
    </row>
    <row r="21" spans="1:198" x14ac:dyDescent="0.25">
      <c r="A21" s="1621" t="s">
        <v>555</v>
      </c>
      <c r="B21" s="1620"/>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1618"/>
      <c r="AM21" s="1618"/>
      <c r="AN21" s="1618"/>
      <c r="AO21" s="1618"/>
      <c r="AP21" s="1618"/>
      <c r="AQ21" s="1618"/>
      <c r="AR21" s="1618"/>
      <c r="AS21" s="1618"/>
      <c r="AT21" s="1618"/>
      <c r="AU21" s="1618"/>
      <c r="AV21" s="1618"/>
      <c r="AW21" s="1618"/>
      <c r="AX21" s="1618"/>
      <c r="AY21" s="1618"/>
      <c r="AZ21" s="1618"/>
      <c r="BA21" s="1618"/>
      <c r="BB21" s="1618"/>
      <c r="BC21" s="1618"/>
      <c r="BD21" s="1618"/>
      <c r="BE21" s="1618"/>
      <c r="BF21" s="1618"/>
      <c r="BG21" s="1618"/>
      <c r="BH21" s="1618"/>
      <c r="BI21" s="1618"/>
      <c r="BJ21" s="1618"/>
      <c r="BK21" s="1618"/>
      <c r="BL21" s="1618"/>
      <c r="BM21" s="1618"/>
      <c r="BN21" s="1618"/>
      <c r="BO21" s="1618"/>
      <c r="BP21" s="1618"/>
      <c r="BQ21" s="1619"/>
      <c r="BR21" s="1618"/>
      <c r="BS21" s="1618"/>
      <c r="BT21" s="1618"/>
      <c r="BU21" s="1618"/>
      <c r="BV21" s="1618"/>
      <c r="BW21" s="1618"/>
      <c r="BX21" s="1618"/>
      <c r="BY21" s="1618"/>
      <c r="BZ21" s="1618"/>
      <c r="CA21" s="1618"/>
      <c r="CB21" s="1618"/>
      <c r="CC21" s="1618"/>
      <c r="CD21" s="1618"/>
      <c r="CE21" s="1618"/>
      <c r="CF21" s="1618"/>
      <c r="CG21" s="1618"/>
      <c r="CH21" s="1618"/>
      <c r="CI21" s="1618"/>
      <c r="CJ21" s="1618"/>
      <c r="CK21" s="1618"/>
      <c r="CL21" s="1618"/>
      <c r="CM21" s="1618"/>
      <c r="CN21" s="1618"/>
      <c r="CO21" s="1618"/>
      <c r="CP21" s="1618"/>
      <c r="CQ21" s="1618"/>
      <c r="CR21" s="1618"/>
      <c r="CS21" s="1618"/>
      <c r="CT21" s="1618"/>
      <c r="CU21" s="1618"/>
      <c r="CV21" s="1618"/>
      <c r="CW21" s="1618"/>
      <c r="CX21" s="1618"/>
      <c r="CY21" s="1618"/>
      <c r="CZ21" s="1618"/>
      <c r="DA21" s="1618"/>
      <c r="DB21" s="1618"/>
      <c r="DC21" s="1618"/>
      <c r="DD21" s="1618"/>
      <c r="DE21" s="1618"/>
      <c r="DF21" s="1618"/>
      <c r="DG21" s="1618"/>
      <c r="DH21" s="1618"/>
      <c r="DI21" s="1618"/>
      <c r="DJ21" s="1618"/>
      <c r="DK21" s="1618"/>
      <c r="DL21" s="1618"/>
      <c r="DM21" s="1618"/>
      <c r="DN21" s="1618"/>
      <c r="DO21" s="1618"/>
      <c r="DP21" s="1618"/>
      <c r="DQ21" s="1618"/>
      <c r="DR21" s="1618"/>
      <c r="DS21" s="1618"/>
      <c r="DT21" s="1618"/>
      <c r="DU21" s="1618"/>
      <c r="DV21" s="1618"/>
      <c r="DW21" s="1618"/>
      <c r="DX21" s="1618"/>
      <c r="DY21" s="1618"/>
      <c r="DZ21" s="1618"/>
      <c r="EA21" s="1618"/>
      <c r="EB21" s="1618"/>
      <c r="EC21" s="1618"/>
      <c r="ED21" s="1618"/>
      <c r="EE21" s="1618"/>
      <c r="EF21" s="1618"/>
      <c r="EG21" s="1618"/>
      <c r="EH21" s="1618"/>
      <c r="EI21" s="1618"/>
      <c r="EJ21" s="1618"/>
      <c r="EK21" s="1618"/>
      <c r="EL21" s="1618"/>
      <c r="EM21" s="1618"/>
      <c r="EN21" s="1618"/>
      <c r="EO21" s="1618"/>
      <c r="EP21" s="1618"/>
      <c r="EQ21" s="1618"/>
      <c r="ER21" s="1618"/>
      <c r="ES21" s="1618"/>
      <c r="ET21" s="1618"/>
      <c r="EU21" s="1618"/>
      <c r="EV21" s="1618"/>
      <c r="EW21" s="1618"/>
      <c r="EX21" s="1618"/>
      <c r="EY21" s="1618"/>
      <c r="EZ21" s="1618"/>
      <c r="FA21" s="1618"/>
      <c r="FB21" s="1618"/>
      <c r="FC21" s="1618"/>
      <c r="FD21" s="1618"/>
      <c r="FE21" s="1618"/>
      <c r="FF21" s="1618"/>
      <c r="FG21" s="1618"/>
      <c r="FH21" s="1618"/>
      <c r="FI21" s="1618"/>
      <c r="FJ21" s="1618"/>
      <c r="FK21" s="1618"/>
      <c r="FL21" s="1618"/>
      <c r="FM21" s="1618"/>
      <c r="FN21" s="1618"/>
      <c r="FO21" s="1618"/>
      <c r="FP21" s="1618"/>
      <c r="FQ21" s="1618"/>
      <c r="FR21" s="1618"/>
      <c r="FS21" s="1618"/>
      <c r="FT21" s="1618"/>
      <c r="FU21" s="1618"/>
      <c r="FV21" s="1618"/>
      <c r="FW21" s="1618"/>
      <c r="FX21" s="1618"/>
      <c r="FY21" s="1618"/>
      <c r="FZ21" s="1618"/>
      <c r="GA21" s="1618"/>
      <c r="GB21" s="1618"/>
      <c r="GC21" s="1618"/>
      <c r="GD21" s="1618"/>
      <c r="GE21" s="1618"/>
      <c r="GF21" s="1618"/>
      <c r="GG21" s="1618"/>
      <c r="GH21" s="1618"/>
      <c r="GI21" s="1618"/>
      <c r="GJ21" s="1618"/>
      <c r="GK21" s="1618"/>
      <c r="GL21" s="1618"/>
      <c r="GM21" s="1618"/>
      <c r="GN21" s="1618"/>
      <c r="GO21" s="1618"/>
      <c r="GP21" s="1618"/>
    </row>
    <row r="22" spans="1:198" x14ac:dyDescent="0.25">
      <c r="A22" s="1617" t="s">
        <v>552</v>
      </c>
      <c r="B22" s="1616" t="s">
        <v>540</v>
      </c>
      <c r="C22" s="1615"/>
      <c r="D22" s="1610"/>
      <c r="E22" s="1610"/>
      <c r="F22" s="1610"/>
      <c r="G22" s="1610"/>
      <c r="H22" s="1610"/>
      <c r="I22" s="1610"/>
      <c r="J22" s="1610"/>
      <c r="K22" s="1610"/>
      <c r="L22" s="1610"/>
      <c r="M22" s="1610"/>
      <c r="N22" s="1610"/>
      <c r="O22" s="1610"/>
      <c r="P22" s="1610"/>
      <c r="Q22" s="1610"/>
      <c r="R22" s="1610"/>
      <c r="S22" s="1610"/>
      <c r="T22" s="1610"/>
      <c r="U22" s="1614">
        <v>3.4000000000000002E-2</v>
      </c>
      <c r="V22" s="1613" t="s">
        <v>8</v>
      </c>
      <c r="W22" s="1611">
        <v>0.01</v>
      </c>
      <c r="X22" s="1612" t="s">
        <v>12</v>
      </c>
      <c r="Y22" s="1611">
        <v>0.01</v>
      </c>
      <c r="Z22" s="1612" t="s">
        <v>12</v>
      </c>
      <c r="AA22" s="1611">
        <v>0.01</v>
      </c>
      <c r="AB22" s="1612" t="s">
        <v>12</v>
      </c>
      <c r="AC22" s="1610"/>
      <c r="AD22" s="1610"/>
      <c r="AE22" s="1610"/>
      <c r="AF22" s="1610"/>
      <c r="AG22" s="1610"/>
      <c r="AH22" s="1610"/>
      <c r="AI22" s="1610"/>
      <c r="AJ22" s="1610"/>
      <c r="AK22" s="1610"/>
      <c r="AL22" s="1610"/>
      <c r="AM22" s="1610"/>
      <c r="AN22" s="1610"/>
      <c r="AO22" s="1610"/>
      <c r="AP22" s="1610"/>
      <c r="AQ22" s="1610"/>
      <c r="AR22" s="1610"/>
      <c r="AS22" s="1610"/>
      <c r="AT22" s="1610"/>
      <c r="AU22" s="1610"/>
      <c r="AV22" s="1610"/>
      <c r="AW22" s="1610"/>
      <c r="AX22" s="1610"/>
      <c r="AY22" s="1610"/>
      <c r="AZ22" s="1610"/>
      <c r="BA22" s="1610"/>
      <c r="BB22" s="1610"/>
      <c r="BC22" s="1610"/>
      <c r="BD22" s="1610"/>
      <c r="BE22" s="1610"/>
      <c r="BF22" s="1610"/>
      <c r="BG22" s="1610"/>
      <c r="BH22" s="1610"/>
      <c r="BI22" s="1610"/>
      <c r="BJ22" s="1610"/>
      <c r="BK22" s="1610"/>
      <c r="BL22" s="1610"/>
      <c r="BM22" s="1610"/>
      <c r="BN22" s="1610"/>
      <c r="BO22" s="1611">
        <v>7.62</v>
      </c>
      <c r="BP22" s="1611"/>
      <c r="BQ22" s="1611">
        <v>4.41</v>
      </c>
      <c r="BR22" s="1611"/>
      <c r="BS22" s="1611">
        <v>2</v>
      </c>
      <c r="BT22" s="1611"/>
      <c r="BU22" s="1611">
        <v>0.32100000000000001</v>
      </c>
      <c r="BV22" s="1612" t="s">
        <v>8</v>
      </c>
      <c r="BW22" s="1610"/>
      <c r="BX22" s="1610"/>
      <c r="BY22" s="1610"/>
      <c r="BZ22" s="1610"/>
      <c r="CA22" s="1610"/>
      <c r="CB22" s="1610"/>
      <c r="CC22" s="1610"/>
      <c r="CD22" s="1610"/>
      <c r="CE22" s="1610"/>
      <c r="CF22" s="1610"/>
      <c r="CG22" s="1610"/>
      <c r="CH22" s="1610"/>
      <c r="CI22" s="1610"/>
      <c r="CJ22" s="1610"/>
      <c r="CK22" s="1610"/>
      <c r="CL22" s="1610"/>
      <c r="CM22" s="1610"/>
      <c r="CN22" s="1610"/>
      <c r="CO22" s="1610"/>
      <c r="CP22" s="1610"/>
      <c r="CQ22" s="1610"/>
      <c r="CR22" s="1610"/>
      <c r="CS22" s="1610"/>
      <c r="CT22" s="1610"/>
      <c r="CU22" s="1610"/>
      <c r="CV22" s="1610"/>
      <c r="CW22" s="1610"/>
      <c r="CX22" s="1610"/>
      <c r="CY22" s="1610"/>
      <c r="CZ22" s="1610"/>
      <c r="DA22" s="1610"/>
      <c r="DB22" s="1610"/>
      <c r="DC22" s="1610"/>
      <c r="DD22" s="1610"/>
      <c r="DE22" s="1610"/>
      <c r="DF22" s="1610"/>
      <c r="DG22" s="1610"/>
      <c r="DH22" s="1610"/>
      <c r="DI22" s="1610"/>
      <c r="DJ22" s="1610"/>
      <c r="DK22" s="1610"/>
      <c r="DL22" s="1610"/>
      <c r="DM22" s="1610"/>
      <c r="DN22" s="1610"/>
      <c r="DO22" s="1610"/>
      <c r="DP22" s="1610"/>
      <c r="DQ22" s="1610"/>
      <c r="DR22" s="1610"/>
      <c r="DS22" s="1610"/>
      <c r="DT22" s="1610"/>
      <c r="DU22" s="1610"/>
      <c r="DV22" s="1610"/>
      <c r="DW22" s="1610"/>
      <c r="DX22" s="1610"/>
      <c r="DY22" s="1610"/>
      <c r="DZ22" s="1610"/>
      <c r="EA22" s="1610"/>
      <c r="EB22" s="1610"/>
      <c r="EC22" s="1610"/>
      <c r="ED22" s="1610"/>
      <c r="EE22" s="1610"/>
      <c r="EF22" s="1610"/>
      <c r="EG22" s="1610"/>
      <c r="EH22" s="1610"/>
      <c r="EI22" s="1610"/>
      <c r="EJ22" s="1610"/>
      <c r="EK22" s="1610"/>
      <c r="EL22" s="1610"/>
      <c r="EM22" s="1610"/>
      <c r="EN22" s="1610"/>
      <c r="EO22" s="1610"/>
      <c r="EP22" s="1610"/>
      <c r="EQ22" s="1610"/>
      <c r="ER22" s="1610"/>
      <c r="ES22" s="1610"/>
      <c r="ET22" s="1610"/>
      <c r="EU22" s="1610"/>
      <c r="EV22" s="1610"/>
      <c r="EW22" s="1610"/>
      <c r="EX22" s="1610"/>
      <c r="EY22" s="1610"/>
      <c r="EZ22" s="1610"/>
      <c r="FA22" s="1610"/>
      <c r="FB22" s="1610"/>
      <c r="FC22" s="1611">
        <v>0.01</v>
      </c>
      <c r="FD22" s="1612" t="s">
        <v>12</v>
      </c>
      <c r="FE22" s="1611">
        <v>0.01</v>
      </c>
      <c r="FF22" s="1612" t="s">
        <v>12</v>
      </c>
      <c r="FG22" s="1611">
        <v>0.01</v>
      </c>
      <c r="FH22" s="1612" t="s">
        <v>12</v>
      </c>
      <c r="FI22" s="1611">
        <v>0.01</v>
      </c>
      <c r="FJ22" s="1612" t="s">
        <v>12</v>
      </c>
      <c r="FK22" s="1610"/>
      <c r="FL22" s="1610"/>
      <c r="FM22" s="1610"/>
      <c r="FN22" s="1610"/>
      <c r="FO22" s="1610"/>
      <c r="FP22" s="1610"/>
      <c r="FQ22" s="1610"/>
      <c r="FR22" s="1610"/>
      <c r="FS22" s="1610"/>
      <c r="FT22" s="1610"/>
      <c r="FU22" s="1610"/>
      <c r="FV22" s="1610"/>
      <c r="FW22" s="1611">
        <v>0.221</v>
      </c>
      <c r="FX22" s="1610"/>
      <c r="FY22" s="1611">
        <v>0.185</v>
      </c>
      <c r="FZ22" s="1610"/>
      <c r="GA22" s="1611">
        <v>5.45E-2</v>
      </c>
      <c r="GB22" s="1612" t="s">
        <v>8</v>
      </c>
      <c r="GC22" s="1611">
        <v>0.11</v>
      </c>
      <c r="GD22" s="1610"/>
      <c r="GE22" s="1610"/>
      <c r="GF22" s="1610"/>
      <c r="GG22" s="1610"/>
      <c r="GH22" s="1610"/>
      <c r="GI22" s="1610"/>
      <c r="GJ22" s="1610"/>
      <c r="GK22" s="1610"/>
      <c r="GL22" s="1610"/>
      <c r="GM22" s="1610"/>
      <c r="GN22" s="1610"/>
      <c r="GO22" s="1610"/>
      <c r="GP22" s="1609"/>
    </row>
    <row r="23" spans="1:198" x14ac:dyDescent="0.25">
      <c r="A23" s="1608" t="s">
        <v>754</v>
      </c>
      <c r="B23" s="1607" t="s">
        <v>540</v>
      </c>
      <c r="C23" s="1606"/>
      <c r="D23" s="1603"/>
      <c r="E23" s="1603"/>
      <c r="F23" s="1603"/>
      <c r="G23" s="1603"/>
      <c r="H23" s="1603"/>
      <c r="I23" s="1603"/>
      <c r="J23" s="1603"/>
      <c r="K23" s="1603"/>
      <c r="L23" s="1603"/>
      <c r="M23" s="1603"/>
      <c r="N23" s="1603"/>
      <c r="O23" s="1603"/>
      <c r="P23" s="1603"/>
      <c r="Q23" s="1603"/>
      <c r="R23" s="1603"/>
      <c r="S23" s="1603"/>
      <c r="T23" s="1603"/>
      <c r="U23" s="1603"/>
      <c r="V23" s="1603"/>
      <c r="W23" s="1603"/>
      <c r="X23" s="1603"/>
      <c r="Y23" s="1603"/>
      <c r="Z23" s="1603"/>
      <c r="AA23" s="1603"/>
      <c r="AB23" s="1603"/>
      <c r="AC23" s="1604">
        <v>0</v>
      </c>
      <c r="AD23" s="1603"/>
      <c r="AE23" s="1605">
        <v>0.05</v>
      </c>
      <c r="AF23" s="1603"/>
      <c r="AG23" s="1605">
        <v>0.01</v>
      </c>
      <c r="AH23" s="1603"/>
      <c r="AI23" s="1603"/>
      <c r="AJ23" s="1603"/>
      <c r="AK23" s="1603"/>
      <c r="AL23" s="1603"/>
      <c r="AM23" s="1603"/>
      <c r="AN23" s="1603"/>
      <c r="AO23" s="1603"/>
      <c r="AP23" s="1603"/>
      <c r="AQ23" s="1603"/>
      <c r="AR23" s="1603"/>
      <c r="AS23" s="1603"/>
      <c r="AT23" s="1603"/>
      <c r="AU23" s="1603"/>
      <c r="AV23" s="1603"/>
      <c r="AW23" s="1603"/>
      <c r="AX23" s="1603"/>
      <c r="AY23" s="1603"/>
      <c r="AZ23" s="1603"/>
      <c r="BA23" s="1603"/>
      <c r="BB23" s="1603"/>
      <c r="BC23" s="1603"/>
      <c r="BD23" s="1603"/>
      <c r="BE23" s="1603"/>
      <c r="BF23" s="1603"/>
      <c r="BG23" s="1603"/>
      <c r="BH23" s="1603"/>
      <c r="BI23" s="1603"/>
      <c r="BJ23" s="1603"/>
      <c r="BK23" s="1603"/>
      <c r="BL23" s="1603"/>
      <c r="BM23" s="1603"/>
      <c r="BN23" s="1603"/>
      <c r="BO23" s="1603"/>
      <c r="BP23" s="1603"/>
      <c r="BQ23" s="1603"/>
      <c r="BR23" s="1603"/>
      <c r="BS23" s="1603"/>
      <c r="BT23" s="1603"/>
      <c r="BU23" s="1603"/>
      <c r="BV23" s="1603"/>
      <c r="BW23" s="1604">
        <v>0</v>
      </c>
      <c r="BX23" s="1603"/>
      <c r="BY23" s="1604">
        <v>0.08</v>
      </c>
      <c r="BZ23" s="1603"/>
      <c r="CA23" s="1604">
        <v>0.01</v>
      </c>
      <c r="CB23" s="1603"/>
      <c r="CC23" s="1603"/>
      <c r="CD23" s="1603"/>
      <c r="CE23" s="1603"/>
      <c r="CF23" s="1603"/>
      <c r="CG23" s="1603"/>
      <c r="CH23" s="1603"/>
      <c r="CI23" s="1603"/>
      <c r="CJ23" s="1603"/>
      <c r="CK23" s="1603"/>
      <c r="CL23" s="1603"/>
      <c r="CM23" s="1603"/>
      <c r="CN23" s="1603"/>
      <c r="CO23" s="1603"/>
      <c r="CP23" s="1603"/>
      <c r="CQ23" s="1603"/>
      <c r="CR23" s="1603"/>
      <c r="CS23" s="1603"/>
      <c r="CT23" s="1603"/>
      <c r="CU23" s="1603"/>
      <c r="CV23" s="1603"/>
      <c r="CW23" s="1603"/>
      <c r="CX23" s="1603"/>
      <c r="CY23" s="1603"/>
      <c r="CZ23" s="1603"/>
      <c r="DA23" s="1603"/>
      <c r="DB23" s="1603"/>
      <c r="DC23" s="1603"/>
      <c r="DD23" s="1603"/>
      <c r="DE23" s="1603"/>
      <c r="DF23" s="1603"/>
      <c r="DG23" s="1603"/>
      <c r="DH23" s="1603"/>
      <c r="DI23" s="1603"/>
      <c r="DJ23" s="1603"/>
      <c r="DK23" s="1603"/>
      <c r="DL23" s="1603"/>
      <c r="DM23" s="1603"/>
      <c r="DN23" s="1603"/>
      <c r="DO23" s="1603"/>
      <c r="DP23" s="1603"/>
      <c r="DQ23" s="1603"/>
      <c r="DR23" s="1603"/>
      <c r="DS23" s="1603"/>
      <c r="DT23" s="1603"/>
      <c r="DU23" s="1603"/>
      <c r="DV23" s="1603"/>
      <c r="DW23" s="1603"/>
      <c r="DX23" s="1603"/>
      <c r="DY23" s="1603"/>
      <c r="DZ23" s="1603"/>
      <c r="EA23" s="1603"/>
      <c r="EB23" s="1603"/>
      <c r="EC23" s="1603"/>
      <c r="ED23" s="1603"/>
      <c r="EE23" s="1603"/>
      <c r="EF23" s="1603"/>
      <c r="EG23" s="1603"/>
      <c r="EH23" s="1603"/>
      <c r="EI23" s="1603"/>
      <c r="EJ23" s="1603"/>
      <c r="EK23" s="1603"/>
      <c r="EL23" s="1603"/>
      <c r="EM23" s="1603"/>
      <c r="EN23" s="1603"/>
      <c r="EO23" s="1603"/>
      <c r="EP23" s="1603"/>
      <c r="EQ23" s="1603"/>
      <c r="ER23" s="1603"/>
      <c r="ES23" s="1603"/>
      <c r="ET23" s="1603"/>
      <c r="EU23" s="1603"/>
      <c r="EV23" s="1603"/>
      <c r="EW23" s="1603"/>
      <c r="EX23" s="1603"/>
      <c r="EY23" s="1603"/>
      <c r="EZ23" s="1603"/>
      <c r="FA23" s="1603"/>
      <c r="FB23" s="1603"/>
      <c r="FC23" s="1603"/>
      <c r="FD23" s="1603"/>
      <c r="FE23" s="1603"/>
      <c r="FF23" s="1603"/>
      <c r="FG23" s="1603"/>
      <c r="FH23" s="1603"/>
      <c r="FI23" s="1603"/>
      <c r="FJ23" s="1603"/>
      <c r="FK23" s="1604">
        <v>0</v>
      </c>
      <c r="FL23" s="1604"/>
      <c r="FM23" s="1604">
        <v>0.05</v>
      </c>
      <c r="FN23" s="1603"/>
      <c r="FO23" s="1604">
        <v>0.01</v>
      </c>
      <c r="FP23" s="1603"/>
      <c r="FQ23" s="1603"/>
      <c r="FR23" s="1603"/>
      <c r="FS23" s="1603"/>
      <c r="FT23" s="1603"/>
      <c r="FU23" s="1603"/>
      <c r="FV23" s="1603"/>
      <c r="FW23" s="1603"/>
      <c r="FX23" s="1603"/>
      <c r="FY23" s="1603"/>
      <c r="FZ23" s="1603"/>
      <c r="GA23" s="1603"/>
      <c r="GB23" s="1603"/>
      <c r="GC23" s="1603"/>
      <c r="GD23" s="1603"/>
      <c r="GE23" s="1604">
        <v>0.02</v>
      </c>
      <c r="GF23" s="1603"/>
      <c r="GG23" s="1604">
        <v>0.08</v>
      </c>
      <c r="GH23" s="1603"/>
      <c r="GI23" s="1604">
        <v>0.05</v>
      </c>
      <c r="GJ23" s="1603"/>
      <c r="GK23" s="1603"/>
      <c r="GL23" s="1603"/>
      <c r="GM23" s="1603"/>
      <c r="GN23" s="1603"/>
      <c r="GO23" s="1603"/>
      <c r="GP23" s="1602"/>
    </row>
    <row r="24" spans="1:198" x14ac:dyDescent="0.25">
      <c r="A24" s="1601" t="s">
        <v>239</v>
      </c>
      <c r="B24" s="1600"/>
      <c r="C24" s="1599"/>
      <c r="D24" s="1599"/>
      <c r="E24" s="1599"/>
      <c r="F24" s="1599"/>
      <c r="G24" s="1599"/>
      <c r="H24" s="1599"/>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599"/>
      <c r="CC24" s="1599"/>
      <c r="CD24" s="1599"/>
      <c r="CE24" s="1599"/>
      <c r="CF24" s="1599"/>
      <c r="CG24" s="1599"/>
      <c r="CH24" s="1599"/>
      <c r="CI24" s="1599"/>
      <c r="CJ24" s="1599"/>
      <c r="CK24" s="1599"/>
      <c r="CL24" s="1599"/>
      <c r="CM24" s="1599"/>
      <c r="CN24" s="1599"/>
      <c r="CO24" s="1599"/>
      <c r="CP24" s="1599"/>
      <c r="CQ24" s="1599"/>
      <c r="CR24" s="1599"/>
      <c r="CS24" s="1599"/>
      <c r="CT24" s="1599"/>
      <c r="CU24" s="1599"/>
      <c r="CV24" s="1599"/>
      <c r="CW24" s="1599"/>
      <c r="CX24" s="1599"/>
      <c r="CY24" s="1599"/>
      <c r="CZ24" s="1599"/>
      <c r="DA24" s="1599"/>
      <c r="DB24" s="1599"/>
      <c r="DC24" s="1599"/>
      <c r="DD24" s="1599"/>
      <c r="DE24" s="1599"/>
      <c r="DF24" s="1599"/>
      <c r="DG24" s="1599"/>
      <c r="DH24" s="1599"/>
      <c r="DI24" s="1599"/>
      <c r="DJ24" s="1599"/>
      <c r="DK24" s="1599"/>
      <c r="DL24" s="1599"/>
      <c r="DM24" s="1599"/>
      <c r="DN24" s="1599"/>
      <c r="DO24" s="1599"/>
      <c r="DP24" s="1599"/>
      <c r="DQ24" s="1599"/>
      <c r="DR24" s="1599"/>
      <c r="DS24" s="1599"/>
      <c r="DT24" s="1599"/>
      <c r="DU24" s="1599"/>
      <c r="DV24" s="1599"/>
      <c r="DW24" s="1599"/>
      <c r="DX24" s="1599"/>
      <c r="DY24" s="1599"/>
      <c r="DZ24" s="1599"/>
      <c r="EA24" s="1599"/>
      <c r="EB24" s="1599"/>
      <c r="EC24" s="1599"/>
      <c r="ED24" s="1599"/>
      <c r="EE24" s="1599"/>
      <c r="EF24" s="1599"/>
      <c r="EG24" s="1599"/>
      <c r="EH24" s="1599"/>
      <c r="EI24" s="1599"/>
      <c r="EJ24" s="1599"/>
      <c r="EK24" s="1599"/>
      <c r="EL24" s="1599"/>
      <c r="EM24" s="1599"/>
      <c r="EN24" s="1599"/>
      <c r="EO24" s="1599"/>
      <c r="EP24" s="1599"/>
      <c r="EQ24" s="1599"/>
      <c r="ER24" s="1599"/>
      <c r="ES24" s="1599"/>
      <c r="ET24" s="1599"/>
      <c r="EU24" s="1599"/>
      <c r="EV24" s="1599"/>
      <c r="EW24" s="1599"/>
      <c r="EX24" s="1599"/>
      <c r="EY24" s="1599"/>
      <c r="EZ24" s="1599"/>
      <c r="FA24" s="1599"/>
      <c r="FB24" s="1599"/>
      <c r="FC24" s="1599"/>
      <c r="FD24" s="1599"/>
      <c r="FE24" s="1599"/>
      <c r="FF24" s="1599"/>
      <c r="FG24" s="1599"/>
      <c r="FH24" s="1599"/>
      <c r="FI24" s="1599"/>
      <c r="FJ24" s="1599"/>
      <c r="FK24" s="1599"/>
      <c r="FL24" s="1599"/>
      <c r="FM24" s="1599"/>
      <c r="FN24" s="1599"/>
      <c r="FO24" s="1599"/>
      <c r="FP24" s="1599"/>
      <c r="FQ24" s="1599"/>
      <c r="FR24" s="1599"/>
      <c r="FS24" s="1599"/>
      <c r="FT24" s="1599"/>
      <c r="FU24" s="1599"/>
      <c r="FV24" s="1599"/>
      <c r="FW24" s="1599"/>
      <c r="FX24" s="1599"/>
      <c r="FY24" s="1599"/>
      <c r="FZ24" s="1599"/>
      <c r="GA24" s="1599"/>
      <c r="GB24" s="1599"/>
      <c r="GC24" s="1599"/>
      <c r="GD24" s="1599"/>
      <c r="GE24" s="1599"/>
      <c r="GF24" s="1599"/>
      <c r="GG24" s="1599"/>
      <c r="GH24" s="1599"/>
      <c r="GI24" s="1599"/>
      <c r="GJ24" s="1599"/>
      <c r="GK24" s="1599"/>
      <c r="GL24" s="1599"/>
      <c r="GM24" s="1599"/>
      <c r="GN24" s="1599"/>
      <c r="GO24" s="1599"/>
      <c r="GP24" s="1599"/>
    </row>
    <row r="25" spans="1:198" s="1582" customFormat="1" ht="11.25" x14ac:dyDescent="0.2">
      <c r="A25" s="1598" t="s">
        <v>753</v>
      </c>
      <c r="B25" s="1597" t="s">
        <v>591</v>
      </c>
      <c r="C25" s="1596">
        <v>0.5</v>
      </c>
      <c r="D25" s="1595" t="s">
        <v>12</v>
      </c>
      <c r="E25" s="1595">
        <v>0.5</v>
      </c>
      <c r="F25" s="1595" t="s">
        <v>12</v>
      </c>
      <c r="G25" s="1595">
        <v>0.5</v>
      </c>
      <c r="H25" s="1595" t="s">
        <v>12</v>
      </c>
      <c r="I25" s="1595">
        <v>0.5</v>
      </c>
      <c r="J25" s="1595" t="s">
        <v>12</v>
      </c>
      <c r="K25" s="1595">
        <v>0.5</v>
      </c>
      <c r="L25" s="1595" t="s">
        <v>12</v>
      </c>
      <c r="M25" s="1595">
        <v>0.5</v>
      </c>
      <c r="N25" s="1595" t="s">
        <v>12</v>
      </c>
      <c r="O25" s="1595">
        <v>0.5</v>
      </c>
      <c r="P25" s="1595" t="s">
        <v>12</v>
      </c>
      <c r="Q25" s="1595">
        <v>0.5</v>
      </c>
      <c r="R25" s="1595" t="s">
        <v>12</v>
      </c>
      <c r="S25" s="1595">
        <v>0.5</v>
      </c>
      <c r="T25" s="1595" t="s">
        <v>12</v>
      </c>
      <c r="U25" s="1595"/>
      <c r="V25" s="1595"/>
      <c r="W25" s="1595"/>
      <c r="X25" s="1595"/>
      <c r="Y25" s="1595"/>
      <c r="Z25" s="1595"/>
      <c r="AA25" s="1595"/>
      <c r="AB25" s="1595"/>
      <c r="AC25" s="1595"/>
      <c r="AD25" s="1595"/>
      <c r="AE25" s="1595"/>
      <c r="AF25" s="1595"/>
      <c r="AG25" s="1595"/>
      <c r="AH25" s="1595"/>
      <c r="AI25" s="1595">
        <v>0.5</v>
      </c>
      <c r="AJ25" s="1595" t="s">
        <v>12</v>
      </c>
      <c r="AK25" s="1595">
        <v>0.5</v>
      </c>
      <c r="AL25" s="1595" t="s">
        <v>12</v>
      </c>
      <c r="AM25" s="1595">
        <v>0.5</v>
      </c>
      <c r="AN25" s="1595" t="s">
        <v>12</v>
      </c>
      <c r="AO25" s="1595">
        <v>0.12</v>
      </c>
      <c r="AP25" s="1595" t="s">
        <v>12</v>
      </c>
      <c r="AQ25" s="1595">
        <v>0.5</v>
      </c>
      <c r="AR25" s="1595" t="s">
        <v>12</v>
      </c>
      <c r="AS25" s="1595">
        <v>0.5</v>
      </c>
      <c r="AT25" s="1595" t="s">
        <v>12</v>
      </c>
      <c r="AU25" s="1595">
        <v>0.5</v>
      </c>
      <c r="AV25" s="1595" t="s">
        <v>12</v>
      </c>
      <c r="AW25" s="1595">
        <v>0.5</v>
      </c>
      <c r="AX25" s="1595" t="s">
        <v>12</v>
      </c>
      <c r="AY25" s="1595">
        <v>0.5</v>
      </c>
      <c r="AZ25" s="1595" t="s">
        <v>12</v>
      </c>
      <c r="BA25" s="1595">
        <v>0.5</v>
      </c>
      <c r="BB25" s="1595" t="s">
        <v>12</v>
      </c>
      <c r="BC25" s="1595">
        <v>0.5</v>
      </c>
      <c r="BD25" s="1595" t="s">
        <v>12</v>
      </c>
      <c r="BE25" s="1595">
        <v>0.5</v>
      </c>
      <c r="BF25" s="1595" t="s">
        <v>12</v>
      </c>
      <c r="BG25" s="1595">
        <v>0.5</v>
      </c>
      <c r="BH25" s="1595" t="s">
        <v>12</v>
      </c>
      <c r="BI25" s="1595">
        <v>0.5</v>
      </c>
      <c r="BJ25" s="1595" t="s">
        <v>12</v>
      </c>
      <c r="BK25" s="1595">
        <v>0.5</v>
      </c>
      <c r="BL25" s="1595" t="s">
        <v>12</v>
      </c>
      <c r="BM25" s="1595">
        <v>0.12</v>
      </c>
      <c r="BN25" s="1595" t="s">
        <v>12</v>
      </c>
      <c r="BO25" s="1595"/>
      <c r="BP25" s="1595"/>
      <c r="BQ25" s="1595"/>
      <c r="BR25" s="1595"/>
      <c r="BS25" s="1595"/>
      <c r="BT25" s="1595"/>
      <c r="BU25" s="1595"/>
      <c r="BV25" s="1595"/>
      <c r="BW25" s="1595"/>
      <c r="BX25" s="1595"/>
      <c r="BY25" s="1595"/>
      <c r="BZ25" s="1595"/>
      <c r="CA25" s="1595"/>
      <c r="CB25" s="1595"/>
      <c r="CC25" s="1595">
        <v>0.5</v>
      </c>
      <c r="CD25" s="1595" t="s">
        <v>12</v>
      </c>
      <c r="CE25" s="1595">
        <v>0.5</v>
      </c>
      <c r="CF25" s="1595" t="s">
        <v>12</v>
      </c>
      <c r="CG25" s="1595">
        <v>0.5</v>
      </c>
      <c r="CH25" s="1595" t="s">
        <v>12</v>
      </c>
      <c r="CI25" s="1595">
        <v>0.12</v>
      </c>
      <c r="CJ25" s="1595" t="s">
        <v>12</v>
      </c>
      <c r="CK25" s="1595">
        <v>0.5</v>
      </c>
      <c r="CL25" s="1595" t="s">
        <v>12</v>
      </c>
      <c r="CM25" s="1595">
        <v>0.5</v>
      </c>
      <c r="CN25" s="1595" t="s">
        <v>12</v>
      </c>
      <c r="CO25" s="1595">
        <v>0.5</v>
      </c>
      <c r="CP25" s="1595" t="s">
        <v>12</v>
      </c>
      <c r="CQ25" s="1595">
        <v>0.5</v>
      </c>
      <c r="CR25" s="1595" t="s">
        <v>12</v>
      </c>
      <c r="CS25" s="1595">
        <v>0.5</v>
      </c>
      <c r="CT25" s="1595" t="s">
        <v>12</v>
      </c>
      <c r="CU25" s="1595">
        <v>0.5</v>
      </c>
      <c r="CV25" s="1595" t="s">
        <v>12</v>
      </c>
      <c r="CW25" s="1595">
        <v>0.5</v>
      </c>
      <c r="CX25" s="1595" t="s">
        <v>12</v>
      </c>
      <c r="CY25" s="1595">
        <v>0.5</v>
      </c>
      <c r="CZ25" s="1595" t="s">
        <v>12</v>
      </c>
      <c r="DA25" s="1595">
        <v>0.5</v>
      </c>
      <c r="DB25" s="1595" t="s">
        <v>12</v>
      </c>
      <c r="DC25" s="1595">
        <v>0.5</v>
      </c>
      <c r="DD25" s="1595" t="s">
        <v>12</v>
      </c>
      <c r="DE25" s="1595">
        <v>0.5</v>
      </c>
      <c r="DF25" s="1595" t="s">
        <v>12</v>
      </c>
      <c r="DG25" s="1595">
        <v>0.5</v>
      </c>
      <c r="DH25" s="1595" t="s">
        <v>12</v>
      </c>
      <c r="DI25" s="1595">
        <v>0.5</v>
      </c>
      <c r="DJ25" s="1595" t="s">
        <v>12</v>
      </c>
      <c r="DK25" s="1595">
        <v>0.5</v>
      </c>
      <c r="DL25" s="1595" t="s">
        <v>12</v>
      </c>
      <c r="DM25" s="1595">
        <v>0.5</v>
      </c>
      <c r="DN25" s="1595" t="s">
        <v>12</v>
      </c>
      <c r="DO25" s="1595">
        <v>0.5</v>
      </c>
      <c r="DP25" s="1595" t="s">
        <v>12</v>
      </c>
      <c r="DQ25" s="1595">
        <v>0.5</v>
      </c>
      <c r="DR25" s="1595" t="s">
        <v>12</v>
      </c>
      <c r="DS25" s="1595">
        <v>0.5</v>
      </c>
      <c r="DT25" s="1595" t="s">
        <v>12</v>
      </c>
      <c r="DU25" s="1595">
        <v>0.5</v>
      </c>
      <c r="DV25" s="1595" t="s">
        <v>12</v>
      </c>
      <c r="DW25" s="1595">
        <v>0.5</v>
      </c>
      <c r="DX25" s="1595" t="s">
        <v>12</v>
      </c>
      <c r="DY25" s="1595">
        <v>0.5</v>
      </c>
      <c r="DZ25" s="1595" t="s">
        <v>12</v>
      </c>
      <c r="EA25" s="1595">
        <v>0.5</v>
      </c>
      <c r="EB25" s="1595" t="s">
        <v>12</v>
      </c>
      <c r="EC25" s="1595">
        <v>0.5</v>
      </c>
      <c r="ED25" s="1595" t="s">
        <v>12</v>
      </c>
      <c r="EE25" s="1595">
        <v>0.5</v>
      </c>
      <c r="EF25" s="1595" t="s">
        <v>12</v>
      </c>
      <c r="EG25" s="1595">
        <v>0.5</v>
      </c>
      <c r="EH25" s="1595" t="s">
        <v>12</v>
      </c>
      <c r="EI25" s="1595">
        <v>0.5</v>
      </c>
      <c r="EJ25" s="1595" t="s">
        <v>12</v>
      </c>
      <c r="EK25" s="1595">
        <v>0.5</v>
      </c>
      <c r="EL25" s="1595" t="s">
        <v>12</v>
      </c>
      <c r="EM25" s="1595">
        <v>0.5</v>
      </c>
      <c r="EN25" s="1595" t="s">
        <v>12</v>
      </c>
      <c r="EO25" s="1595">
        <v>0.5</v>
      </c>
      <c r="EP25" s="1595" t="s">
        <v>12</v>
      </c>
      <c r="EQ25" s="1595">
        <v>0.5</v>
      </c>
      <c r="ER25" s="1595" t="s">
        <v>12</v>
      </c>
      <c r="ES25" s="1595">
        <v>0.5</v>
      </c>
      <c r="ET25" s="1595" t="s">
        <v>12</v>
      </c>
      <c r="EU25" s="1595">
        <v>0.5</v>
      </c>
      <c r="EV25" s="1595" t="s">
        <v>12</v>
      </c>
      <c r="EW25" s="1595">
        <v>0.5</v>
      </c>
      <c r="EX25" s="1595" t="s">
        <v>12</v>
      </c>
      <c r="EY25" s="1595">
        <v>0.5</v>
      </c>
      <c r="EZ25" s="1595" t="s">
        <v>12</v>
      </c>
      <c r="FA25" s="1595">
        <v>0.5</v>
      </c>
      <c r="FB25" s="1595" t="s">
        <v>12</v>
      </c>
      <c r="FC25" s="1595"/>
      <c r="FD25" s="1595"/>
      <c r="FE25" s="1595"/>
      <c r="FF25" s="1595"/>
      <c r="FG25" s="1595"/>
      <c r="FH25" s="1595"/>
      <c r="FI25" s="1595"/>
      <c r="FJ25" s="1595"/>
      <c r="FK25" s="1595"/>
      <c r="FL25" s="1595"/>
      <c r="FM25" s="1595"/>
      <c r="FN25" s="1595"/>
      <c r="FO25" s="1595"/>
      <c r="FP25" s="1595"/>
      <c r="FQ25" s="1595">
        <v>0.5</v>
      </c>
      <c r="FR25" s="1595" t="s">
        <v>12</v>
      </c>
      <c r="FS25" s="1595">
        <v>0.5</v>
      </c>
      <c r="FT25" s="1595" t="s">
        <v>12</v>
      </c>
      <c r="FU25" s="1595">
        <v>0.5</v>
      </c>
      <c r="FV25" s="1595" t="s">
        <v>12</v>
      </c>
      <c r="FW25" s="1595"/>
      <c r="FX25" s="1595"/>
      <c r="FY25" s="1595"/>
      <c r="FZ25" s="1595"/>
      <c r="GA25" s="1595"/>
      <c r="GB25" s="1595"/>
      <c r="GC25" s="1595"/>
      <c r="GD25" s="1595"/>
      <c r="GE25" s="1595"/>
      <c r="GF25" s="1595"/>
      <c r="GG25" s="1595"/>
      <c r="GH25" s="1595"/>
      <c r="GI25" s="1595"/>
      <c r="GJ25" s="1595"/>
      <c r="GK25" s="1595">
        <v>0.5</v>
      </c>
      <c r="GL25" s="1595" t="s">
        <v>12</v>
      </c>
      <c r="GM25" s="1595">
        <v>0.5</v>
      </c>
      <c r="GN25" s="1595" t="s">
        <v>12</v>
      </c>
      <c r="GO25" s="1595">
        <v>0.5</v>
      </c>
      <c r="GP25" s="1594" t="s">
        <v>12</v>
      </c>
    </row>
    <row r="26" spans="1:198" s="1582" customFormat="1" ht="11.25" x14ac:dyDescent="0.2">
      <c r="A26" s="1592" t="s">
        <v>752</v>
      </c>
      <c r="B26" s="1591" t="s">
        <v>591</v>
      </c>
      <c r="C26" s="1590">
        <v>0.5</v>
      </c>
      <c r="D26" s="1589" t="s">
        <v>12</v>
      </c>
      <c r="E26" s="1589">
        <v>0.5</v>
      </c>
      <c r="F26" s="1589" t="s">
        <v>12</v>
      </c>
      <c r="G26" s="1589">
        <v>0.5</v>
      </c>
      <c r="H26" s="1589" t="s">
        <v>12</v>
      </c>
      <c r="I26" s="1589">
        <v>0.5</v>
      </c>
      <c r="J26" s="1589" t="s">
        <v>12</v>
      </c>
      <c r="K26" s="1589">
        <v>0.5</v>
      </c>
      <c r="L26" s="1589" t="s">
        <v>12</v>
      </c>
      <c r="M26" s="1589">
        <v>0.5</v>
      </c>
      <c r="N26" s="1589" t="s">
        <v>12</v>
      </c>
      <c r="O26" s="1589">
        <v>0.5</v>
      </c>
      <c r="P26" s="1589" t="s">
        <v>12</v>
      </c>
      <c r="Q26" s="1589">
        <v>0.5</v>
      </c>
      <c r="R26" s="1589" t="s">
        <v>12</v>
      </c>
      <c r="S26" s="1589">
        <v>0.5</v>
      </c>
      <c r="T26" s="1589" t="s">
        <v>12</v>
      </c>
      <c r="U26" s="1589"/>
      <c r="V26" s="1589"/>
      <c r="W26" s="1589"/>
      <c r="X26" s="1589"/>
      <c r="Y26" s="1589"/>
      <c r="Z26" s="1589"/>
      <c r="AA26" s="1589"/>
      <c r="AB26" s="1589"/>
      <c r="AC26" s="1589"/>
      <c r="AD26" s="1589"/>
      <c r="AE26" s="1589"/>
      <c r="AF26" s="1589"/>
      <c r="AG26" s="1589"/>
      <c r="AH26" s="1589"/>
      <c r="AI26" s="1589">
        <v>0.5</v>
      </c>
      <c r="AJ26" s="1589" t="s">
        <v>12</v>
      </c>
      <c r="AK26" s="1589">
        <v>0.5</v>
      </c>
      <c r="AL26" s="1589" t="s">
        <v>12</v>
      </c>
      <c r="AM26" s="1589">
        <v>0.5</v>
      </c>
      <c r="AN26" s="1589" t="s">
        <v>12</v>
      </c>
      <c r="AO26" s="1589">
        <v>0.11</v>
      </c>
      <c r="AP26" s="1589" t="s">
        <v>12</v>
      </c>
      <c r="AQ26" s="1589">
        <v>0.5</v>
      </c>
      <c r="AR26" s="1589" t="s">
        <v>12</v>
      </c>
      <c r="AS26" s="1589">
        <v>0.5</v>
      </c>
      <c r="AT26" s="1589" t="s">
        <v>12</v>
      </c>
      <c r="AU26" s="1589">
        <v>0.5</v>
      </c>
      <c r="AV26" s="1589" t="s">
        <v>12</v>
      </c>
      <c r="AW26" s="1589">
        <v>0.5</v>
      </c>
      <c r="AX26" s="1589" t="s">
        <v>12</v>
      </c>
      <c r="AY26" s="1589">
        <v>0.5</v>
      </c>
      <c r="AZ26" s="1589" t="s">
        <v>12</v>
      </c>
      <c r="BA26" s="1589">
        <v>0.5</v>
      </c>
      <c r="BB26" s="1589" t="s">
        <v>12</v>
      </c>
      <c r="BC26" s="1589">
        <v>0.5</v>
      </c>
      <c r="BD26" s="1589" t="s">
        <v>12</v>
      </c>
      <c r="BE26" s="1589">
        <v>0.5</v>
      </c>
      <c r="BF26" s="1589" t="s">
        <v>12</v>
      </c>
      <c r="BG26" s="1589">
        <v>0.5</v>
      </c>
      <c r="BH26" s="1589" t="s">
        <v>12</v>
      </c>
      <c r="BI26" s="1589">
        <v>0.5</v>
      </c>
      <c r="BJ26" s="1589" t="s">
        <v>12</v>
      </c>
      <c r="BK26" s="1589">
        <v>0.5</v>
      </c>
      <c r="BL26" s="1589" t="s">
        <v>12</v>
      </c>
      <c r="BM26" s="1589">
        <v>0.11</v>
      </c>
      <c r="BN26" s="1589" t="s">
        <v>12</v>
      </c>
      <c r="BO26" s="1589"/>
      <c r="BP26" s="1589"/>
      <c r="BQ26" s="1589"/>
      <c r="BR26" s="1589"/>
      <c r="BS26" s="1589"/>
      <c r="BT26" s="1589"/>
      <c r="BU26" s="1589"/>
      <c r="BV26" s="1589"/>
      <c r="BW26" s="1589"/>
      <c r="BX26" s="1589"/>
      <c r="BY26" s="1589"/>
      <c r="BZ26" s="1589"/>
      <c r="CA26" s="1589"/>
      <c r="CB26" s="1589"/>
      <c r="CC26" s="1589">
        <v>0.1</v>
      </c>
      <c r="CD26" s="1589" t="s">
        <v>8</v>
      </c>
      <c r="CE26" s="1589">
        <v>0.18</v>
      </c>
      <c r="CF26" s="1589" t="s">
        <v>8</v>
      </c>
      <c r="CG26" s="1589">
        <v>0.19</v>
      </c>
      <c r="CH26" s="1589" t="s">
        <v>8</v>
      </c>
      <c r="CI26" s="1589">
        <v>0.17</v>
      </c>
      <c r="CJ26" s="1589" t="s">
        <v>8</v>
      </c>
      <c r="CK26" s="1589">
        <v>0.5</v>
      </c>
      <c r="CL26" s="1589" t="s">
        <v>12</v>
      </c>
      <c r="CM26" s="1589">
        <v>0.5</v>
      </c>
      <c r="CN26" s="1589" t="s">
        <v>12</v>
      </c>
      <c r="CO26" s="1589">
        <v>0.5</v>
      </c>
      <c r="CP26" s="1589" t="s">
        <v>12</v>
      </c>
      <c r="CQ26" s="1589">
        <v>0.5</v>
      </c>
      <c r="CR26" s="1589" t="s">
        <v>12</v>
      </c>
      <c r="CS26" s="1589">
        <v>0.5</v>
      </c>
      <c r="CT26" s="1589" t="s">
        <v>12</v>
      </c>
      <c r="CU26" s="1589">
        <v>0.5</v>
      </c>
      <c r="CV26" s="1589" t="s">
        <v>12</v>
      </c>
      <c r="CW26" s="1589">
        <v>0.5</v>
      </c>
      <c r="CX26" s="1589" t="s">
        <v>12</v>
      </c>
      <c r="CY26" s="1589">
        <v>0.5</v>
      </c>
      <c r="CZ26" s="1589" t="s">
        <v>12</v>
      </c>
      <c r="DA26" s="1589">
        <v>0.5</v>
      </c>
      <c r="DB26" s="1589" t="s">
        <v>12</v>
      </c>
      <c r="DC26" s="1589">
        <v>0.5</v>
      </c>
      <c r="DD26" s="1589" t="s">
        <v>12</v>
      </c>
      <c r="DE26" s="1589">
        <v>0.5</v>
      </c>
      <c r="DF26" s="1589" t="s">
        <v>12</v>
      </c>
      <c r="DG26" s="1589">
        <v>0.5</v>
      </c>
      <c r="DH26" s="1589" t="s">
        <v>12</v>
      </c>
      <c r="DI26" s="1589">
        <v>0.5</v>
      </c>
      <c r="DJ26" s="1589" t="s">
        <v>12</v>
      </c>
      <c r="DK26" s="1589">
        <v>0.5</v>
      </c>
      <c r="DL26" s="1589" t="s">
        <v>12</v>
      </c>
      <c r="DM26" s="1589">
        <v>0.5</v>
      </c>
      <c r="DN26" s="1589" t="s">
        <v>12</v>
      </c>
      <c r="DO26" s="1589">
        <v>0.5</v>
      </c>
      <c r="DP26" s="1589" t="s">
        <v>12</v>
      </c>
      <c r="DQ26" s="1589">
        <v>0.5</v>
      </c>
      <c r="DR26" s="1589" t="s">
        <v>12</v>
      </c>
      <c r="DS26" s="1589">
        <v>0.5</v>
      </c>
      <c r="DT26" s="1589" t="s">
        <v>12</v>
      </c>
      <c r="DU26" s="1589">
        <v>0.5</v>
      </c>
      <c r="DV26" s="1589" t="s">
        <v>12</v>
      </c>
      <c r="DW26" s="1589">
        <v>0.5</v>
      </c>
      <c r="DX26" s="1589" t="s">
        <v>12</v>
      </c>
      <c r="DY26" s="1589">
        <v>0.5</v>
      </c>
      <c r="DZ26" s="1589" t="s">
        <v>12</v>
      </c>
      <c r="EA26" s="1589">
        <v>0.5</v>
      </c>
      <c r="EB26" s="1589" t="s">
        <v>12</v>
      </c>
      <c r="EC26" s="1589">
        <v>0.5</v>
      </c>
      <c r="ED26" s="1589" t="s">
        <v>12</v>
      </c>
      <c r="EE26" s="1589">
        <v>0.5</v>
      </c>
      <c r="EF26" s="1589" t="s">
        <v>12</v>
      </c>
      <c r="EG26" s="1589">
        <v>0.5</v>
      </c>
      <c r="EH26" s="1589" t="s">
        <v>12</v>
      </c>
      <c r="EI26" s="1589">
        <v>0.5</v>
      </c>
      <c r="EJ26" s="1589" t="s">
        <v>12</v>
      </c>
      <c r="EK26" s="1589">
        <v>0.5</v>
      </c>
      <c r="EL26" s="1589" t="s">
        <v>12</v>
      </c>
      <c r="EM26" s="1589">
        <v>0.5</v>
      </c>
      <c r="EN26" s="1589" t="s">
        <v>12</v>
      </c>
      <c r="EO26" s="1589">
        <v>0.5</v>
      </c>
      <c r="EP26" s="1589" t="s">
        <v>12</v>
      </c>
      <c r="EQ26" s="1589">
        <v>0.5</v>
      </c>
      <c r="ER26" s="1589" t="s">
        <v>12</v>
      </c>
      <c r="ES26" s="1589">
        <v>0.5</v>
      </c>
      <c r="ET26" s="1589" t="s">
        <v>12</v>
      </c>
      <c r="EU26" s="1589">
        <v>0.5</v>
      </c>
      <c r="EV26" s="1589" t="s">
        <v>12</v>
      </c>
      <c r="EW26" s="1589">
        <v>0.5</v>
      </c>
      <c r="EX26" s="1589" t="s">
        <v>12</v>
      </c>
      <c r="EY26" s="1589">
        <v>0.5</v>
      </c>
      <c r="EZ26" s="1589" t="s">
        <v>12</v>
      </c>
      <c r="FA26" s="1589">
        <v>0.5</v>
      </c>
      <c r="FB26" s="1589" t="s">
        <v>12</v>
      </c>
      <c r="FC26" s="1589"/>
      <c r="FD26" s="1589"/>
      <c r="FE26" s="1589"/>
      <c r="FF26" s="1589"/>
      <c r="FG26" s="1589"/>
      <c r="FH26" s="1589"/>
      <c r="FI26" s="1589"/>
      <c r="FJ26" s="1589"/>
      <c r="FK26" s="1589"/>
      <c r="FL26" s="1589"/>
      <c r="FM26" s="1589"/>
      <c r="FN26" s="1589"/>
      <c r="FO26" s="1589"/>
      <c r="FP26" s="1589"/>
      <c r="FQ26" s="1589">
        <v>0.5</v>
      </c>
      <c r="FR26" s="1589" t="s">
        <v>12</v>
      </c>
      <c r="FS26" s="1589">
        <v>0.5</v>
      </c>
      <c r="FT26" s="1589" t="s">
        <v>12</v>
      </c>
      <c r="FU26" s="1589">
        <v>0.5</v>
      </c>
      <c r="FV26" s="1589" t="s">
        <v>12</v>
      </c>
      <c r="FW26" s="1589"/>
      <c r="FX26" s="1589"/>
      <c r="FY26" s="1589"/>
      <c r="FZ26" s="1589"/>
      <c r="GA26" s="1589"/>
      <c r="GB26" s="1589"/>
      <c r="GC26" s="1589"/>
      <c r="GD26" s="1589"/>
      <c r="GE26" s="1589"/>
      <c r="GF26" s="1589"/>
      <c r="GG26" s="1589"/>
      <c r="GH26" s="1589"/>
      <c r="GI26" s="1589"/>
      <c r="GJ26" s="1589"/>
      <c r="GK26" s="1589">
        <v>0.5</v>
      </c>
      <c r="GL26" s="1589" t="s">
        <v>12</v>
      </c>
      <c r="GM26" s="1589">
        <v>0.5</v>
      </c>
      <c r="GN26" s="1589" t="s">
        <v>12</v>
      </c>
      <c r="GO26" s="1589">
        <v>0.5</v>
      </c>
      <c r="GP26" s="1588" t="s">
        <v>12</v>
      </c>
    </row>
    <row r="27" spans="1:198" s="1582" customFormat="1" ht="11.25" x14ac:dyDescent="0.2">
      <c r="A27" s="1592" t="s">
        <v>751</v>
      </c>
      <c r="B27" s="1591" t="s">
        <v>591</v>
      </c>
      <c r="C27" s="1590">
        <v>0.5</v>
      </c>
      <c r="D27" s="1589" t="s">
        <v>12</v>
      </c>
      <c r="E27" s="1589">
        <v>0.5</v>
      </c>
      <c r="F27" s="1589" t="s">
        <v>12</v>
      </c>
      <c r="G27" s="1589">
        <v>0.5</v>
      </c>
      <c r="H27" s="1589" t="s">
        <v>12</v>
      </c>
      <c r="I27" s="1589">
        <v>0.5</v>
      </c>
      <c r="J27" s="1589" t="s">
        <v>12</v>
      </c>
      <c r="K27" s="1589">
        <v>0.5</v>
      </c>
      <c r="L27" s="1589" t="s">
        <v>12</v>
      </c>
      <c r="M27" s="1589">
        <v>0.5</v>
      </c>
      <c r="N27" s="1589" t="s">
        <v>12</v>
      </c>
      <c r="O27" s="1589">
        <v>0.37</v>
      </c>
      <c r="P27" s="1589" t="s">
        <v>8</v>
      </c>
      <c r="Q27" s="1589">
        <v>0.5</v>
      </c>
      <c r="R27" s="1589" t="s">
        <v>12</v>
      </c>
      <c r="S27" s="1589">
        <v>0.5</v>
      </c>
      <c r="T27" s="1589" t="s">
        <v>12</v>
      </c>
      <c r="U27" s="1589"/>
      <c r="V27" s="1589"/>
      <c r="W27" s="1589"/>
      <c r="X27" s="1589"/>
      <c r="Y27" s="1589"/>
      <c r="Z27" s="1589"/>
      <c r="AA27" s="1589"/>
      <c r="AB27" s="1589"/>
      <c r="AC27" s="1589"/>
      <c r="AD27" s="1589"/>
      <c r="AE27" s="1589"/>
      <c r="AF27" s="1589"/>
      <c r="AG27" s="1589"/>
      <c r="AH27" s="1589"/>
      <c r="AI27" s="1589">
        <v>0.5</v>
      </c>
      <c r="AJ27" s="1589" t="s">
        <v>12</v>
      </c>
      <c r="AK27" s="1589">
        <v>0.5</v>
      </c>
      <c r="AL27" s="1589" t="s">
        <v>12</v>
      </c>
      <c r="AM27" s="1589">
        <v>0.5</v>
      </c>
      <c r="AN27" s="1589" t="s">
        <v>12</v>
      </c>
      <c r="AO27" s="1589">
        <v>0.13</v>
      </c>
      <c r="AP27" s="1589" t="s">
        <v>12</v>
      </c>
      <c r="AQ27" s="1589">
        <v>0.5</v>
      </c>
      <c r="AR27" s="1589" t="s">
        <v>12</v>
      </c>
      <c r="AS27" s="1589">
        <v>0.5</v>
      </c>
      <c r="AT27" s="1589" t="s">
        <v>12</v>
      </c>
      <c r="AU27" s="1589">
        <v>0.5</v>
      </c>
      <c r="AV27" s="1589" t="s">
        <v>12</v>
      </c>
      <c r="AW27" s="1589">
        <v>0.5</v>
      </c>
      <c r="AX27" s="1589" t="s">
        <v>12</v>
      </c>
      <c r="AY27" s="1589">
        <v>0.5</v>
      </c>
      <c r="AZ27" s="1589" t="s">
        <v>12</v>
      </c>
      <c r="BA27" s="1589">
        <v>0.5</v>
      </c>
      <c r="BB27" s="1589" t="s">
        <v>12</v>
      </c>
      <c r="BC27" s="1589">
        <v>0.5</v>
      </c>
      <c r="BD27" s="1589" t="s">
        <v>12</v>
      </c>
      <c r="BE27" s="1589">
        <v>0.5</v>
      </c>
      <c r="BF27" s="1589" t="s">
        <v>12</v>
      </c>
      <c r="BG27" s="1589">
        <v>0.5</v>
      </c>
      <c r="BH27" s="1589" t="s">
        <v>12</v>
      </c>
      <c r="BI27" s="1589">
        <v>0.5</v>
      </c>
      <c r="BJ27" s="1589" t="s">
        <v>12</v>
      </c>
      <c r="BK27" s="1589">
        <v>0.5</v>
      </c>
      <c r="BL27" s="1589" t="s">
        <v>316</v>
      </c>
      <c r="BM27" s="1589">
        <v>0.13</v>
      </c>
      <c r="BN27" s="1589" t="s">
        <v>12</v>
      </c>
      <c r="BO27" s="1589"/>
      <c r="BP27" s="1589"/>
      <c r="BQ27" s="1589"/>
      <c r="BR27" s="1589"/>
      <c r="BS27" s="1589"/>
      <c r="BT27" s="1589"/>
      <c r="BU27" s="1589"/>
      <c r="BV27" s="1589"/>
      <c r="BW27" s="1589"/>
      <c r="BX27" s="1589"/>
      <c r="BY27" s="1589"/>
      <c r="BZ27" s="1589"/>
      <c r="CA27" s="1589"/>
      <c r="CB27" s="1589"/>
      <c r="CC27" s="1589">
        <v>0.5</v>
      </c>
      <c r="CD27" s="1589" t="s">
        <v>12</v>
      </c>
      <c r="CE27" s="1589">
        <v>0.5</v>
      </c>
      <c r="CF27" s="1589" t="s">
        <v>12</v>
      </c>
      <c r="CG27" s="1589">
        <v>0.5</v>
      </c>
      <c r="CH27" s="1589" t="s">
        <v>12</v>
      </c>
      <c r="CI27" s="1589">
        <v>0.13</v>
      </c>
      <c r="CJ27" s="1589" t="s">
        <v>12</v>
      </c>
      <c r="CK27" s="1589">
        <v>0.5</v>
      </c>
      <c r="CL27" s="1589" t="s">
        <v>12</v>
      </c>
      <c r="CM27" s="1589">
        <v>0.5</v>
      </c>
      <c r="CN27" s="1589" t="s">
        <v>12</v>
      </c>
      <c r="CO27" s="1589">
        <v>0.5</v>
      </c>
      <c r="CP27" s="1589" t="s">
        <v>12</v>
      </c>
      <c r="CQ27" s="1589">
        <v>0.5</v>
      </c>
      <c r="CR27" s="1589" t="s">
        <v>12</v>
      </c>
      <c r="CS27" s="1589">
        <v>0.5</v>
      </c>
      <c r="CT27" s="1589" t="s">
        <v>12</v>
      </c>
      <c r="CU27" s="1589">
        <v>0.5</v>
      </c>
      <c r="CV27" s="1589" t="s">
        <v>12</v>
      </c>
      <c r="CW27" s="1589">
        <v>0.5</v>
      </c>
      <c r="CX27" s="1589" t="s">
        <v>12</v>
      </c>
      <c r="CY27" s="1589">
        <v>0.5</v>
      </c>
      <c r="CZ27" s="1589" t="s">
        <v>12</v>
      </c>
      <c r="DA27" s="1589">
        <v>0.5</v>
      </c>
      <c r="DB27" s="1589" t="s">
        <v>316</v>
      </c>
      <c r="DC27" s="1589">
        <v>0.5</v>
      </c>
      <c r="DD27" s="1589" t="s">
        <v>12</v>
      </c>
      <c r="DE27" s="1589">
        <v>0.5</v>
      </c>
      <c r="DF27" s="1589" t="s">
        <v>12</v>
      </c>
      <c r="DG27" s="1589">
        <v>0.5</v>
      </c>
      <c r="DH27" s="1589" t="s">
        <v>12</v>
      </c>
      <c r="DI27" s="1589">
        <v>0.5</v>
      </c>
      <c r="DJ27" s="1589" t="s">
        <v>12</v>
      </c>
      <c r="DK27" s="1589">
        <v>0.5</v>
      </c>
      <c r="DL27" s="1589" t="s">
        <v>316</v>
      </c>
      <c r="DM27" s="1589">
        <v>0.5</v>
      </c>
      <c r="DN27" s="1589" t="s">
        <v>12</v>
      </c>
      <c r="DO27" s="1589">
        <v>0.5</v>
      </c>
      <c r="DP27" s="1589" t="s">
        <v>12</v>
      </c>
      <c r="DQ27" s="1589">
        <v>0.5</v>
      </c>
      <c r="DR27" s="1589" t="s">
        <v>12</v>
      </c>
      <c r="DS27" s="1589">
        <v>0.5</v>
      </c>
      <c r="DT27" s="1589" t="s">
        <v>12</v>
      </c>
      <c r="DU27" s="1589">
        <v>0.5</v>
      </c>
      <c r="DV27" s="1589" t="s">
        <v>12</v>
      </c>
      <c r="DW27" s="1589">
        <v>0.5</v>
      </c>
      <c r="DX27" s="1589" t="s">
        <v>12</v>
      </c>
      <c r="DY27" s="1589">
        <v>0.5</v>
      </c>
      <c r="DZ27" s="1589" t="s">
        <v>12</v>
      </c>
      <c r="EA27" s="1589">
        <v>0.5</v>
      </c>
      <c r="EB27" s="1589" t="s">
        <v>12</v>
      </c>
      <c r="EC27" s="1589">
        <v>0.5</v>
      </c>
      <c r="ED27" s="1589" t="s">
        <v>12</v>
      </c>
      <c r="EE27" s="1589">
        <v>0.5</v>
      </c>
      <c r="EF27" s="1589" t="s">
        <v>12</v>
      </c>
      <c r="EG27" s="1589">
        <v>0.5</v>
      </c>
      <c r="EH27" s="1589" t="s">
        <v>12</v>
      </c>
      <c r="EI27" s="1589">
        <v>0.5</v>
      </c>
      <c r="EJ27" s="1589" t="s">
        <v>12</v>
      </c>
      <c r="EK27" s="1589">
        <v>0.5</v>
      </c>
      <c r="EL27" s="1589" t="s">
        <v>12</v>
      </c>
      <c r="EM27" s="1589">
        <v>0.5</v>
      </c>
      <c r="EN27" s="1589" t="s">
        <v>316</v>
      </c>
      <c r="EO27" s="1589">
        <v>0.5</v>
      </c>
      <c r="EP27" s="1589" t="s">
        <v>12</v>
      </c>
      <c r="EQ27" s="1589">
        <v>0.5</v>
      </c>
      <c r="ER27" s="1589" t="s">
        <v>12</v>
      </c>
      <c r="ES27" s="1589">
        <v>0.5</v>
      </c>
      <c r="ET27" s="1589" t="s">
        <v>316</v>
      </c>
      <c r="EU27" s="1589">
        <v>0.5</v>
      </c>
      <c r="EV27" s="1589" t="s">
        <v>12</v>
      </c>
      <c r="EW27" s="1589">
        <v>0.4</v>
      </c>
      <c r="EX27" s="1589" t="s">
        <v>8</v>
      </c>
      <c r="EY27" s="1589">
        <v>0.63</v>
      </c>
      <c r="EZ27" s="1589"/>
      <c r="FA27" s="1589">
        <v>1.1000000000000001</v>
      </c>
      <c r="FB27" s="1589"/>
      <c r="FC27" s="1589"/>
      <c r="FD27" s="1589"/>
      <c r="FE27" s="1589"/>
      <c r="FF27" s="1589"/>
      <c r="FG27" s="1589"/>
      <c r="FH27" s="1589"/>
      <c r="FI27" s="1589"/>
      <c r="FJ27" s="1589"/>
      <c r="FK27" s="1589"/>
      <c r="FL27" s="1589"/>
      <c r="FM27" s="1589"/>
      <c r="FN27" s="1589"/>
      <c r="FO27" s="1589"/>
      <c r="FP27" s="1589"/>
      <c r="FQ27" s="1589">
        <v>0.5</v>
      </c>
      <c r="FR27" s="1589" t="s">
        <v>12</v>
      </c>
      <c r="FS27" s="1589">
        <v>0.5</v>
      </c>
      <c r="FT27" s="1589" t="s">
        <v>12</v>
      </c>
      <c r="FU27" s="1589">
        <v>0.5</v>
      </c>
      <c r="FV27" s="1589" t="s">
        <v>12</v>
      </c>
      <c r="FW27" s="1589"/>
      <c r="FX27" s="1589"/>
      <c r="FY27" s="1589"/>
      <c r="FZ27" s="1589"/>
      <c r="GA27" s="1589"/>
      <c r="GB27" s="1589"/>
      <c r="GC27" s="1589"/>
      <c r="GD27" s="1589"/>
      <c r="GE27" s="1589"/>
      <c r="GF27" s="1589"/>
      <c r="GG27" s="1589"/>
      <c r="GH27" s="1589"/>
      <c r="GI27" s="1589"/>
      <c r="GJ27" s="1589"/>
      <c r="GK27" s="1589">
        <v>0.5</v>
      </c>
      <c r="GL27" s="1589" t="s">
        <v>12</v>
      </c>
      <c r="GM27" s="1589">
        <v>0.5</v>
      </c>
      <c r="GN27" s="1589" t="s">
        <v>12</v>
      </c>
      <c r="GO27" s="1589">
        <v>0.5</v>
      </c>
      <c r="GP27" s="1588" t="s">
        <v>12</v>
      </c>
    </row>
    <row r="28" spans="1:198" s="1582" customFormat="1" ht="11.25" x14ac:dyDescent="0.2">
      <c r="A28" s="1592" t="s">
        <v>108</v>
      </c>
      <c r="B28" s="1591" t="s">
        <v>591</v>
      </c>
      <c r="C28" s="1590">
        <v>2</v>
      </c>
      <c r="D28" s="1589" t="s">
        <v>12</v>
      </c>
      <c r="E28" s="1589">
        <v>2</v>
      </c>
      <c r="F28" s="1589" t="s">
        <v>12</v>
      </c>
      <c r="G28" s="1589">
        <v>2</v>
      </c>
      <c r="H28" s="1589" t="s">
        <v>12</v>
      </c>
      <c r="I28" s="1589">
        <v>2</v>
      </c>
      <c r="J28" s="1589" t="s">
        <v>12</v>
      </c>
      <c r="K28" s="1589">
        <v>2</v>
      </c>
      <c r="L28" s="1589" t="s">
        <v>316</v>
      </c>
      <c r="M28" s="1589">
        <v>2</v>
      </c>
      <c r="N28" s="1589" t="s">
        <v>12</v>
      </c>
      <c r="O28" s="1589">
        <v>2</v>
      </c>
      <c r="P28" s="1589" t="s">
        <v>12</v>
      </c>
      <c r="Q28" s="1589">
        <v>2</v>
      </c>
      <c r="R28" s="1589"/>
      <c r="S28" s="1589">
        <v>2</v>
      </c>
      <c r="T28" s="1589" t="s">
        <v>316</v>
      </c>
      <c r="U28" s="1589"/>
      <c r="V28" s="1589"/>
      <c r="W28" s="1589"/>
      <c r="X28" s="1589"/>
      <c r="Y28" s="1589"/>
      <c r="Z28" s="1589"/>
      <c r="AA28" s="1589"/>
      <c r="AB28" s="1589"/>
      <c r="AC28" s="1589"/>
      <c r="AD28" s="1589"/>
      <c r="AE28" s="1589"/>
      <c r="AF28" s="1589"/>
      <c r="AG28" s="1589"/>
      <c r="AH28" s="1589"/>
      <c r="AI28" s="1589">
        <v>2</v>
      </c>
      <c r="AJ28" s="1589" t="s">
        <v>12</v>
      </c>
      <c r="AK28" s="1589">
        <v>2</v>
      </c>
      <c r="AL28" s="1589" t="s">
        <v>12</v>
      </c>
      <c r="AM28" s="1589">
        <v>2</v>
      </c>
      <c r="AN28" s="1589" t="s">
        <v>12</v>
      </c>
      <c r="AO28" s="1589">
        <v>3.1</v>
      </c>
      <c r="AP28" s="1589"/>
      <c r="AQ28" s="1589">
        <v>2</v>
      </c>
      <c r="AR28" s="1589" t="s">
        <v>12</v>
      </c>
      <c r="AS28" s="1589">
        <v>2</v>
      </c>
      <c r="AT28" s="1589" t="s">
        <v>12</v>
      </c>
      <c r="AU28" s="1589">
        <v>2</v>
      </c>
      <c r="AV28" s="1589" t="s">
        <v>12</v>
      </c>
      <c r="AW28" s="1589">
        <v>2</v>
      </c>
      <c r="AX28" s="1589" t="s">
        <v>316</v>
      </c>
      <c r="AY28" s="1589">
        <v>2</v>
      </c>
      <c r="AZ28" s="1589" t="s">
        <v>12</v>
      </c>
      <c r="BA28" s="1589">
        <v>2</v>
      </c>
      <c r="BB28" s="1589" t="s">
        <v>12</v>
      </c>
      <c r="BC28" s="1589">
        <v>2</v>
      </c>
      <c r="BD28" s="1589" t="s">
        <v>12</v>
      </c>
      <c r="BE28" s="1589">
        <v>2</v>
      </c>
      <c r="BF28" s="1589" t="s">
        <v>316</v>
      </c>
      <c r="BG28" s="1589">
        <v>2</v>
      </c>
      <c r="BH28" s="1589" t="s">
        <v>12</v>
      </c>
      <c r="BI28" s="1589">
        <v>2</v>
      </c>
      <c r="BJ28" s="1589" t="s">
        <v>12</v>
      </c>
      <c r="BK28" s="1589">
        <v>2</v>
      </c>
      <c r="BL28" s="1589" t="s">
        <v>12</v>
      </c>
      <c r="BM28" s="1589">
        <v>0.15</v>
      </c>
      <c r="BN28" s="1589" t="s">
        <v>316</v>
      </c>
      <c r="BO28" s="1589"/>
      <c r="BP28" s="1589"/>
      <c r="BQ28" s="1589"/>
      <c r="BR28" s="1589"/>
      <c r="BS28" s="1589"/>
      <c r="BT28" s="1589"/>
      <c r="BU28" s="1589"/>
      <c r="BV28" s="1589"/>
      <c r="BW28" s="1589"/>
      <c r="BX28" s="1589"/>
      <c r="BY28" s="1589"/>
      <c r="BZ28" s="1589"/>
      <c r="CA28" s="1589"/>
      <c r="CB28" s="1589"/>
      <c r="CC28" s="1589">
        <v>2</v>
      </c>
      <c r="CD28" s="1589" t="s">
        <v>12</v>
      </c>
      <c r="CE28" s="1589">
        <v>2</v>
      </c>
      <c r="CF28" s="1589" t="s">
        <v>12</v>
      </c>
      <c r="CG28" s="1589">
        <v>2</v>
      </c>
      <c r="CH28" s="1589" t="s">
        <v>12</v>
      </c>
      <c r="CI28" s="1589">
        <v>0.15</v>
      </c>
      <c r="CJ28" s="1589" t="s">
        <v>316</v>
      </c>
      <c r="CK28" s="1589">
        <v>2</v>
      </c>
      <c r="CL28" s="1589" t="s">
        <v>12</v>
      </c>
      <c r="CM28" s="1589">
        <v>2</v>
      </c>
      <c r="CN28" s="1589" t="s">
        <v>12</v>
      </c>
      <c r="CO28" s="1589">
        <v>2</v>
      </c>
      <c r="CP28" s="1589" t="s">
        <v>12</v>
      </c>
      <c r="CQ28" s="1589">
        <v>2</v>
      </c>
      <c r="CR28" s="1589" t="s">
        <v>12</v>
      </c>
      <c r="CS28" s="1589">
        <v>2</v>
      </c>
      <c r="CT28" s="1589" t="s">
        <v>12</v>
      </c>
      <c r="CU28" s="1589">
        <v>2</v>
      </c>
      <c r="CV28" s="1589" t="s">
        <v>12</v>
      </c>
      <c r="CW28" s="1589">
        <v>2</v>
      </c>
      <c r="CX28" s="1589" t="s">
        <v>12</v>
      </c>
      <c r="CY28" s="1589">
        <v>2</v>
      </c>
      <c r="CZ28" s="1589" t="s">
        <v>12</v>
      </c>
      <c r="DA28" s="1589">
        <v>2</v>
      </c>
      <c r="DB28" s="1589" t="s">
        <v>12</v>
      </c>
      <c r="DC28" s="1589">
        <v>0.2</v>
      </c>
      <c r="DD28" s="1589" t="s">
        <v>8</v>
      </c>
      <c r="DE28" s="1589">
        <v>2</v>
      </c>
      <c r="DF28" s="1589" t="s">
        <v>12</v>
      </c>
      <c r="DG28" s="1589">
        <v>2</v>
      </c>
      <c r="DH28" s="1589" t="s">
        <v>12</v>
      </c>
      <c r="DI28" s="1589">
        <v>2</v>
      </c>
      <c r="DJ28" s="1589" t="s">
        <v>12</v>
      </c>
      <c r="DK28" s="1589">
        <v>2</v>
      </c>
      <c r="DL28" s="1589" t="s">
        <v>12</v>
      </c>
      <c r="DM28" s="1589">
        <v>2</v>
      </c>
      <c r="DN28" s="1589" t="s">
        <v>12</v>
      </c>
      <c r="DO28" s="1589">
        <v>2</v>
      </c>
      <c r="DP28" s="1589" t="s">
        <v>12</v>
      </c>
      <c r="DQ28" s="1589">
        <v>2</v>
      </c>
      <c r="DR28" s="1589" t="s">
        <v>12</v>
      </c>
      <c r="DS28" s="1589">
        <v>2</v>
      </c>
      <c r="DT28" s="1589" t="s">
        <v>12</v>
      </c>
      <c r="DU28" s="1589">
        <v>2</v>
      </c>
      <c r="DV28" s="1589" t="s">
        <v>316</v>
      </c>
      <c r="DW28" s="1589">
        <v>2</v>
      </c>
      <c r="DX28" s="1589" t="s">
        <v>12</v>
      </c>
      <c r="DY28" s="1589">
        <v>2</v>
      </c>
      <c r="DZ28" s="1589" t="s">
        <v>12</v>
      </c>
      <c r="EA28" s="1589">
        <v>2</v>
      </c>
      <c r="EB28" s="1589" t="s">
        <v>12</v>
      </c>
      <c r="EC28" s="1589">
        <v>2</v>
      </c>
      <c r="ED28" s="1589" t="s">
        <v>12</v>
      </c>
      <c r="EE28" s="1589">
        <v>2</v>
      </c>
      <c r="EF28" s="1589" t="s">
        <v>12</v>
      </c>
      <c r="EG28" s="1589">
        <v>2</v>
      </c>
      <c r="EH28" s="1589" t="s">
        <v>12</v>
      </c>
      <c r="EI28" s="1589">
        <v>2</v>
      </c>
      <c r="EJ28" s="1589" t="s">
        <v>12</v>
      </c>
      <c r="EK28" s="1589">
        <v>2</v>
      </c>
      <c r="EL28" s="1589" t="s">
        <v>12</v>
      </c>
      <c r="EM28" s="1589">
        <v>2</v>
      </c>
      <c r="EN28" s="1589" t="s">
        <v>12</v>
      </c>
      <c r="EO28" s="1589">
        <v>2</v>
      </c>
      <c r="EP28" s="1589" t="s">
        <v>12</v>
      </c>
      <c r="EQ28" s="1589">
        <v>2</v>
      </c>
      <c r="ER28" s="1589" t="s">
        <v>12</v>
      </c>
      <c r="ES28" s="1589">
        <v>2</v>
      </c>
      <c r="ET28" s="1589" t="s">
        <v>12</v>
      </c>
      <c r="EU28" s="1589">
        <v>2</v>
      </c>
      <c r="EV28" s="1589" t="s">
        <v>12</v>
      </c>
      <c r="EW28" s="1589">
        <v>2</v>
      </c>
      <c r="EX28" s="1589" t="s">
        <v>12</v>
      </c>
      <c r="EY28" s="1589">
        <v>2</v>
      </c>
      <c r="EZ28" s="1589" t="s">
        <v>12</v>
      </c>
      <c r="FA28" s="1589">
        <v>2</v>
      </c>
      <c r="FB28" s="1589" t="s">
        <v>12</v>
      </c>
      <c r="FC28" s="1589"/>
      <c r="FD28" s="1589"/>
      <c r="FE28" s="1589"/>
      <c r="FF28" s="1589"/>
      <c r="FG28" s="1589"/>
      <c r="FH28" s="1589"/>
      <c r="FI28" s="1589"/>
      <c r="FJ28" s="1589"/>
      <c r="FK28" s="1589"/>
      <c r="FL28" s="1589"/>
      <c r="FM28" s="1589"/>
      <c r="FN28" s="1589"/>
      <c r="FO28" s="1589"/>
      <c r="FP28" s="1589"/>
      <c r="FQ28" s="1589">
        <v>2</v>
      </c>
      <c r="FR28" s="1589" t="s">
        <v>12</v>
      </c>
      <c r="FS28" s="1589">
        <v>2</v>
      </c>
      <c r="FT28" s="1589" t="s">
        <v>12</v>
      </c>
      <c r="FU28" s="1589">
        <v>2</v>
      </c>
      <c r="FV28" s="1589" t="s">
        <v>12</v>
      </c>
      <c r="FW28" s="1589"/>
      <c r="FX28" s="1589"/>
      <c r="FY28" s="1589"/>
      <c r="FZ28" s="1589"/>
      <c r="GA28" s="1589"/>
      <c r="GB28" s="1589"/>
      <c r="GC28" s="1589"/>
      <c r="GD28" s="1589"/>
      <c r="GE28" s="1589"/>
      <c r="GF28" s="1589"/>
      <c r="GG28" s="1589"/>
      <c r="GH28" s="1589"/>
      <c r="GI28" s="1589"/>
      <c r="GJ28" s="1589"/>
      <c r="GK28" s="1589">
        <v>2</v>
      </c>
      <c r="GL28" s="1589" t="s">
        <v>12</v>
      </c>
      <c r="GM28" s="1589">
        <v>2</v>
      </c>
      <c r="GN28" s="1589" t="s">
        <v>12</v>
      </c>
      <c r="GO28" s="1589">
        <v>2</v>
      </c>
      <c r="GP28" s="1588" t="s">
        <v>12</v>
      </c>
    </row>
    <row r="29" spans="1:198" s="1582" customFormat="1" ht="11.25" x14ac:dyDescent="0.2">
      <c r="A29" s="1592" t="s">
        <v>115</v>
      </c>
      <c r="B29" s="1591" t="s">
        <v>591</v>
      </c>
      <c r="C29" s="1590">
        <v>0.5</v>
      </c>
      <c r="D29" s="1589" t="s">
        <v>12</v>
      </c>
      <c r="E29" s="1589">
        <v>0.5</v>
      </c>
      <c r="F29" s="1589" t="s">
        <v>12</v>
      </c>
      <c r="G29" s="1589">
        <v>0.5</v>
      </c>
      <c r="H29" s="1589" t="s">
        <v>12</v>
      </c>
      <c r="I29" s="1589">
        <v>0.5</v>
      </c>
      <c r="J29" s="1589" t="s">
        <v>12</v>
      </c>
      <c r="K29" s="1589">
        <v>0.5</v>
      </c>
      <c r="L29" s="1589" t="s">
        <v>12</v>
      </c>
      <c r="M29" s="1589">
        <v>0.5</v>
      </c>
      <c r="N29" s="1589" t="s">
        <v>12</v>
      </c>
      <c r="O29" s="1589">
        <v>0.5</v>
      </c>
      <c r="P29" s="1589" t="s">
        <v>12</v>
      </c>
      <c r="Q29" s="1589">
        <v>0.5</v>
      </c>
      <c r="R29" s="1589" t="s">
        <v>12</v>
      </c>
      <c r="S29" s="1589">
        <v>0.5</v>
      </c>
      <c r="T29" s="1589" t="s">
        <v>12</v>
      </c>
      <c r="U29" s="1589"/>
      <c r="V29" s="1589"/>
      <c r="W29" s="1589"/>
      <c r="X29" s="1589"/>
      <c r="Y29" s="1589"/>
      <c r="Z29" s="1589"/>
      <c r="AA29" s="1589"/>
      <c r="AB29" s="1589"/>
      <c r="AC29" s="1589"/>
      <c r="AD29" s="1589"/>
      <c r="AE29" s="1589"/>
      <c r="AF29" s="1589"/>
      <c r="AG29" s="1589"/>
      <c r="AH29" s="1589"/>
      <c r="AI29" s="1589">
        <v>0.5</v>
      </c>
      <c r="AJ29" s="1589" t="s">
        <v>12</v>
      </c>
      <c r="AK29" s="1589">
        <v>0.5</v>
      </c>
      <c r="AL29" s="1589" t="s">
        <v>12</v>
      </c>
      <c r="AM29" s="1589">
        <v>0.5</v>
      </c>
      <c r="AN29" s="1589" t="s">
        <v>12</v>
      </c>
      <c r="AO29" s="1589">
        <v>0.11</v>
      </c>
      <c r="AP29" s="1589" t="s">
        <v>12</v>
      </c>
      <c r="AQ29" s="1589">
        <v>0.5</v>
      </c>
      <c r="AR29" s="1589" t="s">
        <v>12</v>
      </c>
      <c r="AS29" s="1589">
        <v>0.5</v>
      </c>
      <c r="AT29" s="1589" t="s">
        <v>12</v>
      </c>
      <c r="AU29" s="1589">
        <v>0.5</v>
      </c>
      <c r="AV29" s="1589" t="s">
        <v>12</v>
      </c>
      <c r="AW29" s="1589">
        <v>0.5</v>
      </c>
      <c r="AX29" s="1589" t="s">
        <v>12</v>
      </c>
      <c r="AY29" s="1589">
        <v>0.5</v>
      </c>
      <c r="AZ29" s="1589" t="s">
        <v>12</v>
      </c>
      <c r="BA29" s="1589">
        <v>0.5</v>
      </c>
      <c r="BB29" s="1589" t="s">
        <v>12</v>
      </c>
      <c r="BC29" s="1589">
        <v>0.5</v>
      </c>
      <c r="BD29" s="1589" t="s">
        <v>12</v>
      </c>
      <c r="BE29" s="1589">
        <v>0.5</v>
      </c>
      <c r="BF29" s="1589" t="s">
        <v>12</v>
      </c>
      <c r="BG29" s="1589">
        <v>0.5</v>
      </c>
      <c r="BH29" s="1589" t="s">
        <v>12</v>
      </c>
      <c r="BI29" s="1589">
        <v>0.5</v>
      </c>
      <c r="BJ29" s="1589" t="s">
        <v>12</v>
      </c>
      <c r="BK29" s="1589">
        <v>0.5</v>
      </c>
      <c r="BL29" s="1589" t="s">
        <v>12</v>
      </c>
      <c r="BM29" s="1589">
        <v>0.11</v>
      </c>
      <c r="BN29" s="1589" t="s">
        <v>12</v>
      </c>
      <c r="BO29" s="1589"/>
      <c r="BP29" s="1589"/>
      <c r="BQ29" s="1589"/>
      <c r="BR29" s="1589"/>
      <c r="BS29" s="1589"/>
      <c r="BT29" s="1589"/>
      <c r="BU29" s="1589"/>
      <c r="BV29" s="1589"/>
      <c r="BW29" s="1589"/>
      <c r="BX29" s="1589"/>
      <c r="BY29" s="1589"/>
      <c r="BZ29" s="1589"/>
      <c r="CA29" s="1589"/>
      <c r="CB29" s="1589"/>
      <c r="CC29" s="1589">
        <v>0.5</v>
      </c>
      <c r="CD29" s="1589" t="s">
        <v>12</v>
      </c>
      <c r="CE29" s="1589">
        <v>0.5</v>
      </c>
      <c r="CF29" s="1589" t="s">
        <v>12</v>
      </c>
      <c r="CG29" s="1589">
        <v>0.5</v>
      </c>
      <c r="CH29" s="1589" t="s">
        <v>12</v>
      </c>
      <c r="CI29" s="1589">
        <v>0.11</v>
      </c>
      <c r="CJ29" s="1589" t="s">
        <v>12</v>
      </c>
      <c r="CK29" s="1589">
        <v>0.5</v>
      </c>
      <c r="CL29" s="1589" t="s">
        <v>12</v>
      </c>
      <c r="CM29" s="1589">
        <v>0.5</v>
      </c>
      <c r="CN29" s="1589" t="s">
        <v>12</v>
      </c>
      <c r="CO29" s="1589">
        <v>0.5</v>
      </c>
      <c r="CP29" s="1589" t="s">
        <v>12</v>
      </c>
      <c r="CQ29" s="1589">
        <v>0.5</v>
      </c>
      <c r="CR29" s="1589" t="s">
        <v>12</v>
      </c>
      <c r="CS29" s="1589">
        <v>0.5</v>
      </c>
      <c r="CT29" s="1589" t="s">
        <v>12</v>
      </c>
      <c r="CU29" s="1589">
        <v>0.5</v>
      </c>
      <c r="CV29" s="1589" t="s">
        <v>12</v>
      </c>
      <c r="CW29" s="1589">
        <v>0.5</v>
      </c>
      <c r="CX29" s="1589" t="s">
        <v>12</v>
      </c>
      <c r="CY29" s="1589">
        <v>0.5</v>
      </c>
      <c r="CZ29" s="1589" t="s">
        <v>12</v>
      </c>
      <c r="DA29" s="1589">
        <v>0.5</v>
      </c>
      <c r="DB29" s="1589" t="s">
        <v>12</v>
      </c>
      <c r="DC29" s="1589">
        <v>0.5</v>
      </c>
      <c r="DD29" s="1589" t="s">
        <v>12</v>
      </c>
      <c r="DE29" s="1589">
        <v>0.5</v>
      </c>
      <c r="DF29" s="1589" t="s">
        <v>12</v>
      </c>
      <c r="DG29" s="1589">
        <v>1.4</v>
      </c>
      <c r="DH29" s="1589"/>
      <c r="DI29" s="1589">
        <v>0.5</v>
      </c>
      <c r="DJ29" s="1589" t="s">
        <v>12</v>
      </c>
      <c r="DK29" s="1589">
        <v>0.5</v>
      </c>
      <c r="DL29" s="1589" t="s">
        <v>12</v>
      </c>
      <c r="DM29" s="1589">
        <v>0.5</v>
      </c>
      <c r="DN29" s="1589" t="s">
        <v>12</v>
      </c>
      <c r="DO29" s="1589">
        <v>0.5</v>
      </c>
      <c r="DP29" s="1589" t="s">
        <v>12</v>
      </c>
      <c r="DQ29" s="1589">
        <v>0.5</v>
      </c>
      <c r="DR29" s="1589" t="s">
        <v>12</v>
      </c>
      <c r="DS29" s="1589">
        <v>0.5</v>
      </c>
      <c r="DT29" s="1589" t="s">
        <v>12</v>
      </c>
      <c r="DU29" s="1589">
        <v>0.5</v>
      </c>
      <c r="DV29" s="1589" t="s">
        <v>12</v>
      </c>
      <c r="DW29" s="1589">
        <v>0.5</v>
      </c>
      <c r="DX29" s="1589" t="s">
        <v>12</v>
      </c>
      <c r="DY29" s="1589">
        <v>0.5</v>
      </c>
      <c r="DZ29" s="1589" t="s">
        <v>12</v>
      </c>
      <c r="EA29" s="1589">
        <v>0.5</v>
      </c>
      <c r="EB29" s="1589" t="s">
        <v>12</v>
      </c>
      <c r="EC29" s="1589">
        <v>0.5</v>
      </c>
      <c r="ED29" s="1589" t="s">
        <v>12</v>
      </c>
      <c r="EE29" s="1589">
        <v>0.5</v>
      </c>
      <c r="EF29" s="1589" t="s">
        <v>12</v>
      </c>
      <c r="EG29" s="1589">
        <v>0.5</v>
      </c>
      <c r="EH29" s="1589" t="s">
        <v>12</v>
      </c>
      <c r="EI29" s="1589">
        <v>0.5</v>
      </c>
      <c r="EJ29" s="1589" t="s">
        <v>12</v>
      </c>
      <c r="EK29" s="1589">
        <v>0.5</v>
      </c>
      <c r="EL29" s="1589" t="s">
        <v>12</v>
      </c>
      <c r="EM29" s="1589">
        <v>0.5</v>
      </c>
      <c r="EN29" s="1589" t="s">
        <v>12</v>
      </c>
      <c r="EO29" s="1589">
        <v>0.5</v>
      </c>
      <c r="EP29" s="1589" t="s">
        <v>12</v>
      </c>
      <c r="EQ29" s="1589">
        <v>0.5</v>
      </c>
      <c r="ER29" s="1589" t="s">
        <v>12</v>
      </c>
      <c r="ES29" s="1589">
        <v>0.5</v>
      </c>
      <c r="ET29" s="1589" t="s">
        <v>12</v>
      </c>
      <c r="EU29" s="1589">
        <v>0.5</v>
      </c>
      <c r="EV29" s="1589" t="s">
        <v>12</v>
      </c>
      <c r="EW29" s="1589">
        <v>0.5</v>
      </c>
      <c r="EX29" s="1589" t="s">
        <v>12</v>
      </c>
      <c r="EY29" s="1589">
        <v>0.5</v>
      </c>
      <c r="EZ29" s="1589" t="s">
        <v>12</v>
      </c>
      <c r="FA29" s="1589">
        <v>0.5</v>
      </c>
      <c r="FB29" s="1589" t="s">
        <v>12</v>
      </c>
      <c r="FC29" s="1589"/>
      <c r="FD29" s="1589"/>
      <c r="FE29" s="1589"/>
      <c r="FF29" s="1589"/>
      <c r="FG29" s="1589"/>
      <c r="FH29" s="1589"/>
      <c r="FI29" s="1589"/>
      <c r="FJ29" s="1589"/>
      <c r="FK29" s="1589"/>
      <c r="FL29" s="1589"/>
      <c r="FM29" s="1589"/>
      <c r="FN29" s="1589"/>
      <c r="FO29" s="1589"/>
      <c r="FP29" s="1589"/>
      <c r="FQ29" s="1589">
        <v>0.5</v>
      </c>
      <c r="FR29" s="1589" t="s">
        <v>12</v>
      </c>
      <c r="FS29" s="1589">
        <v>0.21</v>
      </c>
      <c r="FT29" s="1589" t="s">
        <v>8</v>
      </c>
      <c r="FU29" s="1589">
        <v>0.5</v>
      </c>
      <c r="FV29" s="1589" t="s">
        <v>12</v>
      </c>
      <c r="FW29" s="1589"/>
      <c r="FX29" s="1589"/>
      <c r="FY29" s="1589"/>
      <c r="FZ29" s="1589"/>
      <c r="GA29" s="1589"/>
      <c r="GB29" s="1589"/>
      <c r="GC29" s="1589"/>
      <c r="GD29" s="1589"/>
      <c r="GE29" s="1589"/>
      <c r="GF29" s="1589"/>
      <c r="GG29" s="1589"/>
      <c r="GH29" s="1589"/>
      <c r="GI29" s="1589"/>
      <c r="GJ29" s="1589"/>
      <c r="GK29" s="1589">
        <v>0.5</v>
      </c>
      <c r="GL29" s="1589" t="s">
        <v>12</v>
      </c>
      <c r="GM29" s="1589">
        <v>0.5</v>
      </c>
      <c r="GN29" s="1589" t="s">
        <v>12</v>
      </c>
      <c r="GO29" s="1589">
        <v>0.5</v>
      </c>
      <c r="GP29" s="1588" t="s">
        <v>12</v>
      </c>
    </row>
    <row r="30" spans="1:198" s="1582" customFormat="1" ht="11.25" x14ac:dyDescent="0.2">
      <c r="A30" s="1592" t="s">
        <v>117</v>
      </c>
      <c r="B30" s="1591" t="s">
        <v>591</v>
      </c>
      <c r="C30" s="1590">
        <v>0.5</v>
      </c>
      <c r="D30" s="1589" t="s">
        <v>12</v>
      </c>
      <c r="E30" s="1589">
        <v>0.5</v>
      </c>
      <c r="F30" s="1589" t="s">
        <v>12</v>
      </c>
      <c r="G30" s="1589">
        <v>0.5</v>
      </c>
      <c r="H30" s="1589" t="s">
        <v>12</v>
      </c>
      <c r="I30" s="1589">
        <v>0.5</v>
      </c>
      <c r="J30" s="1589" t="s">
        <v>12</v>
      </c>
      <c r="K30" s="1589">
        <v>0.5</v>
      </c>
      <c r="L30" s="1589" t="s">
        <v>12</v>
      </c>
      <c r="M30" s="1589">
        <v>0.5</v>
      </c>
      <c r="N30" s="1589" t="s">
        <v>12</v>
      </c>
      <c r="O30" s="1589">
        <v>0.5</v>
      </c>
      <c r="P30" s="1589" t="s">
        <v>12</v>
      </c>
      <c r="Q30" s="1589">
        <v>0.5</v>
      </c>
      <c r="R30" s="1589" t="s">
        <v>12</v>
      </c>
      <c r="S30" s="1589">
        <v>0.5</v>
      </c>
      <c r="T30" s="1589" t="s">
        <v>12</v>
      </c>
      <c r="U30" s="1589"/>
      <c r="V30" s="1589"/>
      <c r="W30" s="1589"/>
      <c r="X30" s="1589"/>
      <c r="Y30" s="1589"/>
      <c r="Z30" s="1589"/>
      <c r="AA30" s="1589"/>
      <c r="AB30" s="1589"/>
      <c r="AC30" s="1589"/>
      <c r="AD30" s="1589"/>
      <c r="AE30" s="1589"/>
      <c r="AF30" s="1589"/>
      <c r="AG30" s="1589"/>
      <c r="AH30" s="1589"/>
      <c r="AI30" s="1589">
        <v>0.5</v>
      </c>
      <c r="AJ30" s="1589" t="s">
        <v>12</v>
      </c>
      <c r="AK30" s="1589">
        <v>0.5</v>
      </c>
      <c r="AL30" s="1589" t="s">
        <v>12</v>
      </c>
      <c r="AM30" s="1589">
        <v>0.5</v>
      </c>
      <c r="AN30" s="1589" t="s">
        <v>12</v>
      </c>
      <c r="AO30" s="1589">
        <v>0.12</v>
      </c>
      <c r="AP30" s="1589" t="s">
        <v>12</v>
      </c>
      <c r="AQ30" s="1589">
        <v>0.5</v>
      </c>
      <c r="AR30" s="1589" t="s">
        <v>12</v>
      </c>
      <c r="AS30" s="1589">
        <v>0.5</v>
      </c>
      <c r="AT30" s="1589" t="s">
        <v>12</v>
      </c>
      <c r="AU30" s="1589">
        <v>0.5</v>
      </c>
      <c r="AV30" s="1589" t="s">
        <v>12</v>
      </c>
      <c r="AW30" s="1589">
        <v>0.5</v>
      </c>
      <c r="AX30" s="1589" t="s">
        <v>12</v>
      </c>
      <c r="AY30" s="1589">
        <v>0.5</v>
      </c>
      <c r="AZ30" s="1589" t="s">
        <v>12</v>
      </c>
      <c r="BA30" s="1589">
        <v>0.5</v>
      </c>
      <c r="BB30" s="1589" t="s">
        <v>12</v>
      </c>
      <c r="BC30" s="1589">
        <v>0.5</v>
      </c>
      <c r="BD30" s="1589" t="s">
        <v>12</v>
      </c>
      <c r="BE30" s="1589">
        <v>0.5</v>
      </c>
      <c r="BF30" s="1589" t="s">
        <v>12</v>
      </c>
      <c r="BG30" s="1589">
        <v>0.5</v>
      </c>
      <c r="BH30" s="1589" t="s">
        <v>12</v>
      </c>
      <c r="BI30" s="1589">
        <v>0.5</v>
      </c>
      <c r="BJ30" s="1589" t="s">
        <v>12</v>
      </c>
      <c r="BK30" s="1589">
        <v>0.5</v>
      </c>
      <c r="BL30" s="1589" t="s">
        <v>12</v>
      </c>
      <c r="BM30" s="1589">
        <v>0.12</v>
      </c>
      <c r="BN30" s="1589" t="s">
        <v>12</v>
      </c>
      <c r="BO30" s="1589"/>
      <c r="BP30" s="1589"/>
      <c r="BQ30" s="1589"/>
      <c r="BR30" s="1589"/>
      <c r="BS30" s="1589"/>
      <c r="BT30" s="1589"/>
      <c r="BU30" s="1589"/>
      <c r="BV30" s="1589"/>
      <c r="BW30" s="1589"/>
      <c r="BX30" s="1589"/>
      <c r="BY30" s="1589"/>
      <c r="BZ30" s="1589"/>
      <c r="CA30" s="1589"/>
      <c r="CB30" s="1589"/>
      <c r="CC30" s="1589">
        <v>0.5</v>
      </c>
      <c r="CD30" s="1589" t="s">
        <v>12</v>
      </c>
      <c r="CE30" s="1589">
        <v>0.5</v>
      </c>
      <c r="CF30" s="1589" t="s">
        <v>12</v>
      </c>
      <c r="CG30" s="1589">
        <v>0.5</v>
      </c>
      <c r="CH30" s="1589" t="s">
        <v>12</v>
      </c>
      <c r="CI30" s="1589">
        <v>0.12</v>
      </c>
      <c r="CJ30" s="1589" t="s">
        <v>12</v>
      </c>
      <c r="CK30" s="1589">
        <v>0.5</v>
      </c>
      <c r="CL30" s="1589" t="s">
        <v>12</v>
      </c>
      <c r="CM30" s="1589">
        <v>0.5</v>
      </c>
      <c r="CN30" s="1589" t="s">
        <v>12</v>
      </c>
      <c r="CO30" s="1589">
        <v>0.5</v>
      </c>
      <c r="CP30" s="1589" t="s">
        <v>12</v>
      </c>
      <c r="CQ30" s="1589">
        <v>0.5</v>
      </c>
      <c r="CR30" s="1589" t="s">
        <v>12</v>
      </c>
      <c r="CS30" s="1589">
        <v>0.5</v>
      </c>
      <c r="CT30" s="1589" t="s">
        <v>12</v>
      </c>
      <c r="CU30" s="1589">
        <v>0.5</v>
      </c>
      <c r="CV30" s="1589" t="s">
        <v>12</v>
      </c>
      <c r="CW30" s="1589">
        <v>0.5</v>
      </c>
      <c r="CX30" s="1589" t="s">
        <v>12</v>
      </c>
      <c r="CY30" s="1589">
        <v>0.5</v>
      </c>
      <c r="CZ30" s="1589" t="s">
        <v>12</v>
      </c>
      <c r="DA30" s="1589">
        <v>0.5</v>
      </c>
      <c r="DB30" s="1589" t="s">
        <v>12</v>
      </c>
      <c r="DC30" s="1589">
        <v>0.12</v>
      </c>
      <c r="DD30" s="1589" t="s">
        <v>8</v>
      </c>
      <c r="DE30" s="1589">
        <v>0.5</v>
      </c>
      <c r="DF30" s="1589" t="s">
        <v>12</v>
      </c>
      <c r="DG30" s="1589">
        <v>0.5</v>
      </c>
      <c r="DH30" s="1589" t="s">
        <v>12</v>
      </c>
      <c r="DI30" s="1589">
        <v>0.5</v>
      </c>
      <c r="DJ30" s="1589" t="s">
        <v>12</v>
      </c>
      <c r="DK30" s="1589">
        <v>0.5</v>
      </c>
      <c r="DL30" s="1589" t="s">
        <v>12</v>
      </c>
      <c r="DM30" s="1589">
        <v>0.5</v>
      </c>
      <c r="DN30" s="1589" t="s">
        <v>12</v>
      </c>
      <c r="DO30" s="1589">
        <v>0.5</v>
      </c>
      <c r="DP30" s="1589" t="s">
        <v>12</v>
      </c>
      <c r="DQ30" s="1589">
        <v>0.5</v>
      </c>
      <c r="DR30" s="1589" t="s">
        <v>12</v>
      </c>
      <c r="DS30" s="1589">
        <v>0.5</v>
      </c>
      <c r="DT30" s="1589" t="s">
        <v>12</v>
      </c>
      <c r="DU30" s="1589">
        <v>0.12</v>
      </c>
      <c r="DV30" s="1589" t="s">
        <v>8</v>
      </c>
      <c r="DW30" s="1589">
        <v>0.5</v>
      </c>
      <c r="DX30" s="1589" t="s">
        <v>12</v>
      </c>
      <c r="DY30" s="1589">
        <v>0.5</v>
      </c>
      <c r="DZ30" s="1589" t="s">
        <v>12</v>
      </c>
      <c r="EA30" s="1589">
        <v>0.5</v>
      </c>
      <c r="EB30" s="1589" t="s">
        <v>12</v>
      </c>
      <c r="EC30" s="1589">
        <v>0.5</v>
      </c>
      <c r="ED30" s="1589" t="s">
        <v>12</v>
      </c>
      <c r="EE30" s="1589">
        <v>0.5</v>
      </c>
      <c r="EF30" s="1589" t="s">
        <v>12</v>
      </c>
      <c r="EG30" s="1589">
        <v>0.5</v>
      </c>
      <c r="EH30" s="1589" t="s">
        <v>12</v>
      </c>
      <c r="EI30" s="1589">
        <v>0.5</v>
      </c>
      <c r="EJ30" s="1589" t="s">
        <v>12</v>
      </c>
      <c r="EK30" s="1589">
        <v>0.5</v>
      </c>
      <c r="EL30" s="1589" t="s">
        <v>12</v>
      </c>
      <c r="EM30" s="1589">
        <v>0.5</v>
      </c>
      <c r="EN30" s="1589" t="s">
        <v>12</v>
      </c>
      <c r="EO30" s="1589">
        <v>0.5</v>
      </c>
      <c r="EP30" s="1589" t="s">
        <v>12</v>
      </c>
      <c r="EQ30" s="1589">
        <v>0.5</v>
      </c>
      <c r="ER30" s="1589" t="s">
        <v>12</v>
      </c>
      <c r="ES30" s="1589">
        <v>0.5</v>
      </c>
      <c r="ET30" s="1589" t="s">
        <v>12</v>
      </c>
      <c r="EU30" s="1589">
        <v>0.5</v>
      </c>
      <c r="EV30" s="1589" t="s">
        <v>12</v>
      </c>
      <c r="EW30" s="1589">
        <v>0.5</v>
      </c>
      <c r="EX30" s="1589" t="s">
        <v>12</v>
      </c>
      <c r="EY30" s="1589">
        <v>0.5</v>
      </c>
      <c r="EZ30" s="1589" t="s">
        <v>12</v>
      </c>
      <c r="FA30" s="1589">
        <v>0.5</v>
      </c>
      <c r="FB30" s="1589" t="s">
        <v>12</v>
      </c>
      <c r="FC30" s="1589"/>
      <c r="FD30" s="1589"/>
      <c r="FE30" s="1589"/>
      <c r="FF30" s="1589"/>
      <c r="FG30" s="1589"/>
      <c r="FH30" s="1589"/>
      <c r="FI30" s="1589"/>
      <c r="FJ30" s="1589"/>
      <c r="FK30" s="1589"/>
      <c r="FL30" s="1589"/>
      <c r="FM30" s="1589"/>
      <c r="FN30" s="1589"/>
      <c r="FO30" s="1589"/>
      <c r="FP30" s="1589"/>
      <c r="FQ30" s="1589">
        <v>0.5</v>
      </c>
      <c r="FR30" s="1589" t="s">
        <v>12</v>
      </c>
      <c r="FS30" s="1589">
        <v>0.5</v>
      </c>
      <c r="FT30" s="1589" t="s">
        <v>12</v>
      </c>
      <c r="FU30" s="1589">
        <v>0.5</v>
      </c>
      <c r="FV30" s="1589" t="s">
        <v>12</v>
      </c>
      <c r="FW30" s="1589"/>
      <c r="FX30" s="1589"/>
      <c r="FY30" s="1589"/>
      <c r="FZ30" s="1589"/>
      <c r="GA30" s="1589"/>
      <c r="GB30" s="1589"/>
      <c r="GC30" s="1589"/>
      <c r="GD30" s="1589"/>
      <c r="GE30" s="1589"/>
      <c r="GF30" s="1589"/>
      <c r="GG30" s="1589"/>
      <c r="GH30" s="1589"/>
      <c r="GI30" s="1589"/>
      <c r="GJ30" s="1589"/>
      <c r="GK30" s="1589">
        <v>0.5</v>
      </c>
      <c r="GL30" s="1589" t="s">
        <v>12</v>
      </c>
      <c r="GM30" s="1589">
        <v>0.5</v>
      </c>
      <c r="GN30" s="1589" t="s">
        <v>12</v>
      </c>
      <c r="GO30" s="1589">
        <v>0.5</v>
      </c>
      <c r="GP30" s="1588" t="s">
        <v>12</v>
      </c>
    </row>
    <row r="31" spans="1:198" s="1582" customFormat="1" ht="11.25" x14ac:dyDescent="0.2">
      <c r="A31" s="1592" t="s">
        <v>709</v>
      </c>
      <c r="B31" s="1591" t="s">
        <v>591</v>
      </c>
      <c r="C31" s="1590">
        <v>20</v>
      </c>
      <c r="D31" s="1589" t="s">
        <v>12</v>
      </c>
      <c r="E31" s="1589">
        <v>20</v>
      </c>
      <c r="F31" s="1589" t="s">
        <v>12</v>
      </c>
      <c r="G31" s="1589">
        <v>20</v>
      </c>
      <c r="H31" s="1589" t="s">
        <v>12</v>
      </c>
      <c r="I31" s="1589">
        <v>20</v>
      </c>
      <c r="J31" s="1589" t="s">
        <v>12</v>
      </c>
      <c r="K31" s="1589">
        <v>20</v>
      </c>
      <c r="L31" s="1589" t="s">
        <v>12</v>
      </c>
      <c r="M31" s="1589">
        <v>20</v>
      </c>
      <c r="N31" s="1589" t="s">
        <v>12</v>
      </c>
      <c r="O31" s="1589">
        <v>20</v>
      </c>
      <c r="P31" s="1589" t="s">
        <v>12</v>
      </c>
      <c r="Q31" s="1589">
        <v>20</v>
      </c>
      <c r="R31" s="1589" t="s">
        <v>12</v>
      </c>
      <c r="S31" s="1589">
        <v>20</v>
      </c>
      <c r="T31" s="1589" t="s">
        <v>12</v>
      </c>
      <c r="U31" s="1589"/>
      <c r="V31" s="1589"/>
      <c r="W31" s="1589"/>
      <c r="X31" s="1589"/>
      <c r="Y31" s="1589"/>
      <c r="Z31" s="1589"/>
      <c r="AA31" s="1589"/>
      <c r="AB31" s="1589"/>
      <c r="AC31" s="1589"/>
      <c r="AD31" s="1589"/>
      <c r="AE31" s="1589"/>
      <c r="AF31" s="1589"/>
      <c r="AG31" s="1589"/>
      <c r="AH31" s="1589"/>
      <c r="AI31" s="1589">
        <v>20</v>
      </c>
      <c r="AJ31" s="1589" t="s">
        <v>12</v>
      </c>
      <c r="AK31" s="1589">
        <v>20</v>
      </c>
      <c r="AL31" s="1589" t="s">
        <v>12</v>
      </c>
      <c r="AM31" s="1589">
        <v>20</v>
      </c>
      <c r="AN31" s="1589" t="s">
        <v>12</v>
      </c>
      <c r="AO31" s="1589">
        <v>2</v>
      </c>
      <c r="AP31" s="1589" t="s">
        <v>12</v>
      </c>
      <c r="AQ31" s="1589">
        <v>20</v>
      </c>
      <c r="AR31" s="1589" t="s">
        <v>12</v>
      </c>
      <c r="AS31" s="1589">
        <v>20</v>
      </c>
      <c r="AT31" s="1589" t="s">
        <v>12</v>
      </c>
      <c r="AU31" s="1589">
        <v>20</v>
      </c>
      <c r="AV31" s="1589" t="s">
        <v>12</v>
      </c>
      <c r="AW31" s="1589">
        <v>20</v>
      </c>
      <c r="AX31" s="1589" t="s">
        <v>12</v>
      </c>
      <c r="AY31" s="1589">
        <v>20</v>
      </c>
      <c r="AZ31" s="1589" t="s">
        <v>12</v>
      </c>
      <c r="BA31" s="1589">
        <v>20</v>
      </c>
      <c r="BB31" s="1589" t="s">
        <v>12</v>
      </c>
      <c r="BC31" s="1589">
        <v>20</v>
      </c>
      <c r="BD31" s="1589" t="s">
        <v>12</v>
      </c>
      <c r="BE31" s="1589">
        <v>20</v>
      </c>
      <c r="BF31" s="1589" t="s">
        <v>12</v>
      </c>
      <c r="BG31" s="1589">
        <v>20</v>
      </c>
      <c r="BH31" s="1589" t="s">
        <v>12</v>
      </c>
      <c r="BI31" s="1589">
        <v>20</v>
      </c>
      <c r="BJ31" s="1589" t="s">
        <v>12</v>
      </c>
      <c r="BK31" s="1589">
        <v>20</v>
      </c>
      <c r="BL31" s="1589" t="s">
        <v>12</v>
      </c>
      <c r="BM31" s="1589">
        <v>2</v>
      </c>
      <c r="BN31" s="1589" t="s">
        <v>12</v>
      </c>
      <c r="BO31" s="1589"/>
      <c r="BP31" s="1589"/>
      <c r="BQ31" s="1589"/>
      <c r="BR31" s="1589"/>
      <c r="BS31" s="1589"/>
      <c r="BT31" s="1589"/>
      <c r="BU31" s="1589"/>
      <c r="BV31" s="1589"/>
      <c r="BW31" s="1589"/>
      <c r="BX31" s="1589"/>
      <c r="BY31" s="1589"/>
      <c r="BZ31" s="1589"/>
      <c r="CA31" s="1589"/>
      <c r="CB31" s="1589"/>
      <c r="CC31" s="1589">
        <v>20</v>
      </c>
      <c r="CD31" s="1589" t="s">
        <v>12</v>
      </c>
      <c r="CE31" s="1589">
        <v>20</v>
      </c>
      <c r="CF31" s="1589" t="s">
        <v>12</v>
      </c>
      <c r="CG31" s="1589">
        <v>20</v>
      </c>
      <c r="CH31" s="1589" t="s">
        <v>12</v>
      </c>
      <c r="CI31" s="1589">
        <v>2</v>
      </c>
      <c r="CJ31" s="1589" t="s">
        <v>12</v>
      </c>
      <c r="CK31" s="1589">
        <v>20</v>
      </c>
      <c r="CL31" s="1589" t="s">
        <v>12</v>
      </c>
      <c r="CM31" s="1589">
        <v>20</v>
      </c>
      <c r="CN31" s="1589" t="s">
        <v>12</v>
      </c>
      <c r="CO31" s="1589">
        <v>20</v>
      </c>
      <c r="CP31" s="1589" t="s">
        <v>12</v>
      </c>
      <c r="CQ31" s="1589">
        <v>20</v>
      </c>
      <c r="CR31" s="1589" t="s">
        <v>12</v>
      </c>
      <c r="CS31" s="1589">
        <v>20</v>
      </c>
      <c r="CT31" s="1589" t="s">
        <v>12</v>
      </c>
      <c r="CU31" s="1589">
        <v>20</v>
      </c>
      <c r="CV31" s="1589" t="s">
        <v>12</v>
      </c>
      <c r="CW31" s="1589">
        <v>20</v>
      </c>
      <c r="CX31" s="1589" t="s">
        <v>12</v>
      </c>
      <c r="CY31" s="1589">
        <v>20</v>
      </c>
      <c r="CZ31" s="1589" t="s">
        <v>12</v>
      </c>
      <c r="DA31" s="1589">
        <v>20</v>
      </c>
      <c r="DB31" s="1589" t="s">
        <v>12</v>
      </c>
      <c r="DC31" s="1589">
        <v>20</v>
      </c>
      <c r="DD31" s="1589" t="s">
        <v>12</v>
      </c>
      <c r="DE31" s="1589">
        <v>20</v>
      </c>
      <c r="DF31" s="1589" t="s">
        <v>12</v>
      </c>
      <c r="DG31" s="1589">
        <v>20</v>
      </c>
      <c r="DH31" s="1589" t="s">
        <v>12</v>
      </c>
      <c r="DI31" s="1589">
        <v>20</v>
      </c>
      <c r="DJ31" s="1589" t="s">
        <v>12</v>
      </c>
      <c r="DK31" s="1589">
        <v>20</v>
      </c>
      <c r="DL31" s="1589" t="s">
        <v>12</v>
      </c>
      <c r="DM31" s="1589">
        <v>20</v>
      </c>
      <c r="DN31" s="1589" t="s">
        <v>12</v>
      </c>
      <c r="DO31" s="1589">
        <v>20</v>
      </c>
      <c r="DP31" s="1589" t="s">
        <v>12</v>
      </c>
      <c r="DQ31" s="1589">
        <v>20</v>
      </c>
      <c r="DR31" s="1589" t="s">
        <v>12</v>
      </c>
      <c r="DS31" s="1589">
        <v>20</v>
      </c>
      <c r="DT31" s="1589" t="s">
        <v>12</v>
      </c>
      <c r="DU31" s="1589">
        <v>20</v>
      </c>
      <c r="DV31" s="1589" t="s">
        <v>12</v>
      </c>
      <c r="DW31" s="1589">
        <v>20</v>
      </c>
      <c r="DX31" s="1589" t="s">
        <v>12</v>
      </c>
      <c r="DY31" s="1589">
        <v>20</v>
      </c>
      <c r="DZ31" s="1589" t="s">
        <v>12</v>
      </c>
      <c r="EA31" s="1589">
        <v>20</v>
      </c>
      <c r="EB31" s="1589" t="s">
        <v>12</v>
      </c>
      <c r="EC31" s="1589">
        <v>20</v>
      </c>
      <c r="ED31" s="1589" t="s">
        <v>12</v>
      </c>
      <c r="EE31" s="1589">
        <v>20</v>
      </c>
      <c r="EF31" s="1589" t="s">
        <v>12</v>
      </c>
      <c r="EG31" s="1589">
        <v>20</v>
      </c>
      <c r="EH31" s="1589" t="s">
        <v>12</v>
      </c>
      <c r="EI31" s="1589">
        <v>20</v>
      </c>
      <c r="EJ31" s="1589" t="s">
        <v>12</v>
      </c>
      <c r="EK31" s="1589">
        <v>20</v>
      </c>
      <c r="EL31" s="1589" t="s">
        <v>12</v>
      </c>
      <c r="EM31" s="1589">
        <v>20</v>
      </c>
      <c r="EN31" s="1589" t="s">
        <v>12</v>
      </c>
      <c r="EO31" s="1589">
        <v>20</v>
      </c>
      <c r="EP31" s="1589" t="s">
        <v>12</v>
      </c>
      <c r="EQ31" s="1589">
        <v>20</v>
      </c>
      <c r="ER31" s="1589" t="s">
        <v>12</v>
      </c>
      <c r="ES31" s="1589">
        <v>20</v>
      </c>
      <c r="ET31" s="1589" t="s">
        <v>12</v>
      </c>
      <c r="EU31" s="1589">
        <v>20</v>
      </c>
      <c r="EV31" s="1589" t="s">
        <v>12</v>
      </c>
      <c r="EW31" s="1589">
        <v>20</v>
      </c>
      <c r="EX31" s="1589" t="s">
        <v>12</v>
      </c>
      <c r="EY31" s="1589">
        <v>20</v>
      </c>
      <c r="EZ31" s="1589" t="s">
        <v>12</v>
      </c>
      <c r="FA31" s="1589">
        <v>20</v>
      </c>
      <c r="FB31" s="1589" t="s">
        <v>12</v>
      </c>
      <c r="FC31" s="1589"/>
      <c r="FD31" s="1589"/>
      <c r="FE31" s="1589"/>
      <c r="FF31" s="1589"/>
      <c r="FG31" s="1589"/>
      <c r="FH31" s="1589"/>
      <c r="FI31" s="1589"/>
      <c r="FJ31" s="1589"/>
      <c r="FK31" s="1589"/>
      <c r="FL31" s="1589"/>
      <c r="FM31" s="1589"/>
      <c r="FN31" s="1589"/>
      <c r="FO31" s="1589"/>
      <c r="FP31" s="1589"/>
      <c r="FQ31" s="1589">
        <v>20</v>
      </c>
      <c r="FR31" s="1589" t="s">
        <v>12</v>
      </c>
      <c r="FS31" s="1589">
        <v>20</v>
      </c>
      <c r="FT31" s="1589" t="s">
        <v>12</v>
      </c>
      <c r="FU31" s="1589">
        <v>20</v>
      </c>
      <c r="FV31" s="1589" t="s">
        <v>12</v>
      </c>
      <c r="FW31" s="1589"/>
      <c r="FX31" s="1589"/>
      <c r="FY31" s="1589"/>
      <c r="FZ31" s="1589"/>
      <c r="GA31" s="1589"/>
      <c r="GB31" s="1589"/>
      <c r="GC31" s="1589"/>
      <c r="GD31" s="1589"/>
      <c r="GE31" s="1589"/>
      <c r="GF31" s="1589"/>
      <c r="GG31" s="1589"/>
      <c r="GH31" s="1589"/>
      <c r="GI31" s="1589"/>
      <c r="GJ31" s="1589"/>
      <c r="GK31" s="1589">
        <v>20</v>
      </c>
      <c r="GL31" s="1589" t="s">
        <v>12</v>
      </c>
      <c r="GM31" s="1589">
        <v>20</v>
      </c>
      <c r="GN31" s="1589" t="s">
        <v>12</v>
      </c>
      <c r="GO31" s="1589">
        <v>20</v>
      </c>
      <c r="GP31" s="1588" t="s">
        <v>12</v>
      </c>
    </row>
    <row r="32" spans="1:198" s="1582" customFormat="1" ht="11.25" x14ac:dyDescent="0.2">
      <c r="A32" s="1592" t="s">
        <v>337</v>
      </c>
      <c r="B32" s="1591" t="s">
        <v>591</v>
      </c>
      <c r="C32" s="1590">
        <v>20</v>
      </c>
      <c r="D32" s="1589" t="s">
        <v>12</v>
      </c>
      <c r="E32" s="1589">
        <v>20</v>
      </c>
      <c r="F32" s="1589" t="s">
        <v>12</v>
      </c>
      <c r="G32" s="1589">
        <v>20</v>
      </c>
      <c r="H32" s="1589" t="s">
        <v>12</v>
      </c>
      <c r="I32" s="1589">
        <v>20</v>
      </c>
      <c r="J32" s="1589" t="s">
        <v>12</v>
      </c>
      <c r="K32" s="1589">
        <v>17</v>
      </c>
      <c r="L32" s="1589" t="s">
        <v>8</v>
      </c>
      <c r="M32" s="1589">
        <v>20</v>
      </c>
      <c r="N32" s="1589" t="s">
        <v>12</v>
      </c>
      <c r="O32" s="1589">
        <v>20</v>
      </c>
      <c r="P32" s="1589" t="s">
        <v>12</v>
      </c>
      <c r="Q32" s="1589">
        <v>20</v>
      </c>
      <c r="R32" s="1589" t="s">
        <v>12</v>
      </c>
      <c r="S32" s="1589">
        <v>20</v>
      </c>
      <c r="T32" s="1589" t="s">
        <v>12</v>
      </c>
      <c r="U32" s="1589"/>
      <c r="V32" s="1589"/>
      <c r="W32" s="1589"/>
      <c r="X32" s="1589"/>
      <c r="Y32" s="1589"/>
      <c r="Z32" s="1589"/>
      <c r="AA32" s="1589"/>
      <c r="AB32" s="1589"/>
      <c r="AC32" s="1589"/>
      <c r="AD32" s="1589"/>
      <c r="AE32" s="1589"/>
      <c r="AF32" s="1589"/>
      <c r="AG32" s="1589"/>
      <c r="AH32" s="1589"/>
      <c r="AI32" s="1589">
        <v>20</v>
      </c>
      <c r="AJ32" s="1589" t="s">
        <v>12</v>
      </c>
      <c r="AK32" s="1589">
        <v>20</v>
      </c>
      <c r="AL32" s="1589" t="s">
        <v>12</v>
      </c>
      <c r="AM32" s="1589">
        <v>20</v>
      </c>
      <c r="AN32" s="1589" t="s">
        <v>12</v>
      </c>
      <c r="AO32" s="1589">
        <v>4.0999999999999996</v>
      </c>
      <c r="AP32" s="1589" t="s">
        <v>12</v>
      </c>
      <c r="AQ32" s="1589">
        <v>20</v>
      </c>
      <c r="AR32" s="1589" t="s">
        <v>12</v>
      </c>
      <c r="AS32" s="1589">
        <v>20</v>
      </c>
      <c r="AT32" s="1589" t="s">
        <v>12</v>
      </c>
      <c r="AU32" s="1589">
        <v>20</v>
      </c>
      <c r="AV32" s="1589" t="s">
        <v>12</v>
      </c>
      <c r="AW32" s="1589">
        <v>20</v>
      </c>
      <c r="AX32" s="1589" t="s">
        <v>12</v>
      </c>
      <c r="AY32" s="1589">
        <v>20</v>
      </c>
      <c r="AZ32" s="1589" t="s">
        <v>12</v>
      </c>
      <c r="BA32" s="1589">
        <v>20</v>
      </c>
      <c r="BB32" s="1589" t="s">
        <v>12</v>
      </c>
      <c r="BC32" s="1589">
        <v>20</v>
      </c>
      <c r="BD32" s="1589" t="s">
        <v>12</v>
      </c>
      <c r="BE32" s="1589">
        <v>20</v>
      </c>
      <c r="BF32" s="1589" t="s">
        <v>12</v>
      </c>
      <c r="BG32" s="1589">
        <v>20</v>
      </c>
      <c r="BH32" s="1589" t="s">
        <v>12</v>
      </c>
      <c r="BI32" s="1589">
        <v>20</v>
      </c>
      <c r="BJ32" s="1589" t="s">
        <v>12</v>
      </c>
      <c r="BK32" s="1589">
        <v>20</v>
      </c>
      <c r="BL32" s="1589" t="s">
        <v>12</v>
      </c>
      <c r="BM32" s="1589">
        <v>4.0999999999999996</v>
      </c>
      <c r="BN32" s="1589" t="s">
        <v>12</v>
      </c>
      <c r="BO32" s="1589"/>
      <c r="BP32" s="1589"/>
      <c r="BQ32" s="1589"/>
      <c r="BR32" s="1589"/>
      <c r="BS32" s="1589"/>
      <c r="BT32" s="1589"/>
      <c r="BU32" s="1589"/>
      <c r="BV32" s="1589"/>
      <c r="BW32" s="1589"/>
      <c r="BX32" s="1589"/>
      <c r="BY32" s="1589"/>
      <c r="BZ32" s="1589"/>
      <c r="CA32" s="1589"/>
      <c r="CB32" s="1589"/>
      <c r="CC32" s="1589">
        <v>20</v>
      </c>
      <c r="CD32" s="1589" t="s">
        <v>12</v>
      </c>
      <c r="CE32" s="1589">
        <v>20</v>
      </c>
      <c r="CF32" s="1589" t="s">
        <v>12</v>
      </c>
      <c r="CG32" s="1589">
        <v>20</v>
      </c>
      <c r="CH32" s="1589" t="s">
        <v>12</v>
      </c>
      <c r="CI32" s="1589">
        <v>4.0999999999999996</v>
      </c>
      <c r="CJ32" s="1589" t="s">
        <v>12</v>
      </c>
      <c r="CK32" s="1589">
        <v>20</v>
      </c>
      <c r="CL32" s="1589" t="s">
        <v>12</v>
      </c>
      <c r="CM32" s="1589">
        <v>20</v>
      </c>
      <c r="CN32" s="1589" t="s">
        <v>12</v>
      </c>
      <c r="CO32" s="1589">
        <v>20</v>
      </c>
      <c r="CP32" s="1589" t="s">
        <v>12</v>
      </c>
      <c r="CQ32" s="1589">
        <v>20</v>
      </c>
      <c r="CR32" s="1589" t="s">
        <v>12</v>
      </c>
      <c r="CS32" s="1589">
        <v>20</v>
      </c>
      <c r="CT32" s="1589" t="s">
        <v>12</v>
      </c>
      <c r="CU32" s="1589">
        <v>20</v>
      </c>
      <c r="CV32" s="1589" t="s">
        <v>12</v>
      </c>
      <c r="CW32" s="1589">
        <v>20</v>
      </c>
      <c r="CX32" s="1589" t="s">
        <v>12</v>
      </c>
      <c r="CY32" s="1589">
        <v>20</v>
      </c>
      <c r="CZ32" s="1589" t="s">
        <v>12</v>
      </c>
      <c r="DA32" s="1589">
        <v>20</v>
      </c>
      <c r="DB32" s="1589" t="s">
        <v>12</v>
      </c>
      <c r="DC32" s="1589">
        <v>20</v>
      </c>
      <c r="DD32" s="1589" t="s">
        <v>12</v>
      </c>
      <c r="DE32" s="1589">
        <v>20</v>
      </c>
      <c r="DF32" s="1589" t="s">
        <v>12</v>
      </c>
      <c r="DG32" s="1589">
        <v>20</v>
      </c>
      <c r="DH32" s="1589" t="s">
        <v>12</v>
      </c>
      <c r="DI32" s="1589">
        <v>20</v>
      </c>
      <c r="DJ32" s="1589" t="s">
        <v>12</v>
      </c>
      <c r="DK32" s="1589">
        <v>20</v>
      </c>
      <c r="DL32" s="1589" t="s">
        <v>12</v>
      </c>
      <c r="DM32" s="1589">
        <v>20</v>
      </c>
      <c r="DN32" s="1589" t="s">
        <v>12</v>
      </c>
      <c r="DO32" s="1589">
        <v>20</v>
      </c>
      <c r="DP32" s="1589" t="s">
        <v>12</v>
      </c>
      <c r="DQ32" s="1589">
        <v>20</v>
      </c>
      <c r="DR32" s="1589" t="s">
        <v>12</v>
      </c>
      <c r="DS32" s="1589">
        <v>20</v>
      </c>
      <c r="DT32" s="1589" t="s">
        <v>12</v>
      </c>
      <c r="DU32" s="1589">
        <v>20</v>
      </c>
      <c r="DV32" s="1589" t="s">
        <v>12</v>
      </c>
      <c r="DW32" s="1589">
        <v>20</v>
      </c>
      <c r="DX32" s="1589" t="s">
        <v>12</v>
      </c>
      <c r="DY32" s="1589">
        <v>20</v>
      </c>
      <c r="DZ32" s="1589" t="s">
        <v>12</v>
      </c>
      <c r="EA32" s="1589">
        <v>20</v>
      </c>
      <c r="EB32" s="1589" t="s">
        <v>12</v>
      </c>
      <c r="EC32" s="1589">
        <v>20</v>
      </c>
      <c r="ED32" s="1589" t="s">
        <v>12</v>
      </c>
      <c r="EE32" s="1589">
        <v>20</v>
      </c>
      <c r="EF32" s="1589" t="s">
        <v>12</v>
      </c>
      <c r="EG32" s="1589">
        <v>20</v>
      </c>
      <c r="EH32" s="1589" t="s">
        <v>12</v>
      </c>
      <c r="EI32" s="1589">
        <v>20</v>
      </c>
      <c r="EJ32" s="1589" t="s">
        <v>12</v>
      </c>
      <c r="EK32" s="1589">
        <v>20</v>
      </c>
      <c r="EL32" s="1589" t="s">
        <v>12</v>
      </c>
      <c r="EM32" s="1589">
        <v>20</v>
      </c>
      <c r="EN32" s="1589" t="s">
        <v>12</v>
      </c>
      <c r="EO32" s="1589">
        <v>20</v>
      </c>
      <c r="EP32" s="1589" t="s">
        <v>12</v>
      </c>
      <c r="EQ32" s="1589">
        <v>20</v>
      </c>
      <c r="ER32" s="1589" t="s">
        <v>12</v>
      </c>
      <c r="ES32" s="1589">
        <v>20</v>
      </c>
      <c r="ET32" s="1589" t="s">
        <v>12</v>
      </c>
      <c r="EU32" s="1589">
        <v>20</v>
      </c>
      <c r="EV32" s="1589" t="s">
        <v>12</v>
      </c>
      <c r="EW32" s="1589">
        <v>20</v>
      </c>
      <c r="EX32" s="1589" t="s">
        <v>12</v>
      </c>
      <c r="EY32" s="1589">
        <v>20</v>
      </c>
      <c r="EZ32" s="1589" t="s">
        <v>12</v>
      </c>
      <c r="FA32" s="1589">
        <v>20</v>
      </c>
      <c r="FB32" s="1589" t="s">
        <v>12</v>
      </c>
      <c r="FC32" s="1589"/>
      <c r="FD32" s="1589"/>
      <c r="FE32" s="1589"/>
      <c r="FF32" s="1589"/>
      <c r="FG32" s="1589"/>
      <c r="FH32" s="1589"/>
      <c r="FI32" s="1589"/>
      <c r="FJ32" s="1589"/>
      <c r="FK32" s="1589"/>
      <c r="FL32" s="1589"/>
      <c r="FM32" s="1589"/>
      <c r="FN32" s="1589"/>
      <c r="FO32" s="1589"/>
      <c r="FP32" s="1589"/>
      <c r="FQ32" s="1589">
        <v>20</v>
      </c>
      <c r="FR32" s="1589" t="s">
        <v>12</v>
      </c>
      <c r="FS32" s="1589">
        <v>20</v>
      </c>
      <c r="FT32" s="1589" t="s">
        <v>12</v>
      </c>
      <c r="FU32" s="1589">
        <v>20</v>
      </c>
      <c r="FV32" s="1589" t="s">
        <v>12</v>
      </c>
      <c r="FW32" s="1589"/>
      <c r="FX32" s="1589"/>
      <c r="FY32" s="1589"/>
      <c r="FZ32" s="1589"/>
      <c r="GA32" s="1589"/>
      <c r="GB32" s="1589"/>
      <c r="GC32" s="1589"/>
      <c r="GD32" s="1589"/>
      <c r="GE32" s="1589"/>
      <c r="GF32" s="1589"/>
      <c r="GG32" s="1589"/>
      <c r="GH32" s="1589"/>
      <c r="GI32" s="1589"/>
      <c r="GJ32" s="1589"/>
      <c r="GK32" s="1589">
        <v>20</v>
      </c>
      <c r="GL32" s="1589" t="s">
        <v>12</v>
      </c>
      <c r="GM32" s="1589">
        <v>20</v>
      </c>
      <c r="GN32" s="1589" t="s">
        <v>12</v>
      </c>
      <c r="GO32" s="1589">
        <v>20</v>
      </c>
      <c r="GP32" s="1588" t="s">
        <v>12</v>
      </c>
    </row>
    <row r="33" spans="1:198" s="1582" customFormat="1" ht="11.25" x14ac:dyDescent="0.2">
      <c r="A33" s="1592" t="s">
        <v>122</v>
      </c>
      <c r="B33" s="1591" t="s">
        <v>591</v>
      </c>
      <c r="C33" s="1590">
        <v>0.5</v>
      </c>
      <c r="D33" s="1589" t="s">
        <v>12</v>
      </c>
      <c r="E33" s="1589">
        <v>0.5</v>
      </c>
      <c r="F33" s="1589" t="s">
        <v>12</v>
      </c>
      <c r="G33" s="1589">
        <v>0.5</v>
      </c>
      <c r="H33" s="1589" t="s">
        <v>12</v>
      </c>
      <c r="I33" s="1589">
        <v>0.5</v>
      </c>
      <c r="J33" s="1589" t="s">
        <v>12</v>
      </c>
      <c r="K33" s="1589">
        <v>0.5</v>
      </c>
      <c r="L33" s="1589" t="s">
        <v>12</v>
      </c>
      <c r="M33" s="1589">
        <v>0.5</v>
      </c>
      <c r="N33" s="1589" t="s">
        <v>12</v>
      </c>
      <c r="O33" s="1589">
        <v>0.5</v>
      </c>
      <c r="P33" s="1589" t="s">
        <v>12</v>
      </c>
      <c r="Q33" s="1589">
        <v>0.5</v>
      </c>
      <c r="R33" s="1589" t="s">
        <v>12</v>
      </c>
      <c r="S33" s="1589">
        <v>0.5</v>
      </c>
      <c r="T33" s="1589" t="s">
        <v>12</v>
      </c>
      <c r="U33" s="1589"/>
      <c r="V33" s="1589"/>
      <c r="W33" s="1589"/>
      <c r="X33" s="1589"/>
      <c r="Y33" s="1589"/>
      <c r="Z33" s="1589"/>
      <c r="AA33" s="1589"/>
      <c r="AB33" s="1589"/>
      <c r="AC33" s="1589"/>
      <c r="AD33" s="1589"/>
      <c r="AE33" s="1589"/>
      <c r="AF33" s="1589"/>
      <c r="AG33" s="1589"/>
      <c r="AH33" s="1589"/>
      <c r="AI33" s="1589">
        <v>0.5</v>
      </c>
      <c r="AJ33" s="1589" t="s">
        <v>12</v>
      </c>
      <c r="AK33" s="1589">
        <v>0.5</v>
      </c>
      <c r="AL33" s="1589" t="s">
        <v>12</v>
      </c>
      <c r="AM33" s="1589">
        <v>0.5</v>
      </c>
      <c r="AN33" s="1589" t="s">
        <v>12</v>
      </c>
      <c r="AO33" s="1589">
        <v>0.14000000000000001</v>
      </c>
      <c r="AP33" s="1589" t="s">
        <v>12</v>
      </c>
      <c r="AQ33" s="1589">
        <v>0.5</v>
      </c>
      <c r="AR33" s="1589" t="s">
        <v>12</v>
      </c>
      <c r="AS33" s="1589">
        <v>0.5</v>
      </c>
      <c r="AT33" s="1589" t="s">
        <v>12</v>
      </c>
      <c r="AU33" s="1589">
        <v>0.5</v>
      </c>
      <c r="AV33" s="1589" t="s">
        <v>12</v>
      </c>
      <c r="AW33" s="1589">
        <v>0.5</v>
      </c>
      <c r="AX33" s="1589" t="s">
        <v>12</v>
      </c>
      <c r="AY33" s="1589">
        <v>0.5</v>
      </c>
      <c r="AZ33" s="1589" t="s">
        <v>12</v>
      </c>
      <c r="BA33" s="1589">
        <v>0.5</v>
      </c>
      <c r="BB33" s="1589" t="s">
        <v>12</v>
      </c>
      <c r="BC33" s="1589">
        <v>0.5</v>
      </c>
      <c r="BD33" s="1589" t="s">
        <v>12</v>
      </c>
      <c r="BE33" s="1589">
        <v>0.5</v>
      </c>
      <c r="BF33" s="1589" t="s">
        <v>12</v>
      </c>
      <c r="BG33" s="1589">
        <v>0.5</v>
      </c>
      <c r="BH33" s="1589" t="s">
        <v>12</v>
      </c>
      <c r="BI33" s="1589">
        <v>0.5</v>
      </c>
      <c r="BJ33" s="1589" t="s">
        <v>12</v>
      </c>
      <c r="BK33" s="1589">
        <v>0.5</v>
      </c>
      <c r="BL33" s="1589" t="s">
        <v>12</v>
      </c>
      <c r="BM33" s="1589">
        <v>0.14000000000000001</v>
      </c>
      <c r="BN33" s="1589" t="s">
        <v>12</v>
      </c>
      <c r="BO33" s="1589"/>
      <c r="BP33" s="1589"/>
      <c r="BQ33" s="1589"/>
      <c r="BR33" s="1589"/>
      <c r="BS33" s="1589"/>
      <c r="BT33" s="1589"/>
      <c r="BU33" s="1589"/>
      <c r="BV33" s="1589"/>
      <c r="BW33" s="1589"/>
      <c r="BX33" s="1589"/>
      <c r="BY33" s="1589"/>
      <c r="BZ33" s="1589"/>
      <c r="CA33" s="1589"/>
      <c r="CB33" s="1589"/>
      <c r="CC33" s="1589">
        <v>0.5</v>
      </c>
      <c r="CD33" s="1589" t="s">
        <v>12</v>
      </c>
      <c r="CE33" s="1589">
        <v>0.5</v>
      </c>
      <c r="CF33" s="1589" t="s">
        <v>12</v>
      </c>
      <c r="CG33" s="1589">
        <v>0.5</v>
      </c>
      <c r="CH33" s="1589" t="s">
        <v>12</v>
      </c>
      <c r="CI33" s="1589">
        <v>0.14000000000000001</v>
      </c>
      <c r="CJ33" s="1589" t="s">
        <v>12</v>
      </c>
      <c r="CK33" s="1589">
        <v>0.5</v>
      </c>
      <c r="CL33" s="1589" t="s">
        <v>12</v>
      </c>
      <c r="CM33" s="1589">
        <v>0.5</v>
      </c>
      <c r="CN33" s="1589" t="s">
        <v>12</v>
      </c>
      <c r="CO33" s="1589">
        <v>0.5</v>
      </c>
      <c r="CP33" s="1589" t="s">
        <v>12</v>
      </c>
      <c r="CQ33" s="1589">
        <v>0.5</v>
      </c>
      <c r="CR33" s="1589" t="s">
        <v>12</v>
      </c>
      <c r="CS33" s="1589">
        <v>0.5</v>
      </c>
      <c r="CT33" s="1589" t="s">
        <v>12</v>
      </c>
      <c r="CU33" s="1589">
        <v>0.5</v>
      </c>
      <c r="CV33" s="1589" t="s">
        <v>12</v>
      </c>
      <c r="CW33" s="1589">
        <v>0.5</v>
      </c>
      <c r="CX33" s="1589" t="s">
        <v>12</v>
      </c>
      <c r="CY33" s="1589">
        <v>0.5</v>
      </c>
      <c r="CZ33" s="1589" t="s">
        <v>12</v>
      </c>
      <c r="DA33" s="1589">
        <v>0.5</v>
      </c>
      <c r="DB33" s="1589" t="s">
        <v>12</v>
      </c>
      <c r="DC33" s="1589">
        <v>0.5</v>
      </c>
      <c r="DD33" s="1589" t="s">
        <v>12</v>
      </c>
      <c r="DE33" s="1589">
        <v>0.5</v>
      </c>
      <c r="DF33" s="1589" t="s">
        <v>12</v>
      </c>
      <c r="DG33" s="1589">
        <v>0.5</v>
      </c>
      <c r="DH33" s="1589" t="s">
        <v>12</v>
      </c>
      <c r="DI33" s="1589">
        <v>0.5</v>
      </c>
      <c r="DJ33" s="1589" t="s">
        <v>12</v>
      </c>
      <c r="DK33" s="1589">
        <v>0.5</v>
      </c>
      <c r="DL33" s="1589" t="s">
        <v>12</v>
      </c>
      <c r="DM33" s="1589">
        <v>0.5</v>
      </c>
      <c r="DN33" s="1589" t="s">
        <v>12</v>
      </c>
      <c r="DO33" s="1589">
        <v>0.5</v>
      </c>
      <c r="DP33" s="1589" t="s">
        <v>12</v>
      </c>
      <c r="DQ33" s="1589">
        <v>0.5</v>
      </c>
      <c r="DR33" s="1589" t="s">
        <v>12</v>
      </c>
      <c r="DS33" s="1589">
        <v>0.5</v>
      </c>
      <c r="DT33" s="1589" t="s">
        <v>12</v>
      </c>
      <c r="DU33" s="1589">
        <v>0.5</v>
      </c>
      <c r="DV33" s="1589" t="s">
        <v>12</v>
      </c>
      <c r="DW33" s="1589">
        <v>0.5</v>
      </c>
      <c r="DX33" s="1589" t="s">
        <v>12</v>
      </c>
      <c r="DY33" s="1589">
        <v>0.5</v>
      </c>
      <c r="DZ33" s="1589" t="s">
        <v>12</v>
      </c>
      <c r="EA33" s="1589">
        <v>0.5</v>
      </c>
      <c r="EB33" s="1589" t="s">
        <v>12</v>
      </c>
      <c r="EC33" s="1589">
        <v>0.5</v>
      </c>
      <c r="ED33" s="1589" t="s">
        <v>12</v>
      </c>
      <c r="EE33" s="1589">
        <v>0.5</v>
      </c>
      <c r="EF33" s="1589" t="s">
        <v>12</v>
      </c>
      <c r="EG33" s="1589">
        <v>0.5</v>
      </c>
      <c r="EH33" s="1589" t="s">
        <v>12</v>
      </c>
      <c r="EI33" s="1589">
        <v>0.5</v>
      </c>
      <c r="EJ33" s="1589" t="s">
        <v>12</v>
      </c>
      <c r="EK33" s="1589">
        <v>0.5</v>
      </c>
      <c r="EL33" s="1589" t="s">
        <v>12</v>
      </c>
      <c r="EM33" s="1589">
        <v>0.5</v>
      </c>
      <c r="EN33" s="1589" t="s">
        <v>12</v>
      </c>
      <c r="EO33" s="1589">
        <v>0.5</v>
      </c>
      <c r="EP33" s="1589" t="s">
        <v>12</v>
      </c>
      <c r="EQ33" s="1589">
        <v>0.5</v>
      </c>
      <c r="ER33" s="1589" t="s">
        <v>12</v>
      </c>
      <c r="ES33" s="1589">
        <v>0.5</v>
      </c>
      <c r="ET33" s="1589" t="s">
        <v>12</v>
      </c>
      <c r="EU33" s="1589">
        <v>0.5</v>
      </c>
      <c r="EV33" s="1589" t="s">
        <v>12</v>
      </c>
      <c r="EW33" s="1589">
        <v>0.5</v>
      </c>
      <c r="EX33" s="1589" t="s">
        <v>12</v>
      </c>
      <c r="EY33" s="1589">
        <v>0.5</v>
      </c>
      <c r="EZ33" s="1589" t="s">
        <v>12</v>
      </c>
      <c r="FA33" s="1589">
        <v>0.5</v>
      </c>
      <c r="FB33" s="1589" t="s">
        <v>12</v>
      </c>
      <c r="FC33" s="1589"/>
      <c r="FD33" s="1589"/>
      <c r="FE33" s="1589"/>
      <c r="FF33" s="1589"/>
      <c r="FG33" s="1589"/>
      <c r="FH33" s="1589"/>
      <c r="FI33" s="1589"/>
      <c r="FJ33" s="1589"/>
      <c r="FK33" s="1589"/>
      <c r="FL33" s="1589"/>
      <c r="FM33" s="1589"/>
      <c r="FN33" s="1589"/>
      <c r="FO33" s="1589"/>
      <c r="FP33" s="1589"/>
      <c r="FQ33" s="1589">
        <v>0.5</v>
      </c>
      <c r="FR33" s="1589" t="s">
        <v>12</v>
      </c>
      <c r="FS33" s="1589">
        <v>0.5</v>
      </c>
      <c r="FT33" s="1589" t="s">
        <v>12</v>
      </c>
      <c r="FU33" s="1589">
        <v>0.5</v>
      </c>
      <c r="FV33" s="1589" t="s">
        <v>12</v>
      </c>
      <c r="FW33" s="1589"/>
      <c r="FX33" s="1589"/>
      <c r="FY33" s="1589"/>
      <c r="FZ33" s="1589"/>
      <c r="GA33" s="1589"/>
      <c r="GB33" s="1589"/>
      <c r="GC33" s="1589"/>
      <c r="GD33" s="1589"/>
      <c r="GE33" s="1589"/>
      <c r="GF33" s="1589"/>
      <c r="GG33" s="1589"/>
      <c r="GH33" s="1589"/>
      <c r="GI33" s="1589"/>
      <c r="GJ33" s="1589"/>
      <c r="GK33" s="1589">
        <v>0.5</v>
      </c>
      <c r="GL33" s="1589" t="s">
        <v>12</v>
      </c>
      <c r="GM33" s="1589">
        <v>0.5</v>
      </c>
      <c r="GN33" s="1589" t="s">
        <v>12</v>
      </c>
      <c r="GO33" s="1589">
        <v>0.5</v>
      </c>
      <c r="GP33" s="1588" t="s">
        <v>12</v>
      </c>
    </row>
    <row r="34" spans="1:198" s="1582" customFormat="1" ht="11.25" x14ac:dyDescent="0.2">
      <c r="A34" s="1592" t="s">
        <v>589</v>
      </c>
      <c r="B34" s="1591" t="s">
        <v>591</v>
      </c>
      <c r="C34" s="1590"/>
      <c r="D34" s="1589"/>
      <c r="E34" s="1589"/>
      <c r="F34" s="1589"/>
      <c r="G34" s="1589"/>
      <c r="H34" s="1589"/>
      <c r="I34" s="1589"/>
      <c r="J34" s="1589"/>
      <c r="K34" s="1589"/>
      <c r="L34" s="1589"/>
      <c r="M34" s="1589"/>
      <c r="N34" s="1589"/>
      <c r="O34" s="1589"/>
      <c r="P34" s="1589"/>
      <c r="Q34" s="1589"/>
      <c r="R34" s="1589"/>
      <c r="S34" s="1589"/>
      <c r="T34" s="1589"/>
      <c r="U34" s="1593">
        <v>26200</v>
      </c>
      <c r="V34" s="1589"/>
      <c r="W34" s="1593">
        <v>13900</v>
      </c>
      <c r="X34" s="1589"/>
      <c r="Y34" s="1593">
        <v>9600</v>
      </c>
      <c r="Z34" s="1589"/>
      <c r="AA34" s="1593">
        <v>18100</v>
      </c>
      <c r="AB34" s="1589"/>
      <c r="AC34" s="1593">
        <v>37500</v>
      </c>
      <c r="AD34" s="1589"/>
      <c r="AE34" s="1593">
        <v>24000</v>
      </c>
      <c r="AF34" s="1589"/>
      <c r="AG34" s="1593">
        <v>24000</v>
      </c>
      <c r="AH34" s="1589"/>
      <c r="AI34" s="1589"/>
      <c r="AJ34" s="1589"/>
      <c r="AK34" s="1589"/>
      <c r="AL34" s="1589"/>
      <c r="AM34" s="1589"/>
      <c r="AN34" s="1589"/>
      <c r="AO34" s="1589"/>
      <c r="AP34" s="1589"/>
      <c r="AQ34" s="1589"/>
      <c r="AR34" s="1589"/>
      <c r="AS34" s="1589"/>
      <c r="AT34" s="1589"/>
      <c r="AU34" s="1589"/>
      <c r="AV34" s="1589"/>
      <c r="AW34" s="1589"/>
      <c r="AX34" s="1589"/>
      <c r="AY34" s="1589"/>
      <c r="AZ34" s="1589"/>
      <c r="BA34" s="1589"/>
      <c r="BB34" s="1589"/>
      <c r="BC34" s="1589"/>
      <c r="BD34" s="1589"/>
      <c r="BE34" s="1589"/>
      <c r="BF34" s="1589"/>
      <c r="BG34" s="1589"/>
      <c r="BH34" s="1589"/>
      <c r="BI34" s="1589"/>
      <c r="BJ34" s="1589"/>
      <c r="BK34" s="1589"/>
      <c r="BL34" s="1589"/>
      <c r="BM34" s="1589"/>
      <c r="BN34" s="1589"/>
      <c r="BO34" s="1593">
        <v>49100</v>
      </c>
      <c r="BP34" s="1589" t="s">
        <v>8</v>
      </c>
      <c r="BQ34" s="1593">
        <v>29000</v>
      </c>
      <c r="BR34" s="1589"/>
      <c r="BS34" s="1593">
        <v>27300</v>
      </c>
      <c r="BT34" s="1589"/>
      <c r="BU34" s="1593">
        <v>30800</v>
      </c>
      <c r="BV34" s="1589"/>
      <c r="BW34" s="1593">
        <v>27500</v>
      </c>
      <c r="BX34" s="1589"/>
      <c r="BY34" s="1593">
        <v>26000</v>
      </c>
      <c r="BZ34" s="1589"/>
      <c r="CA34" s="1593">
        <v>26000</v>
      </c>
      <c r="CB34" s="1589"/>
      <c r="CC34" s="1589"/>
      <c r="CD34" s="1589"/>
      <c r="CE34" s="1589"/>
      <c r="CF34" s="1589"/>
      <c r="CG34" s="1589"/>
      <c r="CH34" s="1589"/>
      <c r="CI34" s="1589"/>
      <c r="CJ34" s="1589"/>
      <c r="CK34" s="1589"/>
      <c r="CL34" s="1589"/>
      <c r="CM34" s="1589"/>
      <c r="CN34" s="1589"/>
      <c r="CO34" s="1589"/>
      <c r="CP34" s="1589"/>
      <c r="CQ34" s="1589"/>
      <c r="CR34" s="1589"/>
      <c r="CS34" s="1589"/>
      <c r="CT34" s="1589"/>
      <c r="CU34" s="1589"/>
      <c r="CV34" s="1589"/>
      <c r="CW34" s="1589"/>
      <c r="CX34" s="1589"/>
      <c r="CY34" s="1589"/>
      <c r="CZ34" s="1589"/>
      <c r="DA34" s="1589"/>
      <c r="DB34" s="1589"/>
      <c r="DC34" s="1589"/>
      <c r="DD34" s="1589"/>
      <c r="DE34" s="1589"/>
      <c r="DF34" s="1589"/>
      <c r="DG34" s="1589"/>
      <c r="DH34" s="1589"/>
      <c r="DI34" s="1589"/>
      <c r="DJ34" s="1589"/>
      <c r="DK34" s="1589"/>
      <c r="DL34" s="1589"/>
      <c r="DM34" s="1589"/>
      <c r="DN34" s="1589"/>
      <c r="DO34" s="1589"/>
      <c r="DP34" s="1589"/>
      <c r="DQ34" s="1589"/>
      <c r="DR34" s="1589"/>
      <c r="DS34" s="1589"/>
      <c r="DT34" s="1589"/>
      <c r="DU34" s="1589"/>
      <c r="DV34" s="1589"/>
      <c r="DW34" s="1589"/>
      <c r="DX34" s="1589"/>
      <c r="DY34" s="1589"/>
      <c r="DZ34" s="1589"/>
      <c r="EA34" s="1589"/>
      <c r="EB34" s="1589"/>
      <c r="EC34" s="1589"/>
      <c r="ED34" s="1589"/>
      <c r="EE34" s="1589"/>
      <c r="EF34" s="1589"/>
      <c r="EG34" s="1589"/>
      <c r="EH34" s="1589"/>
      <c r="EI34" s="1589"/>
      <c r="EJ34" s="1589"/>
      <c r="EK34" s="1589"/>
      <c r="EL34" s="1589"/>
      <c r="EM34" s="1589"/>
      <c r="EN34" s="1589"/>
      <c r="EO34" s="1589"/>
      <c r="EP34" s="1589"/>
      <c r="EQ34" s="1589"/>
      <c r="ER34" s="1589"/>
      <c r="ES34" s="1589"/>
      <c r="ET34" s="1589"/>
      <c r="EU34" s="1589"/>
      <c r="EV34" s="1589"/>
      <c r="EW34" s="1589"/>
      <c r="EX34" s="1589"/>
      <c r="EY34" s="1589"/>
      <c r="EZ34" s="1589"/>
      <c r="FA34" s="1589"/>
      <c r="FB34" s="1589"/>
      <c r="FC34" s="1593">
        <v>48400</v>
      </c>
      <c r="FD34" s="1589" t="s">
        <v>8</v>
      </c>
      <c r="FE34" s="1593">
        <v>84500</v>
      </c>
      <c r="FF34" s="1589"/>
      <c r="FG34" s="1593">
        <v>49100</v>
      </c>
      <c r="FH34" s="1589"/>
      <c r="FI34" s="1593">
        <v>60000</v>
      </c>
      <c r="FJ34" s="1589"/>
      <c r="FK34" s="1593">
        <v>50000</v>
      </c>
      <c r="FL34" s="1589"/>
      <c r="FM34" s="1593">
        <v>85000</v>
      </c>
      <c r="FN34" s="1589"/>
      <c r="FO34" s="1593">
        <v>60000</v>
      </c>
      <c r="FP34" s="1589"/>
      <c r="FQ34" s="1589"/>
      <c r="FR34" s="1589"/>
      <c r="FS34" s="1589"/>
      <c r="FT34" s="1589"/>
      <c r="FU34" s="1589"/>
      <c r="FV34" s="1589"/>
      <c r="FW34" s="1593">
        <v>52900</v>
      </c>
      <c r="FX34" s="1589" t="s">
        <v>8</v>
      </c>
      <c r="FY34" s="1593">
        <v>26900</v>
      </c>
      <c r="FZ34" s="1589"/>
      <c r="GA34" s="1593">
        <v>20400</v>
      </c>
      <c r="GB34" s="1589"/>
      <c r="GC34" s="1593">
        <v>27500</v>
      </c>
      <c r="GD34" s="1589"/>
      <c r="GE34" s="1593">
        <v>26000</v>
      </c>
      <c r="GF34" s="1589"/>
      <c r="GG34" s="1593">
        <v>36000</v>
      </c>
      <c r="GH34" s="1589"/>
      <c r="GI34" s="1593">
        <v>28000</v>
      </c>
      <c r="GJ34" s="1589"/>
      <c r="GK34" s="1589"/>
      <c r="GL34" s="1589"/>
      <c r="GM34" s="1589"/>
      <c r="GN34" s="1589"/>
      <c r="GO34" s="1589"/>
      <c r="GP34" s="1588"/>
    </row>
    <row r="35" spans="1:198" s="1582" customFormat="1" ht="11.25" x14ac:dyDescent="0.2">
      <c r="A35" s="1592" t="s">
        <v>590</v>
      </c>
      <c r="B35" s="1591" t="s">
        <v>591</v>
      </c>
      <c r="C35" s="1590">
        <v>0.27</v>
      </c>
      <c r="D35" s="1589" t="s">
        <v>8</v>
      </c>
      <c r="E35" s="1589">
        <v>0.5</v>
      </c>
      <c r="F35" s="1589" t="s">
        <v>12</v>
      </c>
      <c r="G35" s="1589">
        <v>0.5</v>
      </c>
      <c r="H35" s="1589" t="s">
        <v>12</v>
      </c>
      <c r="I35" s="1589">
        <v>0.5</v>
      </c>
      <c r="J35" s="1589" t="s">
        <v>12</v>
      </c>
      <c r="K35" s="1589">
        <v>0.5</v>
      </c>
      <c r="L35" s="1589" t="s">
        <v>12</v>
      </c>
      <c r="M35" s="1589">
        <v>0.5</v>
      </c>
      <c r="N35" s="1589" t="s">
        <v>12</v>
      </c>
      <c r="O35" s="1589">
        <v>0.5</v>
      </c>
      <c r="P35" s="1589" t="s">
        <v>12</v>
      </c>
      <c r="Q35" s="1589">
        <v>0.5</v>
      </c>
      <c r="R35" s="1589" t="s">
        <v>12</v>
      </c>
      <c r="S35" s="1589">
        <v>0.5</v>
      </c>
      <c r="T35" s="1589" t="s">
        <v>12</v>
      </c>
      <c r="U35" s="1589"/>
      <c r="V35" s="1589"/>
      <c r="W35" s="1589"/>
      <c r="X35" s="1589"/>
      <c r="Y35" s="1589"/>
      <c r="Z35" s="1589"/>
      <c r="AA35" s="1589"/>
      <c r="AB35" s="1589"/>
      <c r="AC35" s="1589"/>
      <c r="AD35" s="1589"/>
      <c r="AE35" s="1589"/>
      <c r="AF35" s="1589"/>
      <c r="AG35" s="1589"/>
      <c r="AH35" s="1589"/>
      <c r="AI35" s="1589">
        <v>0.41</v>
      </c>
      <c r="AJ35" s="1589"/>
      <c r="AK35" s="1589">
        <v>0.38</v>
      </c>
      <c r="AL35" s="1589" t="s">
        <v>8</v>
      </c>
      <c r="AM35" s="1589">
        <v>0.17</v>
      </c>
      <c r="AN35" s="1589" t="s">
        <v>8</v>
      </c>
      <c r="AO35" s="1589">
        <v>0.41</v>
      </c>
      <c r="AP35" s="1589" t="s">
        <v>8</v>
      </c>
      <c r="AQ35" s="1589">
        <v>0.5</v>
      </c>
      <c r="AR35" s="1589" t="s">
        <v>12</v>
      </c>
      <c r="AS35" s="1589">
        <v>0.94</v>
      </c>
      <c r="AT35" s="1589"/>
      <c r="AU35" s="1589">
        <v>0.5</v>
      </c>
      <c r="AV35" s="1589" t="s">
        <v>12</v>
      </c>
      <c r="AW35" s="1589">
        <v>0.5</v>
      </c>
      <c r="AX35" s="1589" t="s">
        <v>12</v>
      </c>
      <c r="AY35" s="1589">
        <v>0.2</v>
      </c>
      <c r="AZ35" s="1589" t="s">
        <v>8</v>
      </c>
      <c r="BA35" s="1589">
        <v>0.72</v>
      </c>
      <c r="BB35" s="1589"/>
      <c r="BC35" s="1589">
        <v>0.5</v>
      </c>
      <c r="BD35" s="1589" t="s">
        <v>12</v>
      </c>
      <c r="BE35" s="1589">
        <v>0.5</v>
      </c>
      <c r="BF35" s="1589" t="s">
        <v>12</v>
      </c>
      <c r="BG35" s="1589">
        <v>0.5</v>
      </c>
      <c r="BH35" s="1589" t="s">
        <v>12</v>
      </c>
      <c r="BI35" s="1589">
        <v>0.5</v>
      </c>
      <c r="BJ35" s="1589" t="s">
        <v>12</v>
      </c>
      <c r="BK35" s="1589">
        <v>0.5</v>
      </c>
      <c r="BL35" s="1589" t="s">
        <v>12</v>
      </c>
      <c r="BM35" s="1589">
        <v>0.16</v>
      </c>
      <c r="BN35" s="1589" t="s">
        <v>12</v>
      </c>
      <c r="BO35" s="1589"/>
      <c r="BP35" s="1589"/>
      <c r="BQ35" s="1589"/>
      <c r="BR35" s="1589"/>
      <c r="BS35" s="1589"/>
      <c r="BT35" s="1589"/>
      <c r="BU35" s="1589"/>
      <c r="BV35" s="1589"/>
      <c r="BW35" s="1589"/>
      <c r="BX35" s="1589"/>
      <c r="BY35" s="1589"/>
      <c r="BZ35" s="1589"/>
      <c r="CA35" s="1589"/>
      <c r="CB35" s="1589"/>
      <c r="CC35" s="1589">
        <v>0.5</v>
      </c>
      <c r="CD35" s="1589" t="s">
        <v>12</v>
      </c>
      <c r="CE35" s="1589">
        <v>0.5</v>
      </c>
      <c r="CF35" s="1589" t="s">
        <v>12</v>
      </c>
      <c r="CG35" s="1589">
        <v>0.5</v>
      </c>
      <c r="CH35" s="1589" t="s">
        <v>12</v>
      </c>
      <c r="CI35" s="1589">
        <v>0.16</v>
      </c>
      <c r="CJ35" s="1589" t="s">
        <v>12</v>
      </c>
      <c r="CK35" s="1589">
        <v>0.5</v>
      </c>
      <c r="CL35" s="1589" t="s">
        <v>12</v>
      </c>
      <c r="CM35" s="1589">
        <v>0.5</v>
      </c>
      <c r="CN35" s="1589" t="s">
        <v>12</v>
      </c>
      <c r="CO35" s="1589">
        <v>0.5</v>
      </c>
      <c r="CP35" s="1589" t="s">
        <v>12</v>
      </c>
      <c r="CQ35" s="1589">
        <v>0.5</v>
      </c>
      <c r="CR35" s="1589" t="s">
        <v>12</v>
      </c>
      <c r="CS35" s="1589">
        <v>0.21</v>
      </c>
      <c r="CT35" s="1589" t="s">
        <v>8</v>
      </c>
      <c r="CU35" s="1589">
        <v>0.5</v>
      </c>
      <c r="CV35" s="1589" t="s">
        <v>12</v>
      </c>
      <c r="CW35" s="1589">
        <v>0.5</v>
      </c>
      <c r="CX35" s="1589" t="s">
        <v>12</v>
      </c>
      <c r="CY35" s="1589">
        <v>0.5</v>
      </c>
      <c r="CZ35" s="1589" t="s">
        <v>12</v>
      </c>
      <c r="DA35" s="1589">
        <v>0.5</v>
      </c>
      <c r="DB35" s="1589" t="s">
        <v>12</v>
      </c>
      <c r="DC35" s="1589">
        <v>0.19</v>
      </c>
      <c r="DD35" s="1589" t="s">
        <v>8</v>
      </c>
      <c r="DE35" s="1589">
        <v>0.5</v>
      </c>
      <c r="DF35" s="1589" t="s">
        <v>12</v>
      </c>
      <c r="DG35" s="1589">
        <v>0.5</v>
      </c>
      <c r="DH35" s="1589" t="s">
        <v>12</v>
      </c>
      <c r="DI35" s="1589">
        <v>0.5</v>
      </c>
      <c r="DJ35" s="1589" t="s">
        <v>12</v>
      </c>
      <c r="DK35" s="1589">
        <v>1.7</v>
      </c>
      <c r="DL35" s="1589"/>
      <c r="DM35" s="1589">
        <v>0.5</v>
      </c>
      <c r="DN35" s="1589" t="s">
        <v>12</v>
      </c>
      <c r="DO35" s="1589">
        <v>0.5</v>
      </c>
      <c r="DP35" s="1589" t="s">
        <v>12</v>
      </c>
      <c r="DQ35" s="1589">
        <v>0.5</v>
      </c>
      <c r="DR35" s="1589" t="s">
        <v>12</v>
      </c>
      <c r="DS35" s="1589">
        <v>0.5</v>
      </c>
      <c r="DT35" s="1589" t="s">
        <v>12</v>
      </c>
      <c r="DU35" s="1589">
        <v>0.5</v>
      </c>
      <c r="DV35" s="1589" t="s">
        <v>12</v>
      </c>
      <c r="DW35" s="1589">
        <v>0.5</v>
      </c>
      <c r="DX35" s="1589" t="s">
        <v>12</v>
      </c>
      <c r="DY35" s="1589">
        <v>0.5</v>
      </c>
      <c r="DZ35" s="1589" t="s">
        <v>12</v>
      </c>
      <c r="EA35" s="1589">
        <v>0.5</v>
      </c>
      <c r="EB35" s="1589" t="s">
        <v>12</v>
      </c>
      <c r="EC35" s="1589">
        <v>0.5</v>
      </c>
      <c r="ED35" s="1589" t="s">
        <v>12</v>
      </c>
      <c r="EE35" s="1589">
        <v>0.5</v>
      </c>
      <c r="EF35" s="1589" t="s">
        <v>12</v>
      </c>
      <c r="EG35" s="1589">
        <v>0.5</v>
      </c>
      <c r="EH35" s="1589" t="s">
        <v>12</v>
      </c>
      <c r="EI35" s="1589">
        <v>0.5</v>
      </c>
      <c r="EJ35" s="1589" t="s">
        <v>12</v>
      </c>
      <c r="EK35" s="1589">
        <v>0.5</v>
      </c>
      <c r="EL35" s="1589" t="s">
        <v>12</v>
      </c>
      <c r="EM35" s="1589">
        <v>0.5</v>
      </c>
      <c r="EN35" s="1589" t="s">
        <v>12</v>
      </c>
      <c r="EO35" s="1589">
        <v>0.5</v>
      </c>
      <c r="EP35" s="1589" t="s">
        <v>12</v>
      </c>
      <c r="EQ35" s="1589">
        <v>0.5</v>
      </c>
      <c r="ER35" s="1589" t="s">
        <v>12</v>
      </c>
      <c r="ES35" s="1589">
        <v>0.5</v>
      </c>
      <c r="ET35" s="1589" t="s">
        <v>12</v>
      </c>
      <c r="EU35" s="1589">
        <v>0.5</v>
      </c>
      <c r="EV35" s="1589" t="s">
        <v>12</v>
      </c>
      <c r="EW35" s="1589">
        <v>0.5</v>
      </c>
      <c r="EX35" s="1589" t="s">
        <v>12</v>
      </c>
      <c r="EY35" s="1589">
        <v>0.5</v>
      </c>
      <c r="EZ35" s="1589" t="s">
        <v>12</v>
      </c>
      <c r="FA35" s="1589">
        <v>0.5</v>
      </c>
      <c r="FB35" s="1589" t="s">
        <v>12</v>
      </c>
      <c r="FC35" s="1589"/>
      <c r="FD35" s="1589"/>
      <c r="FE35" s="1589"/>
      <c r="FF35" s="1589"/>
      <c r="FG35" s="1589"/>
      <c r="FH35" s="1589"/>
      <c r="FI35" s="1589"/>
      <c r="FJ35" s="1589"/>
      <c r="FK35" s="1589"/>
      <c r="FL35" s="1589"/>
      <c r="FM35" s="1589"/>
      <c r="FN35" s="1589"/>
      <c r="FO35" s="1589"/>
      <c r="FP35" s="1589"/>
      <c r="FQ35" s="1589">
        <v>0.5</v>
      </c>
      <c r="FR35" s="1589" t="s">
        <v>12</v>
      </c>
      <c r="FS35" s="1589">
        <v>0.5</v>
      </c>
      <c r="FT35" s="1589" t="s">
        <v>12</v>
      </c>
      <c r="FU35" s="1589">
        <v>0.5</v>
      </c>
      <c r="FV35" s="1589" t="s">
        <v>12</v>
      </c>
      <c r="FW35" s="1589"/>
      <c r="FX35" s="1589"/>
      <c r="FY35" s="1589"/>
      <c r="FZ35" s="1589"/>
      <c r="GA35" s="1589"/>
      <c r="GB35" s="1589"/>
      <c r="GC35" s="1589"/>
      <c r="GD35" s="1589"/>
      <c r="GE35" s="1589"/>
      <c r="GF35" s="1589"/>
      <c r="GG35" s="1589"/>
      <c r="GH35" s="1589"/>
      <c r="GI35" s="1589"/>
      <c r="GJ35" s="1589"/>
      <c r="GK35" s="1589">
        <v>0.5</v>
      </c>
      <c r="GL35" s="1589" t="s">
        <v>12</v>
      </c>
      <c r="GM35" s="1589">
        <v>0.5</v>
      </c>
      <c r="GN35" s="1589" t="s">
        <v>12</v>
      </c>
      <c r="GO35" s="1589">
        <v>0.5</v>
      </c>
      <c r="GP35" s="1588" t="s">
        <v>12</v>
      </c>
    </row>
    <row r="36" spans="1:198" s="1582" customFormat="1" ht="11.25" x14ac:dyDescent="0.2">
      <c r="A36" s="1592" t="s">
        <v>129</v>
      </c>
      <c r="B36" s="1591" t="s">
        <v>591</v>
      </c>
      <c r="C36" s="1590">
        <v>0.5</v>
      </c>
      <c r="D36" s="1589" t="s">
        <v>12</v>
      </c>
      <c r="E36" s="1589">
        <v>0.5</v>
      </c>
      <c r="F36" s="1589" t="s">
        <v>12</v>
      </c>
      <c r="G36" s="1589">
        <v>0.5</v>
      </c>
      <c r="H36" s="1589" t="s">
        <v>12</v>
      </c>
      <c r="I36" s="1589">
        <v>0.5</v>
      </c>
      <c r="J36" s="1589" t="s">
        <v>12</v>
      </c>
      <c r="K36" s="1589">
        <v>0.5</v>
      </c>
      <c r="L36" s="1589" t="s">
        <v>12</v>
      </c>
      <c r="M36" s="1589">
        <v>0.5</v>
      </c>
      <c r="N36" s="1589" t="s">
        <v>12</v>
      </c>
      <c r="O36" s="1589">
        <v>0.5</v>
      </c>
      <c r="P36" s="1589" t="s">
        <v>12</v>
      </c>
      <c r="Q36" s="1589">
        <v>0.5</v>
      </c>
      <c r="R36" s="1589" t="s">
        <v>12</v>
      </c>
      <c r="S36" s="1589">
        <v>0.5</v>
      </c>
      <c r="T36" s="1589" t="s">
        <v>12</v>
      </c>
      <c r="U36" s="1589"/>
      <c r="V36" s="1589"/>
      <c r="W36" s="1589"/>
      <c r="X36" s="1589"/>
      <c r="Y36" s="1589"/>
      <c r="Z36" s="1589"/>
      <c r="AA36" s="1589"/>
      <c r="AB36" s="1589"/>
      <c r="AC36" s="1589"/>
      <c r="AD36" s="1589"/>
      <c r="AE36" s="1589"/>
      <c r="AF36" s="1589"/>
      <c r="AG36" s="1589"/>
      <c r="AH36" s="1589"/>
      <c r="AI36" s="1589">
        <v>0.5</v>
      </c>
      <c r="AJ36" s="1589" t="s">
        <v>12</v>
      </c>
      <c r="AK36" s="1589">
        <v>0.5</v>
      </c>
      <c r="AL36" s="1589" t="s">
        <v>12</v>
      </c>
      <c r="AM36" s="1589">
        <v>0.5</v>
      </c>
      <c r="AN36" s="1589" t="s">
        <v>12</v>
      </c>
      <c r="AO36" s="1589">
        <v>0.14000000000000001</v>
      </c>
      <c r="AP36" s="1589" t="s">
        <v>12</v>
      </c>
      <c r="AQ36" s="1589">
        <v>0.5</v>
      </c>
      <c r="AR36" s="1589" t="s">
        <v>12</v>
      </c>
      <c r="AS36" s="1589">
        <v>0.5</v>
      </c>
      <c r="AT36" s="1589" t="s">
        <v>12</v>
      </c>
      <c r="AU36" s="1589">
        <v>0.5</v>
      </c>
      <c r="AV36" s="1589" t="s">
        <v>12</v>
      </c>
      <c r="AW36" s="1589">
        <v>0.5</v>
      </c>
      <c r="AX36" s="1589" t="s">
        <v>12</v>
      </c>
      <c r="AY36" s="1589">
        <v>0.5</v>
      </c>
      <c r="AZ36" s="1589" t="s">
        <v>12</v>
      </c>
      <c r="BA36" s="1589">
        <v>0.5</v>
      </c>
      <c r="BB36" s="1589" t="s">
        <v>12</v>
      </c>
      <c r="BC36" s="1589">
        <v>0.5</v>
      </c>
      <c r="BD36" s="1589" t="s">
        <v>12</v>
      </c>
      <c r="BE36" s="1589">
        <v>0.5</v>
      </c>
      <c r="BF36" s="1589" t="s">
        <v>12</v>
      </c>
      <c r="BG36" s="1589">
        <v>0.5</v>
      </c>
      <c r="BH36" s="1589" t="s">
        <v>12</v>
      </c>
      <c r="BI36" s="1589">
        <v>0.5</v>
      </c>
      <c r="BJ36" s="1589" t="s">
        <v>12</v>
      </c>
      <c r="BK36" s="1589">
        <v>0.5</v>
      </c>
      <c r="BL36" s="1589" t="s">
        <v>12</v>
      </c>
      <c r="BM36" s="1589">
        <v>0.14000000000000001</v>
      </c>
      <c r="BN36" s="1589" t="s">
        <v>12</v>
      </c>
      <c r="BO36" s="1589"/>
      <c r="BP36" s="1589"/>
      <c r="BQ36" s="1589"/>
      <c r="BR36" s="1589"/>
      <c r="BS36" s="1589"/>
      <c r="BT36" s="1589"/>
      <c r="BU36" s="1589"/>
      <c r="BV36" s="1589"/>
      <c r="BW36" s="1589"/>
      <c r="BX36" s="1589"/>
      <c r="BY36" s="1589"/>
      <c r="BZ36" s="1589"/>
      <c r="CA36" s="1589"/>
      <c r="CB36" s="1589"/>
      <c r="CC36" s="1589">
        <v>0.5</v>
      </c>
      <c r="CD36" s="1589" t="s">
        <v>12</v>
      </c>
      <c r="CE36" s="1589">
        <v>0.5</v>
      </c>
      <c r="CF36" s="1589" t="s">
        <v>12</v>
      </c>
      <c r="CG36" s="1589">
        <v>0.5</v>
      </c>
      <c r="CH36" s="1589" t="s">
        <v>12</v>
      </c>
      <c r="CI36" s="1589">
        <v>0.14000000000000001</v>
      </c>
      <c r="CJ36" s="1589" t="s">
        <v>12</v>
      </c>
      <c r="CK36" s="1589">
        <v>0.5</v>
      </c>
      <c r="CL36" s="1589" t="s">
        <v>12</v>
      </c>
      <c r="CM36" s="1589">
        <v>0.5</v>
      </c>
      <c r="CN36" s="1589" t="s">
        <v>12</v>
      </c>
      <c r="CO36" s="1589">
        <v>0.5</v>
      </c>
      <c r="CP36" s="1589" t="s">
        <v>12</v>
      </c>
      <c r="CQ36" s="1589">
        <v>0.5</v>
      </c>
      <c r="CR36" s="1589" t="s">
        <v>12</v>
      </c>
      <c r="CS36" s="1589">
        <v>0.5</v>
      </c>
      <c r="CT36" s="1589" t="s">
        <v>12</v>
      </c>
      <c r="CU36" s="1589">
        <v>0.5</v>
      </c>
      <c r="CV36" s="1589" t="s">
        <v>12</v>
      </c>
      <c r="CW36" s="1589">
        <v>0.5</v>
      </c>
      <c r="CX36" s="1589" t="s">
        <v>12</v>
      </c>
      <c r="CY36" s="1589">
        <v>0.5</v>
      </c>
      <c r="CZ36" s="1589" t="s">
        <v>12</v>
      </c>
      <c r="DA36" s="1589">
        <v>0.5</v>
      </c>
      <c r="DB36" s="1589" t="s">
        <v>12</v>
      </c>
      <c r="DC36" s="1589">
        <v>0.5</v>
      </c>
      <c r="DD36" s="1589" t="s">
        <v>12</v>
      </c>
      <c r="DE36" s="1589">
        <v>0.5</v>
      </c>
      <c r="DF36" s="1589" t="s">
        <v>12</v>
      </c>
      <c r="DG36" s="1589">
        <v>0.5</v>
      </c>
      <c r="DH36" s="1589" t="s">
        <v>12</v>
      </c>
      <c r="DI36" s="1589">
        <v>0.5</v>
      </c>
      <c r="DJ36" s="1589" t="s">
        <v>12</v>
      </c>
      <c r="DK36" s="1589">
        <v>0.5</v>
      </c>
      <c r="DL36" s="1589" t="s">
        <v>12</v>
      </c>
      <c r="DM36" s="1589">
        <v>0.5</v>
      </c>
      <c r="DN36" s="1589" t="s">
        <v>12</v>
      </c>
      <c r="DO36" s="1589">
        <v>0.5</v>
      </c>
      <c r="DP36" s="1589" t="s">
        <v>12</v>
      </c>
      <c r="DQ36" s="1589">
        <v>0.5</v>
      </c>
      <c r="DR36" s="1589" t="s">
        <v>12</v>
      </c>
      <c r="DS36" s="1589">
        <v>0.5</v>
      </c>
      <c r="DT36" s="1589" t="s">
        <v>12</v>
      </c>
      <c r="DU36" s="1589">
        <v>0.5</v>
      </c>
      <c r="DV36" s="1589" t="s">
        <v>12</v>
      </c>
      <c r="DW36" s="1589">
        <v>0.5</v>
      </c>
      <c r="DX36" s="1589" t="s">
        <v>12</v>
      </c>
      <c r="DY36" s="1589">
        <v>0.5</v>
      </c>
      <c r="DZ36" s="1589" t="s">
        <v>12</v>
      </c>
      <c r="EA36" s="1589">
        <v>0.5</v>
      </c>
      <c r="EB36" s="1589" t="s">
        <v>12</v>
      </c>
      <c r="EC36" s="1589">
        <v>0.5</v>
      </c>
      <c r="ED36" s="1589" t="s">
        <v>12</v>
      </c>
      <c r="EE36" s="1589">
        <v>0.5</v>
      </c>
      <c r="EF36" s="1589" t="s">
        <v>12</v>
      </c>
      <c r="EG36" s="1589">
        <v>0.5</v>
      </c>
      <c r="EH36" s="1589" t="s">
        <v>12</v>
      </c>
      <c r="EI36" s="1589">
        <v>0.5</v>
      </c>
      <c r="EJ36" s="1589" t="s">
        <v>12</v>
      </c>
      <c r="EK36" s="1589">
        <v>0.5</v>
      </c>
      <c r="EL36" s="1589" t="s">
        <v>12</v>
      </c>
      <c r="EM36" s="1589">
        <v>0.5</v>
      </c>
      <c r="EN36" s="1589" t="s">
        <v>12</v>
      </c>
      <c r="EO36" s="1589">
        <v>0.5</v>
      </c>
      <c r="EP36" s="1589" t="s">
        <v>12</v>
      </c>
      <c r="EQ36" s="1589">
        <v>0.5</v>
      </c>
      <c r="ER36" s="1589" t="s">
        <v>12</v>
      </c>
      <c r="ES36" s="1589">
        <v>0.5</v>
      </c>
      <c r="ET36" s="1589" t="s">
        <v>12</v>
      </c>
      <c r="EU36" s="1589">
        <v>0.5</v>
      </c>
      <c r="EV36" s="1589" t="s">
        <v>12</v>
      </c>
      <c r="EW36" s="1589">
        <v>0.5</v>
      </c>
      <c r="EX36" s="1589" t="s">
        <v>12</v>
      </c>
      <c r="EY36" s="1589">
        <v>0.5</v>
      </c>
      <c r="EZ36" s="1589" t="s">
        <v>12</v>
      </c>
      <c r="FA36" s="1589">
        <v>0.5</v>
      </c>
      <c r="FB36" s="1589" t="s">
        <v>12</v>
      </c>
      <c r="FC36" s="1589"/>
      <c r="FD36" s="1589"/>
      <c r="FE36" s="1589"/>
      <c r="FF36" s="1589"/>
      <c r="FG36" s="1589"/>
      <c r="FH36" s="1589"/>
      <c r="FI36" s="1589"/>
      <c r="FJ36" s="1589"/>
      <c r="FK36" s="1589"/>
      <c r="FL36" s="1589"/>
      <c r="FM36" s="1589"/>
      <c r="FN36" s="1589"/>
      <c r="FO36" s="1589"/>
      <c r="FP36" s="1589"/>
      <c r="FQ36" s="1589">
        <v>0.5</v>
      </c>
      <c r="FR36" s="1589" t="s">
        <v>12</v>
      </c>
      <c r="FS36" s="1589">
        <v>0.5</v>
      </c>
      <c r="FT36" s="1589" t="s">
        <v>12</v>
      </c>
      <c r="FU36" s="1589">
        <v>0.5</v>
      </c>
      <c r="FV36" s="1589" t="s">
        <v>12</v>
      </c>
      <c r="FW36" s="1589"/>
      <c r="FX36" s="1589"/>
      <c r="FY36" s="1589"/>
      <c r="FZ36" s="1589"/>
      <c r="GA36" s="1589"/>
      <c r="GB36" s="1589"/>
      <c r="GC36" s="1589"/>
      <c r="GD36" s="1589"/>
      <c r="GE36" s="1589"/>
      <c r="GF36" s="1589"/>
      <c r="GG36" s="1589"/>
      <c r="GH36" s="1589"/>
      <c r="GI36" s="1589"/>
      <c r="GJ36" s="1589"/>
      <c r="GK36" s="1589">
        <v>0.5</v>
      </c>
      <c r="GL36" s="1589" t="s">
        <v>12</v>
      </c>
      <c r="GM36" s="1589">
        <v>0.5</v>
      </c>
      <c r="GN36" s="1589" t="s">
        <v>12</v>
      </c>
      <c r="GO36" s="1589">
        <v>0.5</v>
      </c>
      <c r="GP36" s="1588" t="s">
        <v>12</v>
      </c>
    </row>
    <row r="37" spans="1:198" s="1582" customFormat="1" ht="11.25" x14ac:dyDescent="0.2">
      <c r="A37" s="1592" t="s">
        <v>132</v>
      </c>
      <c r="B37" s="1591" t="s">
        <v>591</v>
      </c>
      <c r="C37" s="1590">
        <v>0.5</v>
      </c>
      <c r="D37" s="1589" t="s">
        <v>12</v>
      </c>
      <c r="E37" s="1589">
        <v>0.5</v>
      </c>
      <c r="F37" s="1589" t="s">
        <v>12</v>
      </c>
      <c r="G37" s="1589">
        <v>0.5</v>
      </c>
      <c r="H37" s="1589" t="s">
        <v>12</v>
      </c>
      <c r="I37" s="1589">
        <v>0.5</v>
      </c>
      <c r="J37" s="1589" t="s">
        <v>12</v>
      </c>
      <c r="K37" s="1589">
        <v>0.5</v>
      </c>
      <c r="L37" s="1589" t="s">
        <v>12</v>
      </c>
      <c r="M37" s="1589">
        <v>0.23</v>
      </c>
      <c r="N37" s="1589" t="s">
        <v>8</v>
      </c>
      <c r="O37" s="1589">
        <v>0.5</v>
      </c>
      <c r="P37" s="1589" t="s">
        <v>12</v>
      </c>
      <c r="Q37" s="1589">
        <v>0.19</v>
      </c>
      <c r="R37" s="1589" t="s">
        <v>8</v>
      </c>
      <c r="S37" s="1589">
        <v>0.48</v>
      </c>
      <c r="T37" s="1589" t="s">
        <v>8</v>
      </c>
      <c r="U37" s="1589"/>
      <c r="V37" s="1589"/>
      <c r="W37" s="1589"/>
      <c r="X37" s="1589"/>
      <c r="Y37" s="1589"/>
      <c r="Z37" s="1589"/>
      <c r="AA37" s="1589"/>
      <c r="AB37" s="1589"/>
      <c r="AC37" s="1589"/>
      <c r="AD37" s="1589"/>
      <c r="AE37" s="1589"/>
      <c r="AF37" s="1589"/>
      <c r="AG37" s="1589"/>
      <c r="AH37" s="1589"/>
      <c r="AI37" s="1589">
        <v>0.5</v>
      </c>
      <c r="AJ37" s="1589" t="s">
        <v>12</v>
      </c>
      <c r="AK37" s="1589">
        <v>0.5</v>
      </c>
      <c r="AL37" s="1589" t="s">
        <v>12</v>
      </c>
      <c r="AM37" s="1589">
        <v>0.5</v>
      </c>
      <c r="AN37" s="1589" t="s">
        <v>12</v>
      </c>
      <c r="AO37" s="1589">
        <v>0.14000000000000001</v>
      </c>
      <c r="AP37" s="1589" t="s">
        <v>12</v>
      </c>
      <c r="AQ37" s="1589">
        <v>0.5</v>
      </c>
      <c r="AR37" s="1589" t="s">
        <v>12</v>
      </c>
      <c r="AS37" s="1589">
        <v>0.5</v>
      </c>
      <c r="AT37" s="1589" t="s">
        <v>12</v>
      </c>
      <c r="AU37" s="1589">
        <v>0.5</v>
      </c>
      <c r="AV37" s="1589" t="s">
        <v>12</v>
      </c>
      <c r="AW37" s="1589">
        <v>0.5</v>
      </c>
      <c r="AX37" s="1589" t="s">
        <v>12</v>
      </c>
      <c r="AY37" s="1589">
        <v>0.5</v>
      </c>
      <c r="AZ37" s="1589" t="s">
        <v>12</v>
      </c>
      <c r="BA37" s="1589">
        <v>0.5</v>
      </c>
      <c r="BB37" s="1589" t="s">
        <v>12</v>
      </c>
      <c r="BC37" s="1589">
        <v>0.5</v>
      </c>
      <c r="BD37" s="1589" t="s">
        <v>12</v>
      </c>
      <c r="BE37" s="1589">
        <v>0.5</v>
      </c>
      <c r="BF37" s="1589" t="s">
        <v>12</v>
      </c>
      <c r="BG37" s="1589">
        <v>0.5</v>
      </c>
      <c r="BH37" s="1589" t="s">
        <v>12</v>
      </c>
      <c r="BI37" s="1589">
        <v>0.5</v>
      </c>
      <c r="BJ37" s="1589" t="s">
        <v>12</v>
      </c>
      <c r="BK37" s="1589">
        <v>0.5</v>
      </c>
      <c r="BL37" s="1589" t="s">
        <v>12</v>
      </c>
      <c r="BM37" s="1589">
        <v>0.14000000000000001</v>
      </c>
      <c r="BN37" s="1589" t="s">
        <v>12</v>
      </c>
      <c r="BO37" s="1589"/>
      <c r="BP37" s="1589"/>
      <c r="BQ37" s="1589"/>
      <c r="BR37" s="1589"/>
      <c r="BS37" s="1589"/>
      <c r="BT37" s="1589"/>
      <c r="BU37" s="1589"/>
      <c r="BV37" s="1589"/>
      <c r="BW37" s="1589"/>
      <c r="BX37" s="1589"/>
      <c r="BY37" s="1589"/>
      <c r="BZ37" s="1589"/>
      <c r="CA37" s="1589"/>
      <c r="CB37" s="1589"/>
      <c r="CC37" s="1589">
        <v>0.5</v>
      </c>
      <c r="CD37" s="1589" t="s">
        <v>12</v>
      </c>
      <c r="CE37" s="1589">
        <v>0.5</v>
      </c>
      <c r="CF37" s="1589" t="s">
        <v>12</v>
      </c>
      <c r="CG37" s="1589">
        <v>0.5</v>
      </c>
      <c r="CH37" s="1589" t="s">
        <v>12</v>
      </c>
      <c r="CI37" s="1589">
        <v>0.14000000000000001</v>
      </c>
      <c r="CJ37" s="1589" t="s">
        <v>12</v>
      </c>
      <c r="CK37" s="1589">
        <v>0.5</v>
      </c>
      <c r="CL37" s="1589" t="s">
        <v>12</v>
      </c>
      <c r="CM37" s="1589">
        <v>0.5</v>
      </c>
      <c r="CN37" s="1589" t="s">
        <v>12</v>
      </c>
      <c r="CO37" s="1589">
        <v>0.5</v>
      </c>
      <c r="CP37" s="1589" t="s">
        <v>12</v>
      </c>
      <c r="CQ37" s="1589">
        <v>0.5</v>
      </c>
      <c r="CR37" s="1589" t="s">
        <v>12</v>
      </c>
      <c r="CS37" s="1589">
        <v>0.5</v>
      </c>
      <c r="CT37" s="1589" t="s">
        <v>12</v>
      </c>
      <c r="CU37" s="1589">
        <v>0.5</v>
      </c>
      <c r="CV37" s="1589" t="s">
        <v>12</v>
      </c>
      <c r="CW37" s="1589">
        <v>0.5</v>
      </c>
      <c r="CX37" s="1589" t="s">
        <v>12</v>
      </c>
      <c r="CY37" s="1589">
        <v>0.5</v>
      </c>
      <c r="CZ37" s="1589" t="s">
        <v>12</v>
      </c>
      <c r="DA37" s="1589">
        <v>0.5</v>
      </c>
      <c r="DB37" s="1589" t="s">
        <v>12</v>
      </c>
      <c r="DC37" s="1589">
        <v>0.5</v>
      </c>
      <c r="DD37" s="1589" t="s">
        <v>12</v>
      </c>
      <c r="DE37" s="1589">
        <v>0.5</v>
      </c>
      <c r="DF37" s="1589" t="s">
        <v>12</v>
      </c>
      <c r="DG37" s="1589">
        <v>0.5</v>
      </c>
      <c r="DH37" s="1589" t="s">
        <v>12</v>
      </c>
      <c r="DI37" s="1589">
        <v>0.75</v>
      </c>
      <c r="DJ37" s="1589"/>
      <c r="DK37" s="1589">
        <v>4.4000000000000004</v>
      </c>
      <c r="DL37" s="1589"/>
      <c r="DM37" s="1589">
        <v>3.1</v>
      </c>
      <c r="DN37" s="1589"/>
      <c r="DO37" s="1589">
        <v>0.5</v>
      </c>
      <c r="DP37" s="1589" t="s">
        <v>12</v>
      </c>
      <c r="DQ37" s="1589">
        <v>0.5</v>
      </c>
      <c r="DR37" s="1589" t="s">
        <v>12</v>
      </c>
      <c r="DS37" s="1589">
        <v>0.5</v>
      </c>
      <c r="DT37" s="1589" t="s">
        <v>12</v>
      </c>
      <c r="DU37" s="1589">
        <v>0.5</v>
      </c>
      <c r="DV37" s="1589" t="s">
        <v>12</v>
      </c>
      <c r="DW37" s="1589">
        <v>0.5</v>
      </c>
      <c r="DX37" s="1589" t="s">
        <v>12</v>
      </c>
      <c r="DY37" s="1589">
        <v>0.5</v>
      </c>
      <c r="DZ37" s="1589" t="s">
        <v>12</v>
      </c>
      <c r="EA37" s="1589">
        <v>0.5</v>
      </c>
      <c r="EB37" s="1589" t="s">
        <v>12</v>
      </c>
      <c r="EC37" s="1589">
        <v>0.5</v>
      </c>
      <c r="ED37" s="1589" t="s">
        <v>12</v>
      </c>
      <c r="EE37" s="1589">
        <v>0.5</v>
      </c>
      <c r="EF37" s="1589" t="s">
        <v>12</v>
      </c>
      <c r="EG37" s="1589">
        <v>0.5</v>
      </c>
      <c r="EH37" s="1589" t="s">
        <v>12</v>
      </c>
      <c r="EI37" s="1589">
        <v>0.5</v>
      </c>
      <c r="EJ37" s="1589" t="s">
        <v>12</v>
      </c>
      <c r="EK37" s="1589">
        <v>0.5</v>
      </c>
      <c r="EL37" s="1589" t="s">
        <v>12</v>
      </c>
      <c r="EM37" s="1589">
        <v>0.5</v>
      </c>
      <c r="EN37" s="1589" t="s">
        <v>12</v>
      </c>
      <c r="EO37" s="1589">
        <v>0.5</v>
      </c>
      <c r="EP37" s="1589" t="s">
        <v>12</v>
      </c>
      <c r="EQ37" s="1589">
        <v>0.5</v>
      </c>
      <c r="ER37" s="1589" t="s">
        <v>12</v>
      </c>
      <c r="ES37" s="1589">
        <v>0.5</v>
      </c>
      <c r="ET37" s="1589" t="s">
        <v>12</v>
      </c>
      <c r="EU37" s="1589">
        <v>0.5</v>
      </c>
      <c r="EV37" s="1589" t="s">
        <v>12</v>
      </c>
      <c r="EW37" s="1589">
        <v>0.5</v>
      </c>
      <c r="EX37" s="1589" t="s">
        <v>12</v>
      </c>
      <c r="EY37" s="1589">
        <v>0.5</v>
      </c>
      <c r="EZ37" s="1589" t="s">
        <v>12</v>
      </c>
      <c r="FA37" s="1589">
        <v>0.5</v>
      </c>
      <c r="FB37" s="1589" t="s">
        <v>12</v>
      </c>
      <c r="FC37" s="1589"/>
      <c r="FD37" s="1589"/>
      <c r="FE37" s="1589"/>
      <c r="FF37" s="1589"/>
      <c r="FG37" s="1589"/>
      <c r="FH37" s="1589"/>
      <c r="FI37" s="1589"/>
      <c r="FJ37" s="1589"/>
      <c r="FK37" s="1589"/>
      <c r="FL37" s="1589"/>
      <c r="FM37" s="1589"/>
      <c r="FN37" s="1589"/>
      <c r="FO37" s="1589"/>
      <c r="FP37" s="1589"/>
      <c r="FQ37" s="1589">
        <v>0.5</v>
      </c>
      <c r="FR37" s="1589" t="s">
        <v>12</v>
      </c>
      <c r="FS37" s="1589">
        <v>0.5</v>
      </c>
      <c r="FT37" s="1589" t="s">
        <v>12</v>
      </c>
      <c r="FU37" s="1589">
        <v>0.5</v>
      </c>
      <c r="FV37" s="1589" t="s">
        <v>12</v>
      </c>
      <c r="FW37" s="1589"/>
      <c r="FX37" s="1589"/>
      <c r="FY37" s="1589"/>
      <c r="FZ37" s="1589"/>
      <c r="GA37" s="1589"/>
      <c r="GB37" s="1589"/>
      <c r="GC37" s="1589"/>
      <c r="GD37" s="1589"/>
      <c r="GE37" s="1589"/>
      <c r="GF37" s="1589"/>
      <c r="GG37" s="1589"/>
      <c r="GH37" s="1589"/>
      <c r="GI37" s="1589"/>
      <c r="GJ37" s="1589"/>
      <c r="GK37" s="1589">
        <v>0.5</v>
      </c>
      <c r="GL37" s="1589" t="s">
        <v>12</v>
      </c>
      <c r="GM37" s="1589">
        <v>0.5</v>
      </c>
      <c r="GN37" s="1589" t="s">
        <v>12</v>
      </c>
      <c r="GO37" s="1589">
        <v>0.5</v>
      </c>
      <c r="GP37" s="1588" t="s">
        <v>12</v>
      </c>
    </row>
    <row r="38" spans="1:198" s="1582" customFormat="1" ht="11.25" x14ac:dyDescent="0.2">
      <c r="A38" s="1592" t="s">
        <v>713</v>
      </c>
      <c r="B38" s="1591" t="s">
        <v>591</v>
      </c>
      <c r="C38" s="1590">
        <v>0.5</v>
      </c>
      <c r="D38" s="1589" t="s">
        <v>12</v>
      </c>
      <c r="E38" s="1589">
        <v>0.5</v>
      </c>
      <c r="F38" s="1589" t="s">
        <v>12</v>
      </c>
      <c r="G38" s="1589">
        <v>0.5</v>
      </c>
      <c r="H38" s="1589" t="s">
        <v>12</v>
      </c>
      <c r="I38" s="1589">
        <v>0.5</v>
      </c>
      <c r="J38" s="1589" t="s">
        <v>12</v>
      </c>
      <c r="K38" s="1589">
        <v>0.5</v>
      </c>
      <c r="L38" s="1589" t="s">
        <v>12</v>
      </c>
      <c r="M38" s="1589">
        <v>2.2999999999999998</v>
      </c>
      <c r="N38" s="1589"/>
      <c r="O38" s="1589">
        <v>89</v>
      </c>
      <c r="P38" s="1589"/>
      <c r="Q38" s="1589">
        <v>15</v>
      </c>
      <c r="R38" s="1589"/>
      <c r="S38" s="1589">
        <v>7.6</v>
      </c>
      <c r="T38" s="1589"/>
      <c r="U38" s="1589">
        <v>0.15</v>
      </c>
      <c r="V38" s="1589" t="s">
        <v>316</v>
      </c>
      <c r="W38" s="1589">
        <v>0.15</v>
      </c>
      <c r="X38" s="1589" t="s">
        <v>12</v>
      </c>
      <c r="Y38" s="1589">
        <v>0.15</v>
      </c>
      <c r="Z38" s="1589" t="s">
        <v>12</v>
      </c>
      <c r="AA38" s="1589">
        <v>0.15</v>
      </c>
      <c r="AB38" s="1589" t="s">
        <v>12</v>
      </c>
      <c r="AC38" s="1589">
        <v>0.1</v>
      </c>
      <c r="AD38" s="1589" t="s">
        <v>12</v>
      </c>
      <c r="AE38" s="1589">
        <v>0.1</v>
      </c>
      <c r="AF38" s="1589" t="s">
        <v>12</v>
      </c>
      <c r="AG38" s="1589">
        <v>0.1</v>
      </c>
      <c r="AH38" s="1589" t="s">
        <v>12</v>
      </c>
      <c r="AI38" s="1589">
        <v>0.5</v>
      </c>
      <c r="AJ38" s="1589" t="s">
        <v>12</v>
      </c>
      <c r="AK38" s="1589">
        <v>0.5</v>
      </c>
      <c r="AL38" s="1589" t="s">
        <v>12</v>
      </c>
      <c r="AM38" s="1589">
        <v>0.5</v>
      </c>
      <c r="AN38" s="1589" t="s">
        <v>12</v>
      </c>
      <c r="AO38" s="1589">
        <v>0.12</v>
      </c>
      <c r="AP38" s="1589" t="s">
        <v>12</v>
      </c>
      <c r="AQ38" s="1589">
        <v>0.5</v>
      </c>
      <c r="AR38" s="1589" t="s">
        <v>12</v>
      </c>
      <c r="AS38" s="1589">
        <v>0.5</v>
      </c>
      <c r="AT38" s="1589" t="s">
        <v>12</v>
      </c>
      <c r="AU38" s="1589">
        <v>0.5</v>
      </c>
      <c r="AV38" s="1589" t="s">
        <v>12</v>
      </c>
      <c r="AW38" s="1589">
        <v>0.5</v>
      </c>
      <c r="AX38" s="1589" t="s">
        <v>12</v>
      </c>
      <c r="AY38" s="1589">
        <v>0.5</v>
      </c>
      <c r="AZ38" s="1589" t="s">
        <v>12</v>
      </c>
      <c r="BA38" s="1589">
        <v>0.5</v>
      </c>
      <c r="BB38" s="1589" t="s">
        <v>12</v>
      </c>
      <c r="BC38" s="1589">
        <v>0.5</v>
      </c>
      <c r="BD38" s="1589" t="s">
        <v>12</v>
      </c>
      <c r="BE38" s="1589">
        <v>0.5</v>
      </c>
      <c r="BF38" s="1589" t="s">
        <v>12</v>
      </c>
      <c r="BG38" s="1589">
        <v>0.5</v>
      </c>
      <c r="BH38" s="1589" t="s">
        <v>12</v>
      </c>
      <c r="BI38" s="1589">
        <v>0.5</v>
      </c>
      <c r="BJ38" s="1589" t="s">
        <v>12</v>
      </c>
      <c r="BK38" s="1589">
        <v>0.5</v>
      </c>
      <c r="BL38" s="1589" t="s">
        <v>12</v>
      </c>
      <c r="BM38" s="1589">
        <v>0.12</v>
      </c>
      <c r="BN38" s="1589" t="s">
        <v>12</v>
      </c>
      <c r="BO38" s="1589">
        <v>0.15</v>
      </c>
      <c r="BP38" s="1589" t="s">
        <v>316</v>
      </c>
      <c r="BQ38" s="1589">
        <v>0.15</v>
      </c>
      <c r="BR38" s="1589" t="s">
        <v>12</v>
      </c>
      <c r="BS38" s="1589">
        <v>0.15</v>
      </c>
      <c r="BT38" s="1589" t="s">
        <v>12</v>
      </c>
      <c r="BU38" s="1589">
        <v>0.15</v>
      </c>
      <c r="BV38" s="1589" t="s">
        <v>12</v>
      </c>
      <c r="BW38" s="1589">
        <v>0.1</v>
      </c>
      <c r="BX38" s="1589" t="s">
        <v>12</v>
      </c>
      <c r="BY38" s="1589">
        <v>0.1</v>
      </c>
      <c r="BZ38" s="1589" t="s">
        <v>12</v>
      </c>
      <c r="CA38" s="1589">
        <v>0.1</v>
      </c>
      <c r="CB38" s="1589" t="s">
        <v>12</v>
      </c>
      <c r="CC38" s="1589">
        <v>0.19</v>
      </c>
      <c r="CD38" s="1589" t="s">
        <v>8</v>
      </c>
      <c r="CE38" s="1589">
        <v>0.13</v>
      </c>
      <c r="CF38" s="1589" t="s">
        <v>8</v>
      </c>
      <c r="CG38" s="1589">
        <v>0.5</v>
      </c>
      <c r="CH38" s="1589" t="s">
        <v>12</v>
      </c>
      <c r="CI38" s="1589">
        <v>0.14000000000000001</v>
      </c>
      <c r="CJ38" s="1589" t="s">
        <v>8</v>
      </c>
      <c r="CK38" s="1589">
        <v>0.5</v>
      </c>
      <c r="CL38" s="1589" t="s">
        <v>12</v>
      </c>
      <c r="CM38" s="1589">
        <v>0.5</v>
      </c>
      <c r="CN38" s="1589" t="s">
        <v>12</v>
      </c>
      <c r="CO38" s="1589">
        <v>0.5</v>
      </c>
      <c r="CP38" s="1589" t="s">
        <v>12</v>
      </c>
      <c r="CQ38" s="1589">
        <v>0.5</v>
      </c>
      <c r="CR38" s="1589" t="s">
        <v>12</v>
      </c>
      <c r="CS38" s="1589">
        <v>0.5</v>
      </c>
      <c r="CT38" s="1589" t="s">
        <v>12</v>
      </c>
      <c r="CU38" s="1589">
        <v>0.5</v>
      </c>
      <c r="CV38" s="1589" t="s">
        <v>12</v>
      </c>
      <c r="CW38" s="1589">
        <v>0.5</v>
      </c>
      <c r="CX38" s="1589" t="s">
        <v>12</v>
      </c>
      <c r="CY38" s="1589">
        <v>0.5</v>
      </c>
      <c r="CZ38" s="1589" t="s">
        <v>12</v>
      </c>
      <c r="DA38" s="1589">
        <v>0.5</v>
      </c>
      <c r="DB38" s="1589" t="s">
        <v>12</v>
      </c>
      <c r="DC38" s="1589">
        <v>0.5</v>
      </c>
      <c r="DD38" s="1589" t="s">
        <v>12</v>
      </c>
      <c r="DE38" s="1589">
        <v>0.5</v>
      </c>
      <c r="DF38" s="1589" t="s">
        <v>12</v>
      </c>
      <c r="DG38" s="1589">
        <v>0.5</v>
      </c>
      <c r="DH38" s="1589" t="s">
        <v>12</v>
      </c>
      <c r="DI38" s="1589">
        <v>0.5</v>
      </c>
      <c r="DJ38" s="1589" t="s">
        <v>12</v>
      </c>
      <c r="DK38" s="1589">
        <v>0.5</v>
      </c>
      <c r="DL38" s="1589" t="s">
        <v>12</v>
      </c>
      <c r="DM38" s="1589">
        <v>0.5</v>
      </c>
      <c r="DN38" s="1589" t="s">
        <v>12</v>
      </c>
      <c r="DO38" s="1589">
        <v>0.5</v>
      </c>
      <c r="DP38" s="1589" t="s">
        <v>12</v>
      </c>
      <c r="DQ38" s="1589">
        <v>0.5</v>
      </c>
      <c r="DR38" s="1589" t="s">
        <v>12</v>
      </c>
      <c r="DS38" s="1589">
        <v>0.5</v>
      </c>
      <c r="DT38" s="1589" t="s">
        <v>12</v>
      </c>
      <c r="DU38" s="1589">
        <v>0.5</v>
      </c>
      <c r="DV38" s="1589" t="s">
        <v>12</v>
      </c>
      <c r="DW38" s="1589">
        <v>0.5</v>
      </c>
      <c r="DX38" s="1589" t="s">
        <v>12</v>
      </c>
      <c r="DY38" s="1589">
        <v>0.5</v>
      </c>
      <c r="DZ38" s="1589" t="s">
        <v>12</v>
      </c>
      <c r="EA38" s="1589">
        <v>0.5</v>
      </c>
      <c r="EB38" s="1589" t="s">
        <v>12</v>
      </c>
      <c r="EC38" s="1589">
        <v>0.5</v>
      </c>
      <c r="ED38" s="1589" t="s">
        <v>12</v>
      </c>
      <c r="EE38" s="1589">
        <v>0.5</v>
      </c>
      <c r="EF38" s="1589" t="s">
        <v>12</v>
      </c>
      <c r="EG38" s="1589">
        <v>0.5</v>
      </c>
      <c r="EH38" s="1589" t="s">
        <v>12</v>
      </c>
      <c r="EI38" s="1589">
        <v>0.5</v>
      </c>
      <c r="EJ38" s="1589" t="s">
        <v>12</v>
      </c>
      <c r="EK38" s="1589">
        <v>0.5</v>
      </c>
      <c r="EL38" s="1589" t="s">
        <v>12</v>
      </c>
      <c r="EM38" s="1589">
        <v>0.5</v>
      </c>
      <c r="EN38" s="1589" t="s">
        <v>12</v>
      </c>
      <c r="EO38" s="1589">
        <v>0.5</v>
      </c>
      <c r="EP38" s="1589" t="s">
        <v>12</v>
      </c>
      <c r="EQ38" s="1589">
        <v>0.5</v>
      </c>
      <c r="ER38" s="1589" t="s">
        <v>12</v>
      </c>
      <c r="ES38" s="1589">
        <v>0.5</v>
      </c>
      <c r="ET38" s="1589" t="s">
        <v>12</v>
      </c>
      <c r="EU38" s="1589">
        <v>0.5</v>
      </c>
      <c r="EV38" s="1589" t="s">
        <v>12</v>
      </c>
      <c r="EW38" s="1589">
        <v>23</v>
      </c>
      <c r="EX38" s="1589"/>
      <c r="EY38" s="1589">
        <v>36</v>
      </c>
      <c r="EZ38" s="1589"/>
      <c r="FA38" s="1589">
        <v>49</v>
      </c>
      <c r="FB38" s="1589"/>
      <c r="FC38" s="1589">
        <v>2.77</v>
      </c>
      <c r="FD38" s="1589" t="s">
        <v>8</v>
      </c>
      <c r="FE38" s="1589">
        <v>5.36</v>
      </c>
      <c r="FF38" s="1589" t="s">
        <v>3</v>
      </c>
      <c r="FG38" s="1589">
        <v>2.11</v>
      </c>
      <c r="FH38" s="1589"/>
      <c r="FI38" s="1589">
        <v>3.78</v>
      </c>
      <c r="FJ38" s="1589"/>
      <c r="FK38" s="1589">
        <v>5.8</v>
      </c>
      <c r="FL38" s="1589" t="s">
        <v>3</v>
      </c>
      <c r="FM38" s="1589">
        <v>7.5</v>
      </c>
      <c r="FN38" s="1589"/>
      <c r="FO38" s="1589">
        <v>7.4</v>
      </c>
      <c r="FP38" s="1589"/>
      <c r="FQ38" s="1589">
        <v>16</v>
      </c>
      <c r="FR38" s="1589"/>
      <c r="FS38" s="1589">
        <v>0.86</v>
      </c>
      <c r="FT38" s="1589"/>
      <c r="FU38" s="1589">
        <v>4.0999999999999996</v>
      </c>
      <c r="FV38" s="1589"/>
      <c r="FW38" s="1589">
        <v>0.7</v>
      </c>
      <c r="FX38" s="1589" t="s">
        <v>8</v>
      </c>
      <c r="FY38" s="1589">
        <v>0.65</v>
      </c>
      <c r="FZ38" s="1589" t="s">
        <v>3</v>
      </c>
      <c r="GA38" s="1589">
        <v>0.42</v>
      </c>
      <c r="GB38" s="1589" t="s">
        <v>8</v>
      </c>
      <c r="GC38" s="1589">
        <v>0.15</v>
      </c>
      <c r="GD38" s="1589" t="s">
        <v>12</v>
      </c>
      <c r="GE38" s="1589">
        <v>1.4</v>
      </c>
      <c r="GF38" s="1589" t="s">
        <v>3</v>
      </c>
      <c r="GG38" s="1589">
        <v>0.34</v>
      </c>
      <c r="GH38" s="1589" t="s">
        <v>3</v>
      </c>
      <c r="GI38" s="1589">
        <v>0.57999999999999996</v>
      </c>
      <c r="GJ38" s="1589" t="s">
        <v>3</v>
      </c>
      <c r="GK38" s="1589">
        <v>0.5</v>
      </c>
      <c r="GL38" s="1589" t="s">
        <v>12</v>
      </c>
      <c r="GM38" s="1589">
        <v>0.5</v>
      </c>
      <c r="GN38" s="1589" t="s">
        <v>12</v>
      </c>
      <c r="GO38" s="1589">
        <v>0.5</v>
      </c>
      <c r="GP38" s="1588" t="s">
        <v>12</v>
      </c>
    </row>
    <row r="39" spans="1:198" s="1582" customFormat="1" ht="11.25" x14ac:dyDescent="0.2">
      <c r="A39" s="1592" t="s">
        <v>138</v>
      </c>
      <c r="B39" s="1591" t="s">
        <v>591</v>
      </c>
      <c r="C39" s="1590">
        <v>0.5</v>
      </c>
      <c r="D39" s="1589" t="s">
        <v>12</v>
      </c>
      <c r="E39" s="1589">
        <v>0.5</v>
      </c>
      <c r="F39" s="1589" t="s">
        <v>12</v>
      </c>
      <c r="G39" s="1589">
        <v>0.5</v>
      </c>
      <c r="H39" s="1589" t="s">
        <v>12</v>
      </c>
      <c r="I39" s="1589">
        <v>0.5</v>
      </c>
      <c r="J39" s="1589" t="s">
        <v>12</v>
      </c>
      <c r="K39" s="1589">
        <v>0.5</v>
      </c>
      <c r="L39" s="1589" t="s">
        <v>12</v>
      </c>
      <c r="M39" s="1589">
        <v>0.5</v>
      </c>
      <c r="N39" s="1589" t="s">
        <v>12</v>
      </c>
      <c r="O39" s="1589">
        <v>0.5</v>
      </c>
      <c r="P39" s="1589" t="s">
        <v>12</v>
      </c>
      <c r="Q39" s="1589">
        <v>0.5</v>
      </c>
      <c r="R39" s="1589" t="s">
        <v>12</v>
      </c>
      <c r="S39" s="1589">
        <v>0.5</v>
      </c>
      <c r="T39" s="1589" t="s">
        <v>12</v>
      </c>
      <c r="U39" s="1589"/>
      <c r="V39" s="1589"/>
      <c r="W39" s="1589"/>
      <c r="X39" s="1589"/>
      <c r="Y39" s="1589"/>
      <c r="Z39" s="1589"/>
      <c r="AA39" s="1589"/>
      <c r="AB39" s="1589"/>
      <c r="AC39" s="1589"/>
      <c r="AD39" s="1589"/>
      <c r="AE39" s="1589"/>
      <c r="AF39" s="1589"/>
      <c r="AG39" s="1589"/>
      <c r="AH39" s="1589"/>
      <c r="AI39" s="1589">
        <v>0.5</v>
      </c>
      <c r="AJ39" s="1589" t="s">
        <v>12</v>
      </c>
      <c r="AK39" s="1589">
        <v>0.5</v>
      </c>
      <c r="AL39" s="1589" t="s">
        <v>12</v>
      </c>
      <c r="AM39" s="1589">
        <v>0.5</v>
      </c>
      <c r="AN39" s="1589" t="s">
        <v>12</v>
      </c>
      <c r="AO39" s="1589">
        <v>0.28999999999999998</v>
      </c>
      <c r="AP39" s="1589" t="s">
        <v>8</v>
      </c>
      <c r="AQ39" s="1589">
        <v>0.5</v>
      </c>
      <c r="AR39" s="1589" t="s">
        <v>12</v>
      </c>
      <c r="AS39" s="1589">
        <v>0.5</v>
      </c>
      <c r="AT39" s="1589" t="s">
        <v>12</v>
      </c>
      <c r="AU39" s="1589">
        <v>0.5</v>
      </c>
      <c r="AV39" s="1589" t="s">
        <v>12</v>
      </c>
      <c r="AW39" s="1589">
        <v>0.5</v>
      </c>
      <c r="AX39" s="1589" t="s">
        <v>12</v>
      </c>
      <c r="AY39" s="1589">
        <v>0.5</v>
      </c>
      <c r="AZ39" s="1589" t="s">
        <v>12</v>
      </c>
      <c r="BA39" s="1589">
        <v>0.5</v>
      </c>
      <c r="BB39" s="1589" t="s">
        <v>12</v>
      </c>
      <c r="BC39" s="1589">
        <v>0.5</v>
      </c>
      <c r="BD39" s="1589" t="s">
        <v>12</v>
      </c>
      <c r="BE39" s="1589">
        <v>0.5</v>
      </c>
      <c r="BF39" s="1589" t="s">
        <v>12</v>
      </c>
      <c r="BG39" s="1589">
        <v>0.5</v>
      </c>
      <c r="BH39" s="1589" t="s">
        <v>12</v>
      </c>
      <c r="BI39" s="1589">
        <v>0.5</v>
      </c>
      <c r="BJ39" s="1589" t="s">
        <v>12</v>
      </c>
      <c r="BK39" s="1589">
        <v>0.5</v>
      </c>
      <c r="BL39" s="1589" t="s">
        <v>12</v>
      </c>
      <c r="BM39" s="1589">
        <v>0.13</v>
      </c>
      <c r="BN39" s="1589" t="s">
        <v>12</v>
      </c>
      <c r="BO39" s="1589"/>
      <c r="BP39" s="1589"/>
      <c r="BQ39" s="1589"/>
      <c r="BR39" s="1589"/>
      <c r="BS39" s="1589"/>
      <c r="BT39" s="1589"/>
      <c r="BU39" s="1589"/>
      <c r="BV39" s="1589"/>
      <c r="BW39" s="1589"/>
      <c r="BX39" s="1589"/>
      <c r="BY39" s="1589"/>
      <c r="BZ39" s="1589"/>
      <c r="CA39" s="1589"/>
      <c r="CB39" s="1589"/>
      <c r="CC39" s="1589">
        <v>0.5</v>
      </c>
      <c r="CD39" s="1589" t="s">
        <v>12</v>
      </c>
      <c r="CE39" s="1589">
        <v>0.5</v>
      </c>
      <c r="CF39" s="1589" t="s">
        <v>12</v>
      </c>
      <c r="CG39" s="1589">
        <v>0.5</v>
      </c>
      <c r="CH39" s="1589" t="s">
        <v>12</v>
      </c>
      <c r="CI39" s="1589">
        <v>0.13</v>
      </c>
      <c r="CJ39" s="1589" t="s">
        <v>12</v>
      </c>
      <c r="CK39" s="1589">
        <v>0.5</v>
      </c>
      <c r="CL39" s="1589" t="s">
        <v>12</v>
      </c>
      <c r="CM39" s="1589">
        <v>0.5</v>
      </c>
      <c r="CN39" s="1589" t="s">
        <v>12</v>
      </c>
      <c r="CO39" s="1589">
        <v>0.5</v>
      </c>
      <c r="CP39" s="1589" t="s">
        <v>12</v>
      </c>
      <c r="CQ39" s="1589">
        <v>0.5</v>
      </c>
      <c r="CR39" s="1589" t="s">
        <v>12</v>
      </c>
      <c r="CS39" s="1589">
        <v>0.5</v>
      </c>
      <c r="CT39" s="1589" t="s">
        <v>12</v>
      </c>
      <c r="CU39" s="1589">
        <v>0.5</v>
      </c>
      <c r="CV39" s="1589" t="s">
        <v>12</v>
      </c>
      <c r="CW39" s="1589">
        <v>0.5</v>
      </c>
      <c r="CX39" s="1589" t="s">
        <v>12</v>
      </c>
      <c r="CY39" s="1589">
        <v>0.5</v>
      </c>
      <c r="CZ39" s="1589" t="s">
        <v>12</v>
      </c>
      <c r="DA39" s="1589">
        <v>0.5</v>
      </c>
      <c r="DB39" s="1589" t="s">
        <v>12</v>
      </c>
      <c r="DC39" s="1589">
        <v>0.5</v>
      </c>
      <c r="DD39" s="1589" t="s">
        <v>12</v>
      </c>
      <c r="DE39" s="1589">
        <v>0.5</v>
      </c>
      <c r="DF39" s="1589" t="s">
        <v>12</v>
      </c>
      <c r="DG39" s="1589">
        <v>0.5</v>
      </c>
      <c r="DH39" s="1589" t="s">
        <v>12</v>
      </c>
      <c r="DI39" s="1589">
        <v>0.5</v>
      </c>
      <c r="DJ39" s="1589" t="s">
        <v>12</v>
      </c>
      <c r="DK39" s="1589">
        <v>0.5</v>
      </c>
      <c r="DL39" s="1589" t="s">
        <v>12</v>
      </c>
      <c r="DM39" s="1589">
        <v>0.5</v>
      </c>
      <c r="DN39" s="1589" t="s">
        <v>12</v>
      </c>
      <c r="DO39" s="1589">
        <v>0.5</v>
      </c>
      <c r="DP39" s="1589" t="s">
        <v>12</v>
      </c>
      <c r="DQ39" s="1589">
        <v>0.5</v>
      </c>
      <c r="DR39" s="1589" t="s">
        <v>12</v>
      </c>
      <c r="DS39" s="1589">
        <v>0.5</v>
      </c>
      <c r="DT39" s="1589" t="s">
        <v>12</v>
      </c>
      <c r="DU39" s="1589">
        <v>0.5</v>
      </c>
      <c r="DV39" s="1589" t="s">
        <v>12</v>
      </c>
      <c r="DW39" s="1589">
        <v>0.5</v>
      </c>
      <c r="DX39" s="1589" t="s">
        <v>12</v>
      </c>
      <c r="DY39" s="1589">
        <v>0.5</v>
      </c>
      <c r="DZ39" s="1589" t="s">
        <v>12</v>
      </c>
      <c r="EA39" s="1589">
        <v>0.5</v>
      </c>
      <c r="EB39" s="1589" t="s">
        <v>12</v>
      </c>
      <c r="EC39" s="1589">
        <v>0.5</v>
      </c>
      <c r="ED39" s="1589" t="s">
        <v>12</v>
      </c>
      <c r="EE39" s="1589">
        <v>0.5</v>
      </c>
      <c r="EF39" s="1589" t="s">
        <v>12</v>
      </c>
      <c r="EG39" s="1589">
        <v>0.5</v>
      </c>
      <c r="EH39" s="1589" t="s">
        <v>12</v>
      </c>
      <c r="EI39" s="1589">
        <v>0.5</v>
      </c>
      <c r="EJ39" s="1589" t="s">
        <v>12</v>
      </c>
      <c r="EK39" s="1589">
        <v>0.5</v>
      </c>
      <c r="EL39" s="1589" t="s">
        <v>12</v>
      </c>
      <c r="EM39" s="1589">
        <v>0.5</v>
      </c>
      <c r="EN39" s="1589" t="s">
        <v>12</v>
      </c>
      <c r="EO39" s="1589">
        <v>0.5</v>
      </c>
      <c r="EP39" s="1589" t="s">
        <v>12</v>
      </c>
      <c r="EQ39" s="1589">
        <v>0.5</v>
      </c>
      <c r="ER39" s="1589" t="s">
        <v>12</v>
      </c>
      <c r="ES39" s="1589">
        <v>0.5</v>
      </c>
      <c r="ET39" s="1589" t="s">
        <v>12</v>
      </c>
      <c r="EU39" s="1589">
        <v>0.5</v>
      </c>
      <c r="EV39" s="1589" t="s">
        <v>12</v>
      </c>
      <c r="EW39" s="1589">
        <v>0.5</v>
      </c>
      <c r="EX39" s="1589" t="s">
        <v>12</v>
      </c>
      <c r="EY39" s="1589">
        <v>0.5</v>
      </c>
      <c r="EZ39" s="1589" t="s">
        <v>12</v>
      </c>
      <c r="FA39" s="1589">
        <v>0.5</v>
      </c>
      <c r="FB39" s="1589" t="s">
        <v>12</v>
      </c>
      <c r="FC39" s="1589"/>
      <c r="FD39" s="1589"/>
      <c r="FE39" s="1589"/>
      <c r="FF39" s="1589"/>
      <c r="FG39" s="1589"/>
      <c r="FH39" s="1589"/>
      <c r="FI39" s="1589"/>
      <c r="FJ39" s="1589"/>
      <c r="FK39" s="1589"/>
      <c r="FL39" s="1589"/>
      <c r="FM39" s="1589"/>
      <c r="FN39" s="1589"/>
      <c r="FO39" s="1589"/>
      <c r="FP39" s="1589"/>
      <c r="FQ39" s="1589">
        <v>0.5</v>
      </c>
      <c r="FR39" s="1589" t="s">
        <v>12</v>
      </c>
      <c r="FS39" s="1589">
        <v>0.5</v>
      </c>
      <c r="FT39" s="1589" t="s">
        <v>12</v>
      </c>
      <c r="FU39" s="1589">
        <v>0.5</v>
      </c>
      <c r="FV39" s="1589" t="s">
        <v>12</v>
      </c>
      <c r="FW39" s="1589"/>
      <c r="FX39" s="1589"/>
      <c r="FY39" s="1589"/>
      <c r="FZ39" s="1589"/>
      <c r="GA39" s="1589"/>
      <c r="GB39" s="1589"/>
      <c r="GC39" s="1589"/>
      <c r="GD39" s="1589"/>
      <c r="GE39" s="1589"/>
      <c r="GF39" s="1589"/>
      <c r="GG39" s="1589"/>
      <c r="GH39" s="1589"/>
      <c r="GI39" s="1589"/>
      <c r="GJ39" s="1589"/>
      <c r="GK39" s="1589">
        <v>0.5</v>
      </c>
      <c r="GL39" s="1589" t="s">
        <v>12</v>
      </c>
      <c r="GM39" s="1589">
        <v>0.5</v>
      </c>
      <c r="GN39" s="1589" t="s">
        <v>12</v>
      </c>
      <c r="GO39" s="1589">
        <v>0.5</v>
      </c>
      <c r="GP39" s="1588" t="s">
        <v>12</v>
      </c>
    </row>
    <row r="40" spans="1:198" s="1582" customFormat="1" ht="11.25" x14ac:dyDescent="0.2">
      <c r="A40" s="1592" t="s">
        <v>140</v>
      </c>
      <c r="B40" s="1591" t="s">
        <v>591</v>
      </c>
      <c r="C40" s="1590">
        <v>2</v>
      </c>
      <c r="D40" s="1589" t="s">
        <v>12</v>
      </c>
      <c r="E40" s="1589">
        <v>2</v>
      </c>
      <c r="F40" s="1589" t="s">
        <v>12</v>
      </c>
      <c r="G40" s="1589">
        <v>2</v>
      </c>
      <c r="H40" s="1589" t="s">
        <v>12</v>
      </c>
      <c r="I40" s="1589">
        <v>2</v>
      </c>
      <c r="J40" s="1589" t="s">
        <v>12</v>
      </c>
      <c r="K40" s="1589">
        <v>2</v>
      </c>
      <c r="L40" s="1589" t="s">
        <v>12</v>
      </c>
      <c r="M40" s="1589">
        <v>2</v>
      </c>
      <c r="N40" s="1589" t="s">
        <v>12</v>
      </c>
      <c r="O40" s="1589">
        <v>2</v>
      </c>
      <c r="P40" s="1589" t="s">
        <v>12</v>
      </c>
      <c r="Q40" s="1589">
        <v>2</v>
      </c>
      <c r="R40" s="1589" t="s">
        <v>12</v>
      </c>
      <c r="S40" s="1589">
        <v>2</v>
      </c>
      <c r="T40" s="1589" t="s">
        <v>12</v>
      </c>
      <c r="U40" s="1589"/>
      <c r="V40" s="1589"/>
      <c r="W40" s="1589"/>
      <c r="X40" s="1589"/>
      <c r="Y40" s="1589"/>
      <c r="Z40" s="1589"/>
      <c r="AA40" s="1589"/>
      <c r="AB40" s="1589"/>
      <c r="AC40" s="1589"/>
      <c r="AD40" s="1589"/>
      <c r="AE40" s="1589"/>
      <c r="AF40" s="1589"/>
      <c r="AG40" s="1589"/>
      <c r="AH40" s="1589"/>
      <c r="AI40" s="1589">
        <v>2</v>
      </c>
      <c r="AJ40" s="1589" t="s">
        <v>12</v>
      </c>
      <c r="AK40" s="1589">
        <v>2</v>
      </c>
      <c r="AL40" s="1589" t="s">
        <v>12</v>
      </c>
      <c r="AM40" s="1589">
        <v>2</v>
      </c>
      <c r="AN40" s="1589" t="s">
        <v>12</v>
      </c>
      <c r="AO40" s="1589">
        <v>0.11</v>
      </c>
      <c r="AP40" s="1589" t="s">
        <v>12</v>
      </c>
      <c r="AQ40" s="1589">
        <v>2</v>
      </c>
      <c r="AR40" s="1589" t="s">
        <v>12</v>
      </c>
      <c r="AS40" s="1589">
        <v>2</v>
      </c>
      <c r="AT40" s="1589" t="s">
        <v>12</v>
      </c>
      <c r="AU40" s="1589">
        <v>2</v>
      </c>
      <c r="AV40" s="1589" t="s">
        <v>12</v>
      </c>
      <c r="AW40" s="1589">
        <v>2</v>
      </c>
      <c r="AX40" s="1589" t="s">
        <v>12</v>
      </c>
      <c r="AY40" s="1589">
        <v>2</v>
      </c>
      <c r="AZ40" s="1589" t="s">
        <v>12</v>
      </c>
      <c r="BA40" s="1589">
        <v>2</v>
      </c>
      <c r="BB40" s="1589" t="s">
        <v>12</v>
      </c>
      <c r="BC40" s="1589">
        <v>2</v>
      </c>
      <c r="BD40" s="1589" t="s">
        <v>12</v>
      </c>
      <c r="BE40" s="1589">
        <v>2</v>
      </c>
      <c r="BF40" s="1589" t="s">
        <v>12</v>
      </c>
      <c r="BG40" s="1589">
        <v>2</v>
      </c>
      <c r="BH40" s="1589" t="s">
        <v>12</v>
      </c>
      <c r="BI40" s="1589">
        <v>2</v>
      </c>
      <c r="BJ40" s="1589" t="s">
        <v>12</v>
      </c>
      <c r="BK40" s="1589">
        <v>2</v>
      </c>
      <c r="BL40" s="1589" t="s">
        <v>12</v>
      </c>
      <c r="BM40" s="1589">
        <v>0.11</v>
      </c>
      <c r="BN40" s="1589" t="s">
        <v>12</v>
      </c>
      <c r="BO40" s="1589"/>
      <c r="BP40" s="1589"/>
      <c r="BQ40" s="1589"/>
      <c r="BR40" s="1589"/>
      <c r="BS40" s="1589"/>
      <c r="BT40" s="1589"/>
      <c r="BU40" s="1589"/>
      <c r="BV40" s="1589"/>
      <c r="BW40" s="1589"/>
      <c r="BX40" s="1589"/>
      <c r="BY40" s="1589"/>
      <c r="BZ40" s="1589"/>
      <c r="CA40" s="1589"/>
      <c r="CB40" s="1589"/>
      <c r="CC40" s="1589">
        <v>2</v>
      </c>
      <c r="CD40" s="1589" t="s">
        <v>12</v>
      </c>
      <c r="CE40" s="1589">
        <v>2</v>
      </c>
      <c r="CF40" s="1589" t="s">
        <v>12</v>
      </c>
      <c r="CG40" s="1589">
        <v>2</v>
      </c>
      <c r="CH40" s="1589" t="s">
        <v>12</v>
      </c>
      <c r="CI40" s="1589">
        <v>0.11</v>
      </c>
      <c r="CJ40" s="1589" t="s">
        <v>12</v>
      </c>
      <c r="CK40" s="1589">
        <v>2</v>
      </c>
      <c r="CL40" s="1589" t="s">
        <v>12</v>
      </c>
      <c r="CM40" s="1589">
        <v>2</v>
      </c>
      <c r="CN40" s="1589" t="s">
        <v>12</v>
      </c>
      <c r="CO40" s="1589">
        <v>2</v>
      </c>
      <c r="CP40" s="1589" t="s">
        <v>12</v>
      </c>
      <c r="CQ40" s="1589">
        <v>2</v>
      </c>
      <c r="CR40" s="1589" t="s">
        <v>12</v>
      </c>
      <c r="CS40" s="1589">
        <v>2</v>
      </c>
      <c r="CT40" s="1589" t="s">
        <v>12</v>
      </c>
      <c r="CU40" s="1589">
        <v>2</v>
      </c>
      <c r="CV40" s="1589" t="s">
        <v>12</v>
      </c>
      <c r="CW40" s="1589">
        <v>2</v>
      </c>
      <c r="CX40" s="1589" t="s">
        <v>12</v>
      </c>
      <c r="CY40" s="1589">
        <v>2</v>
      </c>
      <c r="CZ40" s="1589" t="s">
        <v>12</v>
      </c>
      <c r="DA40" s="1589">
        <v>2</v>
      </c>
      <c r="DB40" s="1589" t="s">
        <v>12</v>
      </c>
      <c r="DC40" s="1589">
        <v>2</v>
      </c>
      <c r="DD40" s="1589" t="s">
        <v>12</v>
      </c>
      <c r="DE40" s="1589">
        <v>2</v>
      </c>
      <c r="DF40" s="1589" t="s">
        <v>12</v>
      </c>
      <c r="DG40" s="1589">
        <v>2</v>
      </c>
      <c r="DH40" s="1589" t="s">
        <v>12</v>
      </c>
      <c r="DI40" s="1589">
        <v>2</v>
      </c>
      <c r="DJ40" s="1589" t="s">
        <v>12</v>
      </c>
      <c r="DK40" s="1589">
        <v>2</v>
      </c>
      <c r="DL40" s="1589" t="s">
        <v>12</v>
      </c>
      <c r="DM40" s="1589">
        <v>2</v>
      </c>
      <c r="DN40" s="1589" t="s">
        <v>12</v>
      </c>
      <c r="DO40" s="1589">
        <v>2</v>
      </c>
      <c r="DP40" s="1589" t="s">
        <v>12</v>
      </c>
      <c r="DQ40" s="1589">
        <v>2</v>
      </c>
      <c r="DR40" s="1589" t="s">
        <v>12</v>
      </c>
      <c r="DS40" s="1589">
        <v>2</v>
      </c>
      <c r="DT40" s="1589" t="s">
        <v>12</v>
      </c>
      <c r="DU40" s="1589">
        <v>2</v>
      </c>
      <c r="DV40" s="1589" t="s">
        <v>12</v>
      </c>
      <c r="DW40" s="1589">
        <v>2</v>
      </c>
      <c r="DX40" s="1589" t="s">
        <v>12</v>
      </c>
      <c r="DY40" s="1589">
        <v>2</v>
      </c>
      <c r="DZ40" s="1589" t="s">
        <v>12</v>
      </c>
      <c r="EA40" s="1589">
        <v>2</v>
      </c>
      <c r="EB40" s="1589" t="s">
        <v>12</v>
      </c>
      <c r="EC40" s="1589">
        <v>2</v>
      </c>
      <c r="ED40" s="1589" t="s">
        <v>12</v>
      </c>
      <c r="EE40" s="1589">
        <v>2</v>
      </c>
      <c r="EF40" s="1589" t="s">
        <v>12</v>
      </c>
      <c r="EG40" s="1589">
        <v>2</v>
      </c>
      <c r="EH40" s="1589" t="s">
        <v>12</v>
      </c>
      <c r="EI40" s="1589">
        <v>2</v>
      </c>
      <c r="EJ40" s="1589" t="s">
        <v>12</v>
      </c>
      <c r="EK40" s="1589">
        <v>2</v>
      </c>
      <c r="EL40" s="1589" t="s">
        <v>12</v>
      </c>
      <c r="EM40" s="1589">
        <v>2</v>
      </c>
      <c r="EN40" s="1589" t="s">
        <v>12</v>
      </c>
      <c r="EO40" s="1589">
        <v>2</v>
      </c>
      <c r="EP40" s="1589" t="s">
        <v>12</v>
      </c>
      <c r="EQ40" s="1589">
        <v>2</v>
      </c>
      <c r="ER40" s="1589" t="s">
        <v>12</v>
      </c>
      <c r="ES40" s="1589">
        <v>2</v>
      </c>
      <c r="ET40" s="1589" t="s">
        <v>12</v>
      </c>
      <c r="EU40" s="1589">
        <v>2</v>
      </c>
      <c r="EV40" s="1589" t="s">
        <v>12</v>
      </c>
      <c r="EW40" s="1589">
        <v>2</v>
      </c>
      <c r="EX40" s="1589" t="s">
        <v>12</v>
      </c>
      <c r="EY40" s="1589">
        <v>2</v>
      </c>
      <c r="EZ40" s="1589" t="s">
        <v>12</v>
      </c>
      <c r="FA40" s="1589">
        <v>2</v>
      </c>
      <c r="FB40" s="1589" t="s">
        <v>12</v>
      </c>
      <c r="FC40" s="1589"/>
      <c r="FD40" s="1589"/>
      <c r="FE40" s="1589"/>
      <c r="FF40" s="1589"/>
      <c r="FG40" s="1589"/>
      <c r="FH40" s="1589"/>
      <c r="FI40" s="1589"/>
      <c r="FJ40" s="1589"/>
      <c r="FK40" s="1589"/>
      <c r="FL40" s="1589"/>
      <c r="FM40" s="1589"/>
      <c r="FN40" s="1589"/>
      <c r="FO40" s="1589"/>
      <c r="FP40" s="1589"/>
      <c r="FQ40" s="1589">
        <v>2</v>
      </c>
      <c r="FR40" s="1589" t="s">
        <v>12</v>
      </c>
      <c r="FS40" s="1589">
        <v>2</v>
      </c>
      <c r="FT40" s="1589" t="s">
        <v>12</v>
      </c>
      <c r="FU40" s="1589">
        <v>2</v>
      </c>
      <c r="FV40" s="1589" t="s">
        <v>12</v>
      </c>
      <c r="FW40" s="1589"/>
      <c r="FX40" s="1589"/>
      <c r="FY40" s="1589"/>
      <c r="FZ40" s="1589"/>
      <c r="GA40" s="1589"/>
      <c r="GB40" s="1589"/>
      <c r="GC40" s="1589"/>
      <c r="GD40" s="1589"/>
      <c r="GE40" s="1589"/>
      <c r="GF40" s="1589"/>
      <c r="GG40" s="1589"/>
      <c r="GH40" s="1589"/>
      <c r="GI40" s="1589"/>
      <c r="GJ40" s="1589"/>
      <c r="GK40" s="1589">
        <v>2</v>
      </c>
      <c r="GL40" s="1589" t="s">
        <v>12</v>
      </c>
      <c r="GM40" s="1589">
        <v>2</v>
      </c>
      <c r="GN40" s="1589" t="s">
        <v>12</v>
      </c>
      <c r="GO40" s="1589">
        <v>2</v>
      </c>
      <c r="GP40" s="1588" t="s">
        <v>12</v>
      </c>
    </row>
    <row r="41" spans="1:198" s="1582" customFormat="1" ht="11.25" x14ac:dyDescent="0.2">
      <c r="A41" s="1592" t="s">
        <v>592</v>
      </c>
      <c r="B41" s="1591" t="s">
        <v>591</v>
      </c>
      <c r="C41" s="1590"/>
      <c r="D41" s="1589"/>
      <c r="E41" s="1589"/>
      <c r="F41" s="1589"/>
      <c r="G41" s="1589"/>
      <c r="H41" s="1589"/>
      <c r="I41" s="1589"/>
      <c r="J41" s="1589"/>
      <c r="K41" s="1589"/>
      <c r="L41" s="1589"/>
      <c r="M41" s="1589"/>
      <c r="N41" s="1589"/>
      <c r="O41" s="1589"/>
      <c r="P41" s="1589"/>
      <c r="Q41" s="1589"/>
      <c r="R41" s="1589"/>
      <c r="S41" s="1589"/>
      <c r="T41" s="1589"/>
      <c r="U41" s="1589">
        <v>29.1</v>
      </c>
      <c r="V41" s="1589" t="s">
        <v>8</v>
      </c>
      <c r="W41" s="1589">
        <v>10.1</v>
      </c>
      <c r="X41" s="1589" t="s">
        <v>8</v>
      </c>
      <c r="Y41" s="1589">
        <v>5.15</v>
      </c>
      <c r="Z41" s="1589" t="s">
        <v>12</v>
      </c>
      <c r="AA41" s="1589">
        <v>4.95</v>
      </c>
      <c r="AB41" s="1589" t="s">
        <v>12</v>
      </c>
      <c r="AC41" s="1589">
        <v>100</v>
      </c>
      <c r="AD41" s="1589" t="s">
        <v>12</v>
      </c>
      <c r="AE41" s="1589">
        <v>0.25</v>
      </c>
      <c r="AF41" s="1589" t="s">
        <v>12</v>
      </c>
      <c r="AG41" s="1589">
        <v>160</v>
      </c>
      <c r="AH41" s="1589" t="s">
        <v>12</v>
      </c>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93">
        <v>2640</v>
      </c>
      <c r="BP41" s="1589" t="s">
        <v>8</v>
      </c>
      <c r="BQ41" s="1593">
        <v>1220</v>
      </c>
      <c r="BR41" s="1589"/>
      <c r="BS41" s="1589">
        <v>22.5</v>
      </c>
      <c r="BT41" s="1589" t="s">
        <v>8</v>
      </c>
      <c r="BU41" s="1589">
        <v>22.5</v>
      </c>
      <c r="BV41" s="1589" t="s">
        <v>8</v>
      </c>
      <c r="BW41" s="1589">
        <v>0.25</v>
      </c>
      <c r="BX41" s="1589" t="s">
        <v>12</v>
      </c>
      <c r="BY41" s="1589">
        <v>2.4</v>
      </c>
      <c r="BZ41" s="1589"/>
      <c r="CA41" s="1589">
        <v>3.6</v>
      </c>
      <c r="CB41" s="1589"/>
      <c r="CC41" s="1589"/>
      <c r="CD41" s="1589"/>
      <c r="CE41" s="1589"/>
      <c r="CF41" s="1589"/>
      <c r="CG41" s="1589"/>
      <c r="CH41" s="1589"/>
      <c r="CI41" s="1589"/>
      <c r="CJ41" s="1589"/>
      <c r="CK41" s="1589"/>
      <c r="CL41" s="1589"/>
      <c r="CM41" s="1589"/>
      <c r="CN41" s="1589"/>
      <c r="CO41" s="1589"/>
      <c r="CP41" s="1589"/>
      <c r="CQ41" s="1589"/>
      <c r="CR41" s="1589"/>
      <c r="CS41" s="1589"/>
      <c r="CT41" s="1589"/>
      <c r="CU41" s="1589"/>
      <c r="CV41" s="1589"/>
      <c r="CW41" s="1589"/>
      <c r="CX41" s="1589"/>
      <c r="CY41" s="1589"/>
      <c r="CZ41" s="1589"/>
      <c r="DA41" s="1589"/>
      <c r="DB41" s="1589"/>
      <c r="DC41" s="1589"/>
      <c r="DD41" s="1589"/>
      <c r="DE41" s="1589"/>
      <c r="DF41" s="1589"/>
      <c r="DG41" s="1589"/>
      <c r="DH41" s="1589"/>
      <c r="DI41" s="1589"/>
      <c r="DJ41" s="1589"/>
      <c r="DK41" s="1589"/>
      <c r="DL41" s="1589"/>
      <c r="DM41" s="1589"/>
      <c r="DN41" s="1589"/>
      <c r="DO41" s="1589"/>
      <c r="DP41" s="1589"/>
      <c r="DQ41" s="1589"/>
      <c r="DR41" s="1589"/>
      <c r="DS41" s="1589"/>
      <c r="DT41" s="1589"/>
      <c r="DU41" s="1589"/>
      <c r="DV41" s="1589"/>
      <c r="DW41" s="1589"/>
      <c r="DX41" s="1589"/>
      <c r="DY41" s="1589"/>
      <c r="DZ41" s="1589"/>
      <c r="EA41" s="1589"/>
      <c r="EB41" s="1589"/>
      <c r="EC41" s="1589"/>
      <c r="ED41" s="1589"/>
      <c r="EE41" s="1589"/>
      <c r="EF41" s="1589"/>
      <c r="EG41" s="1589"/>
      <c r="EH41" s="1589"/>
      <c r="EI41" s="1589"/>
      <c r="EJ41" s="1589"/>
      <c r="EK41" s="1589"/>
      <c r="EL41" s="1589"/>
      <c r="EM41" s="1589"/>
      <c r="EN41" s="1589"/>
      <c r="EO41" s="1589"/>
      <c r="EP41" s="1589"/>
      <c r="EQ41" s="1589"/>
      <c r="ER41" s="1589"/>
      <c r="ES41" s="1589"/>
      <c r="ET41" s="1589"/>
      <c r="EU41" s="1589"/>
      <c r="EV41" s="1589"/>
      <c r="EW41" s="1589"/>
      <c r="EX41" s="1589"/>
      <c r="EY41" s="1589"/>
      <c r="EZ41" s="1589"/>
      <c r="FA41" s="1589"/>
      <c r="FB41" s="1589"/>
      <c r="FC41" s="1589">
        <v>15.9</v>
      </c>
      <c r="FD41" s="1589" t="s">
        <v>8</v>
      </c>
      <c r="FE41" s="1589">
        <v>33.4</v>
      </c>
      <c r="FF41" s="1589"/>
      <c r="FG41" s="1589">
        <v>6.05</v>
      </c>
      <c r="FH41" s="1589" t="s">
        <v>12</v>
      </c>
      <c r="FI41" s="1589">
        <v>15.4</v>
      </c>
      <c r="FJ41" s="1589" t="s">
        <v>8</v>
      </c>
      <c r="FK41" s="1589">
        <v>160</v>
      </c>
      <c r="FL41" s="1589"/>
      <c r="FM41" s="1589">
        <v>41</v>
      </c>
      <c r="FN41" s="1589"/>
      <c r="FO41" s="1589">
        <v>16</v>
      </c>
      <c r="FP41" s="1589"/>
      <c r="FQ41" s="1589"/>
      <c r="FR41" s="1589"/>
      <c r="FS41" s="1589"/>
      <c r="FT41" s="1589"/>
      <c r="FU41" s="1589"/>
      <c r="FV41" s="1589"/>
      <c r="FW41" s="1589">
        <v>5.07</v>
      </c>
      <c r="FX41" s="1589" t="s">
        <v>8</v>
      </c>
      <c r="FY41" s="1589">
        <v>37.9</v>
      </c>
      <c r="FZ41" s="1589"/>
      <c r="GA41" s="1589">
        <v>7.12</v>
      </c>
      <c r="GB41" s="1589" t="s">
        <v>8</v>
      </c>
      <c r="GC41" s="1589">
        <v>19.600000000000001</v>
      </c>
      <c r="GD41" s="1589" t="s">
        <v>8</v>
      </c>
      <c r="GE41" s="1589">
        <v>68</v>
      </c>
      <c r="GF41" s="1589"/>
      <c r="GG41" s="1589">
        <v>16</v>
      </c>
      <c r="GH41" s="1589"/>
      <c r="GI41" s="1589">
        <v>67</v>
      </c>
      <c r="GJ41" s="1589"/>
      <c r="GK41" s="1589"/>
      <c r="GL41" s="1589"/>
      <c r="GM41" s="1589"/>
      <c r="GN41" s="1589"/>
      <c r="GO41" s="1589"/>
      <c r="GP41" s="1588"/>
    </row>
    <row r="42" spans="1:198" s="1582" customFormat="1" ht="11.25" x14ac:dyDescent="0.2">
      <c r="A42" s="1592" t="s">
        <v>750</v>
      </c>
      <c r="B42" s="1591" t="s">
        <v>591</v>
      </c>
      <c r="C42" s="1590">
        <v>0.5</v>
      </c>
      <c r="D42" s="1589" t="s">
        <v>12</v>
      </c>
      <c r="E42" s="1589">
        <v>0.5</v>
      </c>
      <c r="F42" s="1589" t="s">
        <v>12</v>
      </c>
      <c r="G42" s="1589">
        <v>0.5</v>
      </c>
      <c r="H42" s="1589" t="s">
        <v>12</v>
      </c>
      <c r="I42" s="1589">
        <v>0.5</v>
      </c>
      <c r="J42" s="1589" t="s">
        <v>12</v>
      </c>
      <c r="K42" s="1589">
        <v>0.5</v>
      </c>
      <c r="L42" s="1589" t="s">
        <v>12</v>
      </c>
      <c r="M42" s="1589">
        <v>0.5</v>
      </c>
      <c r="N42" s="1589" t="s">
        <v>12</v>
      </c>
      <c r="O42" s="1589">
        <v>0.5</v>
      </c>
      <c r="P42" s="1589" t="s">
        <v>12</v>
      </c>
      <c r="Q42" s="1589">
        <v>0.5</v>
      </c>
      <c r="R42" s="1589" t="s">
        <v>12</v>
      </c>
      <c r="S42" s="1589">
        <v>0.5</v>
      </c>
      <c r="T42" s="1589" t="s">
        <v>12</v>
      </c>
      <c r="U42" s="1589"/>
      <c r="V42" s="1589"/>
      <c r="W42" s="1589"/>
      <c r="X42" s="1589"/>
      <c r="Y42" s="1589"/>
      <c r="Z42" s="1589"/>
      <c r="AA42" s="1589"/>
      <c r="AB42" s="1589"/>
      <c r="AC42" s="1589"/>
      <c r="AD42" s="1589"/>
      <c r="AE42" s="1589"/>
      <c r="AF42" s="1589"/>
      <c r="AG42" s="1589"/>
      <c r="AH42" s="1589"/>
      <c r="AI42" s="1589">
        <v>0.5</v>
      </c>
      <c r="AJ42" s="1589" t="s">
        <v>12</v>
      </c>
      <c r="AK42" s="1589">
        <v>0.5</v>
      </c>
      <c r="AL42" s="1589" t="s">
        <v>12</v>
      </c>
      <c r="AM42" s="1589">
        <v>0.27</v>
      </c>
      <c r="AN42" s="1589" t="s">
        <v>8</v>
      </c>
      <c r="AO42" s="1589">
        <v>1.5</v>
      </c>
      <c r="AP42" s="1589"/>
      <c r="AQ42" s="1589">
        <v>0.5</v>
      </c>
      <c r="AR42" s="1589" t="s">
        <v>12</v>
      </c>
      <c r="AS42" s="1589">
        <v>0.5</v>
      </c>
      <c r="AT42" s="1589" t="s">
        <v>12</v>
      </c>
      <c r="AU42" s="1589">
        <v>0.5</v>
      </c>
      <c r="AV42" s="1589" t="s">
        <v>12</v>
      </c>
      <c r="AW42" s="1589">
        <v>0.5</v>
      </c>
      <c r="AX42" s="1589" t="s">
        <v>12</v>
      </c>
      <c r="AY42" s="1589">
        <v>0.5</v>
      </c>
      <c r="AZ42" s="1589" t="s">
        <v>12</v>
      </c>
      <c r="BA42" s="1589">
        <v>0.5</v>
      </c>
      <c r="BB42" s="1589" t="s">
        <v>12</v>
      </c>
      <c r="BC42" s="1589">
        <v>0.5</v>
      </c>
      <c r="BD42" s="1589" t="s">
        <v>12</v>
      </c>
      <c r="BE42" s="1589">
        <v>0.5</v>
      </c>
      <c r="BF42" s="1589" t="s">
        <v>12</v>
      </c>
      <c r="BG42" s="1589">
        <v>0.5</v>
      </c>
      <c r="BH42" s="1589" t="s">
        <v>12</v>
      </c>
      <c r="BI42" s="1589">
        <v>0.5</v>
      </c>
      <c r="BJ42" s="1589" t="s">
        <v>12</v>
      </c>
      <c r="BK42" s="1589">
        <v>0.5</v>
      </c>
      <c r="BL42" s="1589" t="s">
        <v>12</v>
      </c>
      <c r="BM42" s="1589">
        <v>0.22</v>
      </c>
      <c r="BN42" s="1589" t="s">
        <v>12</v>
      </c>
      <c r="BO42" s="1589"/>
      <c r="BP42" s="1589"/>
      <c r="BQ42" s="1589"/>
      <c r="BR42" s="1589"/>
      <c r="BS42" s="1589"/>
      <c r="BT42" s="1589"/>
      <c r="BU42" s="1589"/>
      <c r="BV42" s="1589"/>
      <c r="BW42" s="1589"/>
      <c r="BX42" s="1589"/>
      <c r="BY42" s="1589"/>
      <c r="BZ42" s="1589"/>
      <c r="CA42" s="1589"/>
      <c r="CB42" s="1589"/>
      <c r="CC42" s="1589">
        <v>0.5</v>
      </c>
      <c r="CD42" s="1589" t="s">
        <v>12</v>
      </c>
      <c r="CE42" s="1589">
        <v>0.5</v>
      </c>
      <c r="CF42" s="1589" t="s">
        <v>12</v>
      </c>
      <c r="CG42" s="1589">
        <v>0.5</v>
      </c>
      <c r="CH42" s="1589" t="s">
        <v>12</v>
      </c>
      <c r="CI42" s="1589">
        <v>0.36</v>
      </c>
      <c r="CJ42" s="1589" t="s">
        <v>8</v>
      </c>
      <c r="CK42" s="1589">
        <v>0.5</v>
      </c>
      <c r="CL42" s="1589" t="s">
        <v>12</v>
      </c>
      <c r="CM42" s="1589">
        <v>0.5</v>
      </c>
      <c r="CN42" s="1589" t="s">
        <v>12</v>
      </c>
      <c r="CO42" s="1589">
        <v>0.5</v>
      </c>
      <c r="CP42" s="1589" t="s">
        <v>12</v>
      </c>
      <c r="CQ42" s="1589">
        <v>0.5</v>
      </c>
      <c r="CR42" s="1589" t="s">
        <v>12</v>
      </c>
      <c r="CS42" s="1589">
        <v>0.5</v>
      </c>
      <c r="CT42" s="1589" t="s">
        <v>12</v>
      </c>
      <c r="CU42" s="1589">
        <v>0.5</v>
      </c>
      <c r="CV42" s="1589" t="s">
        <v>12</v>
      </c>
      <c r="CW42" s="1589">
        <v>0.5</v>
      </c>
      <c r="CX42" s="1589" t="s">
        <v>12</v>
      </c>
      <c r="CY42" s="1589">
        <v>0.5</v>
      </c>
      <c r="CZ42" s="1589" t="s">
        <v>12</v>
      </c>
      <c r="DA42" s="1589">
        <v>0.5</v>
      </c>
      <c r="DB42" s="1589" t="s">
        <v>12</v>
      </c>
      <c r="DC42" s="1589">
        <v>0.34</v>
      </c>
      <c r="DD42" s="1589" t="s">
        <v>8</v>
      </c>
      <c r="DE42" s="1589">
        <v>0.5</v>
      </c>
      <c r="DF42" s="1589" t="s">
        <v>12</v>
      </c>
      <c r="DG42" s="1589">
        <v>0.5</v>
      </c>
      <c r="DH42" s="1589" t="s">
        <v>12</v>
      </c>
      <c r="DI42" s="1589">
        <v>0.5</v>
      </c>
      <c r="DJ42" s="1589" t="s">
        <v>12</v>
      </c>
      <c r="DK42" s="1589">
        <v>0.5</v>
      </c>
      <c r="DL42" s="1589" t="s">
        <v>12</v>
      </c>
      <c r="DM42" s="1589">
        <v>0.36</v>
      </c>
      <c r="DN42" s="1589" t="s">
        <v>8</v>
      </c>
      <c r="DO42" s="1589">
        <v>0.5</v>
      </c>
      <c r="DP42" s="1589" t="s">
        <v>12</v>
      </c>
      <c r="DQ42" s="1589">
        <v>0.5</v>
      </c>
      <c r="DR42" s="1589" t="s">
        <v>12</v>
      </c>
      <c r="DS42" s="1589">
        <v>0.5</v>
      </c>
      <c r="DT42" s="1589" t="s">
        <v>12</v>
      </c>
      <c r="DU42" s="1589">
        <v>0.5</v>
      </c>
      <c r="DV42" s="1589" t="s">
        <v>12</v>
      </c>
      <c r="DW42" s="1589">
        <v>0.5</v>
      </c>
      <c r="DX42" s="1589" t="s">
        <v>12</v>
      </c>
      <c r="DY42" s="1589">
        <v>0.5</v>
      </c>
      <c r="DZ42" s="1589" t="s">
        <v>12</v>
      </c>
      <c r="EA42" s="1589">
        <v>0.5</v>
      </c>
      <c r="EB42" s="1589" t="s">
        <v>12</v>
      </c>
      <c r="EC42" s="1589">
        <v>0.5</v>
      </c>
      <c r="ED42" s="1589" t="s">
        <v>12</v>
      </c>
      <c r="EE42" s="1589">
        <v>0.5</v>
      </c>
      <c r="EF42" s="1589" t="s">
        <v>12</v>
      </c>
      <c r="EG42" s="1589">
        <v>0.5</v>
      </c>
      <c r="EH42" s="1589" t="s">
        <v>12</v>
      </c>
      <c r="EI42" s="1589">
        <v>0.5</v>
      </c>
      <c r="EJ42" s="1589" t="s">
        <v>12</v>
      </c>
      <c r="EK42" s="1589">
        <v>0.5</v>
      </c>
      <c r="EL42" s="1589" t="s">
        <v>12</v>
      </c>
      <c r="EM42" s="1589">
        <v>0.5</v>
      </c>
      <c r="EN42" s="1589" t="s">
        <v>12</v>
      </c>
      <c r="EO42" s="1589">
        <v>0.5</v>
      </c>
      <c r="EP42" s="1589" t="s">
        <v>12</v>
      </c>
      <c r="EQ42" s="1589">
        <v>0.5</v>
      </c>
      <c r="ER42" s="1589" t="s">
        <v>12</v>
      </c>
      <c r="ES42" s="1589">
        <v>0.5</v>
      </c>
      <c r="ET42" s="1589" t="s">
        <v>12</v>
      </c>
      <c r="EU42" s="1589">
        <v>0.5</v>
      </c>
      <c r="EV42" s="1589" t="s">
        <v>12</v>
      </c>
      <c r="EW42" s="1589">
        <v>0.5</v>
      </c>
      <c r="EX42" s="1589" t="s">
        <v>12</v>
      </c>
      <c r="EY42" s="1589">
        <v>0.5</v>
      </c>
      <c r="EZ42" s="1589" t="s">
        <v>12</v>
      </c>
      <c r="FA42" s="1589">
        <v>0.5</v>
      </c>
      <c r="FB42" s="1589" t="s">
        <v>12</v>
      </c>
      <c r="FC42" s="1589"/>
      <c r="FD42" s="1589"/>
      <c r="FE42" s="1589"/>
      <c r="FF42" s="1589"/>
      <c r="FG42" s="1589"/>
      <c r="FH42" s="1589"/>
      <c r="FI42" s="1589"/>
      <c r="FJ42" s="1589"/>
      <c r="FK42" s="1589"/>
      <c r="FL42" s="1589"/>
      <c r="FM42" s="1589"/>
      <c r="FN42" s="1589"/>
      <c r="FO42" s="1589"/>
      <c r="FP42" s="1589"/>
      <c r="FQ42" s="1589">
        <v>0.5</v>
      </c>
      <c r="FR42" s="1589" t="s">
        <v>12</v>
      </c>
      <c r="FS42" s="1589">
        <v>0.5</v>
      </c>
      <c r="FT42" s="1589" t="s">
        <v>12</v>
      </c>
      <c r="FU42" s="1589">
        <v>0.5</v>
      </c>
      <c r="FV42" s="1589" t="s">
        <v>12</v>
      </c>
      <c r="FW42" s="1589"/>
      <c r="FX42" s="1589"/>
      <c r="FY42" s="1589"/>
      <c r="FZ42" s="1589"/>
      <c r="GA42" s="1589"/>
      <c r="GB42" s="1589"/>
      <c r="GC42" s="1589"/>
      <c r="GD42" s="1589"/>
      <c r="GE42" s="1589"/>
      <c r="GF42" s="1589"/>
      <c r="GG42" s="1589"/>
      <c r="GH42" s="1589"/>
      <c r="GI42" s="1589"/>
      <c r="GJ42" s="1589"/>
      <c r="GK42" s="1589">
        <v>0.5</v>
      </c>
      <c r="GL42" s="1589" t="s">
        <v>12</v>
      </c>
      <c r="GM42" s="1589">
        <v>0.25</v>
      </c>
      <c r="GN42" s="1589" t="s">
        <v>8</v>
      </c>
      <c r="GO42" s="1589">
        <v>0.5</v>
      </c>
      <c r="GP42" s="1588" t="s">
        <v>12</v>
      </c>
    </row>
    <row r="43" spans="1:198" s="1582" customFormat="1" ht="11.25" x14ac:dyDescent="0.2">
      <c r="A43" s="1592" t="s">
        <v>57</v>
      </c>
      <c r="B43" s="1591" t="s">
        <v>591</v>
      </c>
      <c r="C43" s="1590">
        <v>2</v>
      </c>
      <c r="D43" s="1589" t="s">
        <v>12</v>
      </c>
      <c r="E43" s="1589">
        <v>2</v>
      </c>
      <c r="F43" s="1589" t="s">
        <v>12</v>
      </c>
      <c r="G43" s="1589">
        <v>2</v>
      </c>
      <c r="H43" s="1589" t="s">
        <v>12</v>
      </c>
      <c r="I43" s="1589">
        <v>2</v>
      </c>
      <c r="J43" s="1589" t="s">
        <v>316</v>
      </c>
      <c r="K43" s="1589">
        <v>2</v>
      </c>
      <c r="L43" s="1589" t="s">
        <v>12</v>
      </c>
      <c r="M43" s="1589">
        <v>2</v>
      </c>
      <c r="N43" s="1589" t="s">
        <v>12</v>
      </c>
      <c r="O43" s="1589">
        <v>2</v>
      </c>
      <c r="P43" s="1589" t="s">
        <v>12</v>
      </c>
      <c r="Q43" s="1589">
        <v>2</v>
      </c>
      <c r="R43" s="1589" t="s">
        <v>12</v>
      </c>
      <c r="S43" s="1589">
        <v>2</v>
      </c>
      <c r="T43" s="1589" t="s">
        <v>12</v>
      </c>
      <c r="U43" s="1589"/>
      <c r="V43" s="1589"/>
      <c r="W43" s="1589"/>
      <c r="X43" s="1589"/>
      <c r="Y43" s="1589"/>
      <c r="Z43" s="1589"/>
      <c r="AA43" s="1589"/>
      <c r="AB43" s="1589"/>
      <c r="AC43" s="1589"/>
      <c r="AD43" s="1589"/>
      <c r="AE43" s="1589"/>
      <c r="AF43" s="1589"/>
      <c r="AG43" s="1589"/>
      <c r="AH43" s="1589"/>
      <c r="AI43" s="1589">
        <v>2</v>
      </c>
      <c r="AJ43" s="1589" t="s">
        <v>12</v>
      </c>
      <c r="AK43" s="1589">
        <v>2</v>
      </c>
      <c r="AL43" s="1589" t="s">
        <v>12</v>
      </c>
      <c r="AM43" s="1589">
        <v>2</v>
      </c>
      <c r="AN43" s="1589" t="s">
        <v>12</v>
      </c>
      <c r="AO43" s="1589">
        <v>1.6</v>
      </c>
      <c r="AP43" s="1589" t="s">
        <v>8</v>
      </c>
      <c r="AQ43" s="1589">
        <v>2</v>
      </c>
      <c r="AR43" s="1589" t="s">
        <v>12</v>
      </c>
      <c r="AS43" s="1589">
        <v>2</v>
      </c>
      <c r="AT43" s="1589" t="s">
        <v>12</v>
      </c>
      <c r="AU43" s="1589">
        <v>2</v>
      </c>
      <c r="AV43" s="1589" t="s">
        <v>316</v>
      </c>
      <c r="AW43" s="1589">
        <v>2</v>
      </c>
      <c r="AX43" s="1589" t="s">
        <v>12</v>
      </c>
      <c r="AY43" s="1589">
        <v>2</v>
      </c>
      <c r="AZ43" s="1589" t="s">
        <v>12</v>
      </c>
      <c r="BA43" s="1589">
        <v>2</v>
      </c>
      <c r="BB43" s="1589" t="s">
        <v>12</v>
      </c>
      <c r="BC43" s="1589">
        <v>2</v>
      </c>
      <c r="BD43" s="1589" t="s">
        <v>12</v>
      </c>
      <c r="BE43" s="1589">
        <v>2</v>
      </c>
      <c r="BF43" s="1589" t="s">
        <v>12</v>
      </c>
      <c r="BG43" s="1589">
        <v>2</v>
      </c>
      <c r="BH43" s="1589" t="s">
        <v>12</v>
      </c>
      <c r="BI43" s="1589">
        <v>2</v>
      </c>
      <c r="BJ43" s="1589" t="s">
        <v>12</v>
      </c>
      <c r="BK43" s="1589">
        <v>2</v>
      </c>
      <c r="BL43" s="1589" t="s">
        <v>12</v>
      </c>
      <c r="BM43" s="1589">
        <v>0.28999999999999998</v>
      </c>
      <c r="BN43" s="1589" t="s">
        <v>12</v>
      </c>
      <c r="BO43" s="1589"/>
      <c r="BP43" s="1589"/>
      <c r="BQ43" s="1589"/>
      <c r="BR43" s="1589"/>
      <c r="BS43" s="1589"/>
      <c r="BT43" s="1589"/>
      <c r="BU43" s="1589"/>
      <c r="BV43" s="1589"/>
      <c r="BW43" s="1589"/>
      <c r="BX43" s="1589"/>
      <c r="BY43" s="1589"/>
      <c r="BZ43" s="1589"/>
      <c r="CA43" s="1589"/>
      <c r="CB43" s="1589"/>
      <c r="CC43" s="1589">
        <v>2</v>
      </c>
      <c r="CD43" s="1589" t="s">
        <v>12</v>
      </c>
      <c r="CE43" s="1589">
        <v>2</v>
      </c>
      <c r="CF43" s="1589" t="s">
        <v>12</v>
      </c>
      <c r="CG43" s="1589">
        <v>2</v>
      </c>
      <c r="CH43" s="1589" t="s">
        <v>12</v>
      </c>
      <c r="CI43" s="1589">
        <v>0.28999999999999998</v>
      </c>
      <c r="CJ43" s="1589" t="s">
        <v>12</v>
      </c>
      <c r="CK43" s="1589">
        <v>2</v>
      </c>
      <c r="CL43" s="1589" t="s">
        <v>12</v>
      </c>
      <c r="CM43" s="1589">
        <v>2</v>
      </c>
      <c r="CN43" s="1589" t="s">
        <v>12</v>
      </c>
      <c r="CO43" s="1589">
        <v>2</v>
      </c>
      <c r="CP43" s="1589" t="s">
        <v>12</v>
      </c>
      <c r="CQ43" s="1589">
        <v>2</v>
      </c>
      <c r="CR43" s="1589" t="s">
        <v>12</v>
      </c>
      <c r="CS43" s="1589">
        <v>2</v>
      </c>
      <c r="CT43" s="1589" t="s">
        <v>12</v>
      </c>
      <c r="CU43" s="1589">
        <v>2</v>
      </c>
      <c r="CV43" s="1589" t="s">
        <v>12</v>
      </c>
      <c r="CW43" s="1589">
        <v>2</v>
      </c>
      <c r="CX43" s="1589" t="s">
        <v>12</v>
      </c>
      <c r="CY43" s="1589">
        <v>2</v>
      </c>
      <c r="CZ43" s="1589" t="s">
        <v>12</v>
      </c>
      <c r="DA43" s="1589">
        <v>2</v>
      </c>
      <c r="DB43" s="1589" t="s">
        <v>12</v>
      </c>
      <c r="DC43" s="1589">
        <v>2</v>
      </c>
      <c r="DD43" s="1589" t="s">
        <v>12</v>
      </c>
      <c r="DE43" s="1589">
        <v>2</v>
      </c>
      <c r="DF43" s="1589" t="s">
        <v>12</v>
      </c>
      <c r="DG43" s="1589">
        <v>2</v>
      </c>
      <c r="DH43" s="1589" t="s">
        <v>12</v>
      </c>
      <c r="DI43" s="1589">
        <v>2</v>
      </c>
      <c r="DJ43" s="1589" t="s">
        <v>12</v>
      </c>
      <c r="DK43" s="1589">
        <v>2</v>
      </c>
      <c r="DL43" s="1589" t="s">
        <v>12</v>
      </c>
      <c r="DM43" s="1589">
        <v>2</v>
      </c>
      <c r="DN43" s="1589" t="s">
        <v>12</v>
      </c>
      <c r="DO43" s="1589">
        <v>2</v>
      </c>
      <c r="DP43" s="1589" t="s">
        <v>12</v>
      </c>
      <c r="DQ43" s="1589">
        <v>2</v>
      </c>
      <c r="DR43" s="1589" t="s">
        <v>12</v>
      </c>
      <c r="DS43" s="1589">
        <v>2</v>
      </c>
      <c r="DT43" s="1589" t="s">
        <v>12</v>
      </c>
      <c r="DU43" s="1589">
        <v>2</v>
      </c>
      <c r="DV43" s="1589" t="s">
        <v>12</v>
      </c>
      <c r="DW43" s="1589">
        <v>2</v>
      </c>
      <c r="DX43" s="1589" t="s">
        <v>12</v>
      </c>
      <c r="DY43" s="1589">
        <v>2</v>
      </c>
      <c r="DZ43" s="1589" t="s">
        <v>12</v>
      </c>
      <c r="EA43" s="1589">
        <v>2</v>
      </c>
      <c r="EB43" s="1589" t="s">
        <v>12</v>
      </c>
      <c r="EC43" s="1589">
        <v>2</v>
      </c>
      <c r="ED43" s="1589" t="s">
        <v>316</v>
      </c>
      <c r="EE43" s="1589">
        <v>2</v>
      </c>
      <c r="EF43" s="1589" t="s">
        <v>12</v>
      </c>
      <c r="EG43" s="1589">
        <v>2</v>
      </c>
      <c r="EH43" s="1589" t="s">
        <v>12</v>
      </c>
      <c r="EI43" s="1589">
        <v>2</v>
      </c>
      <c r="EJ43" s="1589" t="s">
        <v>12</v>
      </c>
      <c r="EK43" s="1589">
        <v>2</v>
      </c>
      <c r="EL43" s="1589" t="s">
        <v>12</v>
      </c>
      <c r="EM43" s="1589">
        <v>2</v>
      </c>
      <c r="EN43" s="1589" t="s">
        <v>12</v>
      </c>
      <c r="EO43" s="1589">
        <v>2</v>
      </c>
      <c r="EP43" s="1589" t="s">
        <v>12</v>
      </c>
      <c r="EQ43" s="1589">
        <v>2</v>
      </c>
      <c r="ER43" s="1589" t="s">
        <v>12</v>
      </c>
      <c r="ES43" s="1589">
        <v>2</v>
      </c>
      <c r="ET43" s="1589" t="s">
        <v>12</v>
      </c>
      <c r="EU43" s="1589">
        <v>2</v>
      </c>
      <c r="EV43" s="1589" t="s">
        <v>12</v>
      </c>
      <c r="EW43" s="1589">
        <v>2</v>
      </c>
      <c r="EX43" s="1589" t="s">
        <v>12</v>
      </c>
      <c r="EY43" s="1589">
        <v>2</v>
      </c>
      <c r="EZ43" s="1589" t="s">
        <v>316</v>
      </c>
      <c r="FA43" s="1589">
        <v>2</v>
      </c>
      <c r="FB43" s="1589" t="s">
        <v>316</v>
      </c>
      <c r="FC43" s="1589"/>
      <c r="FD43" s="1589"/>
      <c r="FE43" s="1589"/>
      <c r="FF43" s="1589"/>
      <c r="FG43" s="1589"/>
      <c r="FH43" s="1589"/>
      <c r="FI43" s="1589"/>
      <c r="FJ43" s="1589"/>
      <c r="FK43" s="1589"/>
      <c r="FL43" s="1589"/>
      <c r="FM43" s="1589"/>
      <c r="FN43" s="1589"/>
      <c r="FO43" s="1589"/>
      <c r="FP43" s="1589"/>
      <c r="FQ43" s="1589">
        <v>2</v>
      </c>
      <c r="FR43" s="1589" t="s">
        <v>12</v>
      </c>
      <c r="FS43" s="1589">
        <v>2</v>
      </c>
      <c r="FT43" s="1589" t="s">
        <v>316</v>
      </c>
      <c r="FU43" s="1589">
        <v>2</v>
      </c>
      <c r="FV43" s="1589" t="s">
        <v>316</v>
      </c>
      <c r="FW43" s="1589"/>
      <c r="FX43" s="1589"/>
      <c r="FY43" s="1589"/>
      <c r="FZ43" s="1589"/>
      <c r="GA43" s="1589"/>
      <c r="GB43" s="1589"/>
      <c r="GC43" s="1589"/>
      <c r="GD43" s="1589"/>
      <c r="GE43" s="1589"/>
      <c r="GF43" s="1589"/>
      <c r="GG43" s="1589"/>
      <c r="GH43" s="1589"/>
      <c r="GI43" s="1589"/>
      <c r="GJ43" s="1589"/>
      <c r="GK43" s="1589">
        <v>2</v>
      </c>
      <c r="GL43" s="1589" t="s">
        <v>12</v>
      </c>
      <c r="GM43" s="1589">
        <v>2</v>
      </c>
      <c r="GN43" s="1589" t="s">
        <v>316</v>
      </c>
      <c r="GO43" s="1589">
        <v>2</v>
      </c>
      <c r="GP43" s="1588" t="s">
        <v>316</v>
      </c>
    </row>
    <row r="44" spans="1:198" s="1582" customFormat="1" ht="11.25" x14ac:dyDescent="0.2">
      <c r="A44" s="1592" t="s">
        <v>143</v>
      </c>
      <c r="B44" s="1591" t="s">
        <v>591</v>
      </c>
      <c r="C44" s="1590">
        <v>2</v>
      </c>
      <c r="D44" s="1589" t="s">
        <v>12</v>
      </c>
      <c r="E44" s="1589">
        <v>2</v>
      </c>
      <c r="F44" s="1589" t="s">
        <v>12</v>
      </c>
      <c r="G44" s="1589">
        <v>2</v>
      </c>
      <c r="H44" s="1589" t="s">
        <v>12</v>
      </c>
      <c r="I44" s="1589">
        <v>2</v>
      </c>
      <c r="J44" s="1589" t="s">
        <v>12</v>
      </c>
      <c r="K44" s="1589">
        <v>2</v>
      </c>
      <c r="L44" s="1589" t="s">
        <v>316</v>
      </c>
      <c r="M44" s="1589">
        <v>2</v>
      </c>
      <c r="N44" s="1589" t="s">
        <v>12</v>
      </c>
      <c r="O44" s="1589">
        <v>2</v>
      </c>
      <c r="P44" s="1589" t="s">
        <v>12</v>
      </c>
      <c r="Q44" s="1589">
        <v>2</v>
      </c>
      <c r="R44" s="1589"/>
      <c r="S44" s="1589">
        <v>2</v>
      </c>
      <c r="T44" s="1589" t="s">
        <v>316</v>
      </c>
      <c r="U44" s="1589"/>
      <c r="V44" s="1589"/>
      <c r="W44" s="1589"/>
      <c r="X44" s="1589"/>
      <c r="Y44" s="1589"/>
      <c r="Z44" s="1589"/>
      <c r="AA44" s="1589"/>
      <c r="AB44" s="1589"/>
      <c r="AC44" s="1589"/>
      <c r="AD44" s="1589"/>
      <c r="AE44" s="1589"/>
      <c r="AF44" s="1589"/>
      <c r="AG44" s="1589"/>
      <c r="AH44" s="1589"/>
      <c r="AI44" s="1589">
        <v>2</v>
      </c>
      <c r="AJ44" s="1589" t="s">
        <v>12</v>
      </c>
      <c r="AK44" s="1589">
        <v>2</v>
      </c>
      <c r="AL44" s="1589" t="s">
        <v>12</v>
      </c>
      <c r="AM44" s="1589">
        <v>2</v>
      </c>
      <c r="AN44" s="1589" t="s">
        <v>12</v>
      </c>
      <c r="AO44" s="1589">
        <v>0.23</v>
      </c>
      <c r="AP44" s="1589" t="s">
        <v>316</v>
      </c>
      <c r="AQ44" s="1589">
        <v>2</v>
      </c>
      <c r="AR44" s="1589" t="s">
        <v>12</v>
      </c>
      <c r="AS44" s="1589">
        <v>2</v>
      </c>
      <c r="AT44" s="1589" t="s">
        <v>12</v>
      </c>
      <c r="AU44" s="1589">
        <v>2</v>
      </c>
      <c r="AV44" s="1589" t="s">
        <v>12</v>
      </c>
      <c r="AW44" s="1589">
        <v>2</v>
      </c>
      <c r="AX44" s="1589" t="s">
        <v>316</v>
      </c>
      <c r="AY44" s="1589">
        <v>2</v>
      </c>
      <c r="AZ44" s="1589" t="s">
        <v>12</v>
      </c>
      <c r="BA44" s="1589">
        <v>2</v>
      </c>
      <c r="BB44" s="1589" t="s">
        <v>12</v>
      </c>
      <c r="BC44" s="1589">
        <v>2</v>
      </c>
      <c r="BD44" s="1589" t="s">
        <v>12</v>
      </c>
      <c r="BE44" s="1589">
        <v>2</v>
      </c>
      <c r="BF44" s="1589" t="s">
        <v>316</v>
      </c>
      <c r="BG44" s="1589">
        <v>2</v>
      </c>
      <c r="BH44" s="1589" t="s">
        <v>12</v>
      </c>
      <c r="BI44" s="1589">
        <v>2</v>
      </c>
      <c r="BJ44" s="1589" t="s">
        <v>12</v>
      </c>
      <c r="BK44" s="1589">
        <v>2</v>
      </c>
      <c r="BL44" s="1589" t="s">
        <v>12</v>
      </c>
      <c r="BM44" s="1589">
        <v>0.23</v>
      </c>
      <c r="BN44" s="1589" t="s">
        <v>316</v>
      </c>
      <c r="BO44" s="1589"/>
      <c r="BP44" s="1589"/>
      <c r="BQ44" s="1589"/>
      <c r="BR44" s="1589"/>
      <c r="BS44" s="1589"/>
      <c r="BT44" s="1589"/>
      <c r="BU44" s="1589"/>
      <c r="BV44" s="1589"/>
      <c r="BW44" s="1589"/>
      <c r="BX44" s="1589"/>
      <c r="BY44" s="1589"/>
      <c r="BZ44" s="1589"/>
      <c r="CA44" s="1589"/>
      <c r="CB44" s="1589"/>
      <c r="CC44" s="1589">
        <v>2</v>
      </c>
      <c r="CD44" s="1589" t="s">
        <v>12</v>
      </c>
      <c r="CE44" s="1589">
        <v>2</v>
      </c>
      <c r="CF44" s="1589" t="s">
        <v>12</v>
      </c>
      <c r="CG44" s="1589">
        <v>2</v>
      </c>
      <c r="CH44" s="1589" t="s">
        <v>12</v>
      </c>
      <c r="CI44" s="1589">
        <v>0.23</v>
      </c>
      <c r="CJ44" s="1589" t="s">
        <v>316</v>
      </c>
      <c r="CK44" s="1589">
        <v>2</v>
      </c>
      <c r="CL44" s="1589" t="s">
        <v>12</v>
      </c>
      <c r="CM44" s="1589">
        <v>2</v>
      </c>
      <c r="CN44" s="1589" t="s">
        <v>12</v>
      </c>
      <c r="CO44" s="1589">
        <v>2</v>
      </c>
      <c r="CP44" s="1589" t="s">
        <v>12</v>
      </c>
      <c r="CQ44" s="1589">
        <v>2</v>
      </c>
      <c r="CR44" s="1589" t="s">
        <v>12</v>
      </c>
      <c r="CS44" s="1589">
        <v>2</v>
      </c>
      <c r="CT44" s="1589" t="s">
        <v>12</v>
      </c>
      <c r="CU44" s="1589">
        <v>2</v>
      </c>
      <c r="CV44" s="1589" t="s">
        <v>12</v>
      </c>
      <c r="CW44" s="1589">
        <v>2</v>
      </c>
      <c r="CX44" s="1589" t="s">
        <v>12</v>
      </c>
      <c r="CY44" s="1589">
        <v>2</v>
      </c>
      <c r="CZ44" s="1589" t="s">
        <v>12</v>
      </c>
      <c r="DA44" s="1589">
        <v>2</v>
      </c>
      <c r="DB44" s="1589" t="s">
        <v>12</v>
      </c>
      <c r="DC44" s="1589">
        <v>2</v>
      </c>
      <c r="DD44" s="1589" t="s">
        <v>12</v>
      </c>
      <c r="DE44" s="1589">
        <v>2</v>
      </c>
      <c r="DF44" s="1589" t="s">
        <v>12</v>
      </c>
      <c r="DG44" s="1589">
        <v>2</v>
      </c>
      <c r="DH44" s="1589" t="s">
        <v>12</v>
      </c>
      <c r="DI44" s="1589">
        <v>2</v>
      </c>
      <c r="DJ44" s="1589" t="s">
        <v>12</v>
      </c>
      <c r="DK44" s="1589">
        <v>2</v>
      </c>
      <c r="DL44" s="1589" t="s">
        <v>12</v>
      </c>
      <c r="DM44" s="1589">
        <v>2</v>
      </c>
      <c r="DN44" s="1589" t="s">
        <v>12</v>
      </c>
      <c r="DO44" s="1589">
        <v>2</v>
      </c>
      <c r="DP44" s="1589" t="s">
        <v>12</v>
      </c>
      <c r="DQ44" s="1589">
        <v>2</v>
      </c>
      <c r="DR44" s="1589" t="s">
        <v>12</v>
      </c>
      <c r="DS44" s="1589">
        <v>2</v>
      </c>
      <c r="DT44" s="1589" t="s">
        <v>12</v>
      </c>
      <c r="DU44" s="1589">
        <v>2</v>
      </c>
      <c r="DV44" s="1589" t="s">
        <v>316</v>
      </c>
      <c r="DW44" s="1589">
        <v>2</v>
      </c>
      <c r="DX44" s="1589" t="s">
        <v>12</v>
      </c>
      <c r="DY44" s="1589">
        <v>2</v>
      </c>
      <c r="DZ44" s="1589" t="s">
        <v>12</v>
      </c>
      <c r="EA44" s="1589">
        <v>2</v>
      </c>
      <c r="EB44" s="1589" t="s">
        <v>12</v>
      </c>
      <c r="EC44" s="1589">
        <v>2</v>
      </c>
      <c r="ED44" s="1589" t="s">
        <v>12</v>
      </c>
      <c r="EE44" s="1589">
        <v>2</v>
      </c>
      <c r="EF44" s="1589" t="s">
        <v>12</v>
      </c>
      <c r="EG44" s="1589">
        <v>2</v>
      </c>
      <c r="EH44" s="1589" t="s">
        <v>12</v>
      </c>
      <c r="EI44" s="1589">
        <v>2</v>
      </c>
      <c r="EJ44" s="1589" t="s">
        <v>316</v>
      </c>
      <c r="EK44" s="1589">
        <v>2</v>
      </c>
      <c r="EL44" s="1589" t="s">
        <v>12</v>
      </c>
      <c r="EM44" s="1589">
        <v>2</v>
      </c>
      <c r="EN44" s="1589" t="s">
        <v>12</v>
      </c>
      <c r="EO44" s="1589">
        <v>2</v>
      </c>
      <c r="EP44" s="1589" t="s">
        <v>12</v>
      </c>
      <c r="EQ44" s="1589">
        <v>2</v>
      </c>
      <c r="ER44" s="1589" t="s">
        <v>12</v>
      </c>
      <c r="ES44" s="1589">
        <v>2</v>
      </c>
      <c r="ET44" s="1589" t="s">
        <v>12</v>
      </c>
      <c r="EU44" s="1589">
        <v>2</v>
      </c>
      <c r="EV44" s="1589" t="s">
        <v>12</v>
      </c>
      <c r="EW44" s="1589">
        <v>2</v>
      </c>
      <c r="EX44" s="1589" t="s">
        <v>12</v>
      </c>
      <c r="EY44" s="1589">
        <v>2</v>
      </c>
      <c r="EZ44" s="1589" t="s">
        <v>12</v>
      </c>
      <c r="FA44" s="1589">
        <v>2</v>
      </c>
      <c r="FB44" s="1589" t="s">
        <v>12</v>
      </c>
      <c r="FC44" s="1589"/>
      <c r="FD44" s="1589"/>
      <c r="FE44" s="1589"/>
      <c r="FF44" s="1589"/>
      <c r="FG44" s="1589"/>
      <c r="FH44" s="1589"/>
      <c r="FI44" s="1589"/>
      <c r="FJ44" s="1589"/>
      <c r="FK44" s="1589"/>
      <c r="FL44" s="1589"/>
      <c r="FM44" s="1589"/>
      <c r="FN44" s="1589"/>
      <c r="FO44" s="1589"/>
      <c r="FP44" s="1589"/>
      <c r="FQ44" s="1589">
        <v>2</v>
      </c>
      <c r="FR44" s="1589" t="s">
        <v>12</v>
      </c>
      <c r="FS44" s="1589">
        <v>2</v>
      </c>
      <c r="FT44" s="1589" t="s">
        <v>12</v>
      </c>
      <c r="FU44" s="1589">
        <v>2</v>
      </c>
      <c r="FV44" s="1589" t="s">
        <v>12</v>
      </c>
      <c r="FW44" s="1589"/>
      <c r="FX44" s="1589"/>
      <c r="FY44" s="1589"/>
      <c r="FZ44" s="1589"/>
      <c r="GA44" s="1589"/>
      <c r="GB44" s="1589"/>
      <c r="GC44" s="1589"/>
      <c r="GD44" s="1589"/>
      <c r="GE44" s="1589"/>
      <c r="GF44" s="1589"/>
      <c r="GG44" s="1589"/>
      <c r="GH44" s="1589"/>
      <c r="GI44" s="1589"/>
      <c r="GJ44" s="1589"/>
      <c r="GK44" s="1589">
        <v>2</v>
      </c>
      <c r="GL44" s="1589" t="s">
        <v>12</v>
      </c>
      <c r="GM44" s="1589">
        <v>2</v>
      </c>
      <c r="GN44" s="1589" t="s">
        <v>12</v>
      </c>
      <c r="GO44" s="1589">
        <v>2</v>
      </c>
      <c r="GP44" s="1588" t="s">
        <v>12</v>
      </c>
    </row>
    <row r="45" spans="1:198" s="1582" customFormat="1" ht="11.25" x14ac:dyDescent="0.2">
      <c r="A45" s="1592" t="s">
        <v>144</v>
      </c>
      <c r="B45" s="1591" t="s">
        <v>591</v>
      </c>
      <c r="C45" s="1590">
        <v>2</v>
      </c>
      <c r="D45" s="1589" t="s">
        <v>12</v>
      </c>
      <c r="E45" s="1589">
        <v>2</v>
      </c>
      <c r="F45" s="1589" t="s">
        <v>12</v>
      </c>
      <c r="G45" s="1589">
        <v>2</v>
      </c>
      <c r="H45" s="1589" t="s">
        <v>12</v>
      </c>
      <c r="I45" s="1589">
        <v>2</v>
      </c>
      <c r="J45" s="1589" t="s">
        <v>12</v>
      </c>
      <c r="K45" s="1589">
        <v>2</v>
      </c>
      <c r="L45" s="1589" t="s">
        <v>12</v>
      </c>
      <c r="M45" s="1589">
        <v>2</v>
      </c>
      <c r="N45" s="1589" t="s">
        <v>12</v>
      </c>
      <c r="O45" s="1589">
        <v>2</v>
      </c>
      <c r="P45" s="1589" t="s">
        <v>12</v>
      </c>
      <c r="Q45" s="1589">
        <v>2</v>
      </c>
      <c r="R45" s="1589" t="s">
        <v>12</v>
      </c>
      <c r="S45" s="1589">
        <v>2</v>
      </c>
      <c r="T45" s="1589" t="s">
        <v>12</v>
      </c>
      <c r="U45" s="1589"/>
      <c r="V45" s="1589"/>
      <c r="W45" s="1589"/>
      <c r="X45" s="1589"/>
      <c r="Y45" s="1589"/>
      <c r="Z45" s="1589"/>
      <c r="AA45" s="1589"/>
      <c r="AB45" s="1589"/>
      <c r="AC45" s="1589"/>
      <c r="AD45" s="1589"/>
      <c r="AE45" s="1589"/>
      <c r="AF45" s="1589"/>
      <c r="AG45" s="1589"/>
      <c r="AH45" s="1589"/>
      <c r="AI45" s="1589">
        <v>2</v>
      </c>
      <c r="AJ45" s="1589" t="s">
        <v>12</v>
      </c>
      <c r="AK45" s="1589">
        <v>2</v>
      </c>
      <c r="AL45" s="1589" t="s">
        <v>12</v>
      </c>
      <c r="AM45" s="1589">
        <v>2</v>
      </c>
      <c r="AN45" s="1589" t="s">
        <v>12</v>
      </c>
      <c r="AO45" s="1589">
        <v>0.34</v>
      </c>
      <c r="AP45" s="1589" t="s">
        <v>8</v>
      </c>
      <c r="AQ45" s="1589">
        <v>2</v>
      </c>
      <c r="AR45" s="1589" t="s">
        <v>12</v>
      </c>
      <c r="AS45" s="1589">
        <v>2</v>
      </c>
      <c r="AT45" s="1589" t="s">
        <v>12</v>
      </c>
      <c r="AU45" s="1589">
        <v>2</v>
      </c>
      <c r="AV45" s="1589" t="s">
        <v>12</v>
      </c>
      <c r="AW45" s="1589">
        <v>2</v>
      </c>
      <c r="AX45" s="1589" t="s">
        <v>12</v>
      </c>
      <c r="AY45" s="1589">
        <v>2</v>
      </c>
      <c r="AZ45" s="1589" t="s">
        <v>12</v>
      </c>
      <c r="BA45" s="1589">
        <v>2</v>
      </c>
      <c r="BB45" s="1589" t="s">
        <v>12</v>
      </c>
      <c r="BC45" s="1589">
        <v>2</v>
      </c>
      <c r="BD45" s="1589" t="s">
        <v>12</v>
      </c>
      <c r="BE45" s="1589">
        <v>2</v>
      </c>
      <c r="BF45" s="1589" t="s">
        <v>12</v>
      </c>
      <c r="BG45" s="1589">
        <v>2</v>
      </c>
      <c r="BH45" s="1589" t="s">
        <v>12</v>
      </c>
      <c r="BI45" s="1589">
        <v>2</v>
      </c>
      <c r="BJ45" s="1589" t="s">
        <v>12</v>
      </c>
      <c r="BK45" s="1589">
        <v>2</v>
      </c>
      <c r="BL45" s="1589" t="s">
        <v>12</v>
      </c>
      <c r="BM45" s="1589">
        <v>9.8000000000000004E-2</v>
      </c>
      <c r="BN45" s="1589" t="s">
        <v>12</v>
      </c>
      <c r="BO45" s="1589"/>
      <c r="BP45" s="1589"/>
      <c r="BQ45" s="1589"/>
      <c r="BR45" s="1589"/>
      <c r="BS45" s="1589"/>
      <c r="BT45" s="1589"/>
      <c r="BU45" s="1589"/>
      <c r="BV45" s="1589"/>
      <c r="BW45" s="1589"/>
      <c r="BX45" s="1589"/>
      <c r="BY45" s="1589"/>
      <c r="BZ45" s="1589"/>
      <c r="CA45" s="1589"/>
      <c r="CB45" s="1589"/>
      <c r="CC45" s="1589">
        <v>2</v>
      </c>
      <c r="CD45" s="1589" t="s">
        <v>12</v>
      </c>
      <c r="CE45" s="1589">
        <v>2</v>
      </c>
      <c r="CF45" s="1589" t="s">
        <v>12</v>
      </c>
      <c r="CG45" s="1589">
        <v>2</v>
      </c>
      <c r="CH45" s="1589" t="s">
        <v>12</v>
      </c>
      <c r="CI45" s="1589">
        <v>9.8000000000000004E-2</v>
      </c>
      <c r="CJ45" s="1589" t="s">
        <v>12</v>
      </c>
      <c r="CK45" s="1589">
        <v>2</v>
      </c>
      <c r="CL45" s="1589" t="s">
        <v>12</v>
      </c>
      <c r="CM45" s="1589">
        <v>2</v>
      </c>
      <c r="CN45" s="1589" t="s">
        <v>12</v>
      </c>
      <c r="CO45" s="1589">
        <v>2</v>
      </c>
      <c r="CP45" s="1589" t="s">
        <v>12</v>
      </c>
      <c r="CQ45" s="1589">
        <v>2</v>
      </c>
      <c r="CR45" s="1589" t="s">
        <v>12</v>
      </c>
      <c r="CS45" s="1589">
        <v>2</v>
      </c>
      <c r="CT45" s="1589" t="s">
        <v>12</v>
      </c>
      <c r="CU45" s="1589">
        <v>2</v>
      </c>
      <c r="CV45" s="1589" t="s">
        <v>12</v>
      </c>
      <c r="CW45" s="1589">
        <v>2</v>
      </c>
      <c r="CX45" s="1589" t="s">
        <v>12</v>
      </c>
      <c r="CY45" s="1589">
        <v>2</v>
      </c>
      <c r="CZ45" s="1589" t="s">
        <v>12</v>
      </c>
      <c r="DA45" s="1589">
        <v>2</v>
      </c>
      <c r="DB45" s="1589" t="s">
        <v>12</v>
      </c>
      <c r="DC45" s="1589">
        <v>2</v>
      </c>
      <c r="DD45" s="1589" t="s">
        <v>12</v>
      </c>
      <c r="DE45" s="1589">
        <v>2</v>
      </c>
      <c r="DF45" s="1589" t="s">
        <v>12</v>
      </c>
      <c r="DG45" s="1589">
        <v>2</v>
      </c>
      <c r="DH45" s="1589" t="s">
        <v>12</v>
      </c>
      <c r="DI45" s="1589">
        <v>2</v>
      </c>
      <c r="DJ45" s="1589" t="s">
        <v>12</v>
      </c>
      <c r="DK45" s="1589">
        <v>2</v>
      </c>
      <c r="DL45" s="1589" t="s">
        <v>12</v>
      </c>
      <c r="DM45" s="1589">
        <v>2</v>
      </c>
      <c r="DN45" s="1589" t="s">
        <v>12</v>
      </c>
      <c r="DO45" s="1589">
        <v>2</v>
      </c>
      <c r="DP45" s="1589" t="s">
        <v>12</v>
      </c>
      <c r="DQ45" s="1589">
        <v>2</v>
      </c>
      <c r="DR45" s="1589" t="s">
        <v>12</v>
      </c>
      <c r="DS45" s="1589">
        <v>2</v>
      </c>
      <c r="DT45" s="1589" t="s">
        <v>12</v>
      </c>
      <c r="DU45" s="1589">
        <v>2</v>
      </c>
      <c r="DV45" s="1589" t="s">
        <v>12</v>
      </c>
      <c r="DW45" s="1589">
        <v>2</v>
      </c>
      <c r="DX45" s="1589" t="s">
        <v>12</v>
      </c>
      <c r="DY45" s="1589">
        <v>2</v>
      </c>
      <c r="DZ45" s="1589" t="s">
        <v>12</v>
      </c>
      <c r="EA45" s="1589">
        <v>2</v>
      </c>
      <c r="EB45" s="1589" t="s">
        <v>12</v>
      </c>
      <c r="EC45" s="1589">
        <v>2</v>
      </c>
      <c r="ED45" s="1589" t="s">
        <v>12</v>
      </c>
      <c r="EE45" s="1589">
        <v>2</v>
      </c>
      <c r="EF45" s="1589" t="s">
        <v>12</v>
      </c>
      <c r="EG45" s="1589">
        <v>2</v>
      </c>
      <c r="EH45" s="1589" t="s">
        <v>12</v>
      </c>
      <c r="EI45" s="1589">
        <v>2</v>
      </c>
      <c r="EJ45" s="1589" t="s">
        <v>12</v>
      </c>
      <c r="EK45" s="1589">
        <v>2</v>
      </c>
      <c r="EL45" s="1589" t="s">
        <v>12</v>
      </c>
      <c r="EM45" s="1589">
        <v>2</v>
      </c>
      <c r="EN45" s="1589" t="s">
        <v>12</v>
      </c>
      <c r="EO45" s="1589">
        <v>2</v>
      </c>
      <c r="EP45" s="1589" t="s">
        <v>12</v>
      </c>
      <c r="EQ45" s="1589">
        <v>2</v>
      </c>
      <c r="ER45" s="1589" t="s">
        <v>12</v>
      </c>
      <c r="ES45" s="1589">
        <v>2</v>
      </c>
      <c r="ET45" s="1589" t="s">
        <v>12</v>
      </c>
      <c r="EU45" s="1589">
        <v>2</v>
      </c>
      <c r="EV45" s="1589" t="s">
        <v>12</v>
      </c>
      <c r="EW45" s="1589">
        <v>2</v>
      </c>
      <c r="EX45" s="1589" t="s">
        <v>12</v>
      </c>
      <c r="EY45" s="1589">
        <v>2</v>
      </c>
      <c r="EZ45" s="1589" t="s">
        <v>12</v>
      </c>
      <c r="FA45" s="1589">
        <v>2</v>
      </c>
      <c r="FB45" s="1589" t="s">
        <v>12</v>
      </c>
      <c r="FC45" s="1589"/>
      <c r="FD45" s="1589"/>
      <c r="FE45" s="1589"/>
      <c r="FF45" s="1589"/>
      <c r="FG45" s="1589"/>
      <c r="FH45" s="1589"/>
      <c r="FI45" s="1589"/>
      <c r="FJ45" s="1589"/>
      <c r="FK45" s="1589"/>
      <c r="FL45" s="1589"/>
      <c r="FM45" s="1589"/>
      <c r="FN45" s="1589"/>
      <c r="FO45" s="1589"/>
      <c r="FP45" s="1589"/>
      <c r="FQ45" s="1589">
        <v>2</v>
      </c>
      <c r="FR45" s="1589" t="s">
        <v>12</v>
      </c>
      <c r="FS45" s="1589">
        <v>2</v>
      </c>
      <c r="FT45" s="1589" t="s">
        <v>12</v>
      </c>
      <c r="FU45" s="1589">
        <v>2</v>
      </c>
      <c r="FV45" s="1589" t="s">
        <v>12</v>
      </c>
      <c r="FW45" s="1589"/>
      <c r="FX45" s="1589"/>
      <c r="FY45" s="1589"/>
      <c r="FZ45" s="1589"/>
      <c r="GA45" s="1589"/>
      <c r="GB45" s="1589"/>
      <c r="GC45" s="1589"/>
      <c r="GD45" s="1589"/>
      <c r="GE45" s="1589"/>
      <c r="GF45" s="1589"/>
      <c r="GG45" s="1589"/>
      <c r="GH45" s="1589"/>
      <c r="GI45" s="1589"/>
      <c r="GJ45" s="1589"/>
      <c r="GK45" s="1589">
        <v>2</v>
      </c>
      <c r="GL45" s="1589" t="s">
        <v>12</v>
      </c>
      <c r="GM45" s="1589">
        <v>2</v>
      </c>
      <c r="GN45" s="1589" t="s">
        <v>12</v>
      </c>
      <c r="GO45" s="1589">
        <v>2</v>
      </c>
      <c r="GP45" s="1588" t="s">
        <v>12</v>
      </c>
    </row>
    <row r="46" spans="1:198" s="1582" customFormat="1" ht="11.25" x14ac:dyDescent="0.2">
      <c r="A46" s="1592" t="s">
        <v>145</v>
      </c>
      <c r="B46" s="1591" t="s">
        <v>591</v>
      </c>
      <c r="C46" s="1590">
        <v>0.5</v>
      </c>
      <c r="D46" s="1589" t="s">
        <v>12</v>
      </c>
      <c r="E46" s="1589">
        <v>0.5</v>
      </c>
      <c r="F46" s="1589" t="s">
        <v>12</v>
      </c>
      <c r="G46" s="1589">
        <v>0.5</v>
      </c>
      <c r="H46" s="1589" t="s">
        <v>12</v>
      </c>
      <c r="I46" s="1589">
        <v>0.5</v>
      </c>
      <c r="J46" s="1589" t="s">
        <v>12</v>
      </c>
      <c r="K46" s="1589">
        <v>0.5</v>
      </c>
      <c r="L46" s="1589" t="s">
        <v>12</v>
      </c>
      <c r="M46" s="1589">
        <v>0.5</v>
      </c>
      <c r="N46" s="1589" t="s">
        <v>12</v>
      </c>
      <c r="O46" s="1589">
        <v>0.5</v>
      </c>
      <c r="P46" s="1589" t="s">
        <v>12</v>
      </c>
      <c r="Q46" s="1589">
        <v>0.5</v>
      </c>
      <c r="R46" s="1589" t="s">
        <v>12</v>
      </c>
      <c r="S46" s="1589">
        <v>0.5</v>
      </c>
      <c r="T46" s="1589" t="s">
        <v>12</v>
      </c>
      <c r="U46" s="1589"/>
      <c r="V46" s="1589"/>
      <c r="W46" s="1589"/>
      <c r="X46" s="1589"/>
      <c r="Y46" s="1589"/>
      <c r="Z46" s="1589"/>
      <c r="AA46" s="1589"/>
      <c r="AB46" s="1589"/>
      <c r="AC46" s="1589"/>
      <c r="AD46" s="1589"/>
      <c r="AE46" s="1589"/>
      <c r="AF46" s="1589"/>
      <c r="AG46" s="1589"/>
      <c r="AH46" s="1589"/>
      <c r="AI46" s="1589">
        <v>0.5</v>
      </c>
      <c r="AJ46" s="1589" t="s">
        <v>12</v>
      </c>
      <c r="AK46" s="1589">
        <v>0.5</v>
      </c>
      <c r="AL46" s="1589" t="s">
        <v>12</v>
      </c>
      <c r="AM46" s="1589">
        <v>0.12</v>
      </c>
      <c r="AN46" s="1589" t="s">
        <v>8</v>
      </c>
      <c r="AO46" s="1589">
        <v>0.76</v>
      </c>
      <c r="AP46" s="1589"/>
      <c r="AQ46" s="1589">
        <v>0.5</v>
      </c>
      <c r="AR46" s="1589" t="s">
        <v>12</v>
      </c>
      <c r="AS46" s="1589">
        <v>0.5</v>
      </c>
      <c r="AT46" s="1589" t="s">
        <v>12</v>
      </c>
      <c r="AU46" s="1589">
        <v>0.5</v>
      </c>
      <c r="AV46" s="1589" t="s">
        <v>12</v>
      </c>
      <c r="AW46" s="1589">
        <v>0.5</v>
      </c>
      <c r="AX46" s="1589" t="s">
        <v>12</v>
      </c>
      <c r="AY46" s="1589">
        <v>0.5</v>
      </c>
      <c r="AZ46" s="1589" t="s">
        <v>12</v>
      </c>
      <c r="BA46" s="1589">
        <v>0.5</v>
      </c>
      <c r="BB46" s="1589" t="s">
        <v>12</v>
      </c>
      <c r="BC46" s="1589">
        <v>0.5</v>
      </c>
      <c r="BD46" s="1589" t="s">
        <v>12</v>
      </c>
      <c r="BE46" s="1589">
        <v>0.5</v>
      </c>
      <c r="BF46" s="1589" t="s">
        <v>12</v>
      </c>
      <c r="BG46" s="1589">
        <v>0.5</v>
      </c>
      <c r="BH46" s="1589" t="s">
        <v>12</v>
      </c>
      <c r="BI46" s="1589">
        <v>0.5</v>
      </c>
      <c r="BJ46" s="1589" t="s">
        <v>12</v>
      </c>
      <c r="BK46" s="1589">
        <v>0.5</v>
      </c>
      <c r="BL46" s="1589" t="s">
        <v>12</v>
      </c>
      <c r="BM46" s="1589">
        <v>0.11</v>
      </c>
      <c r="BN46" s="1589" t="s">
        <v>12</v>
      </c>
      <c r="BO46" s="1589"/>
      <c r="BP46" s="1589"/>
      <c r="BQ46" s="1589"/>
      <c r="BR46" s="1589"/>
      <c r="BS46" s="1589"/>
      <c r="BT46" s="1589"/>
      <c r="BU46" s="1589"/>
      <c r="BV46" s="1589"/>
      <c r="BW46" s="1589"/>
      <c r="BX46" s="1589"/>
      <c r="BY46" s="1589"/>
      <c r="BZ46" s="1589"/>
      <c r="CA46" s="1589"/>
      <c r="CB46" s="1589"/>
      <c r="CC46" s="1589">
        <v>0.5</v>
      </c>
      <c r="CD46" s="1589" t="s">
        <v>12</v>
      </c>
      <c r="CE46" s="1589">
        <v>0.5</v>
      </c>
      <c r="CF46" s="1589" t="s">
        <v>12</v>
      </c>
      <c r="CG46" s="1589">
        <v>0.5</v>
      </c>
      <c r="CH46" s="1589" t="s">
        <v>12</v>
      </c>
      <c r="CI46" s="1589">
        <v>0.17</v>
      </c>
      <c r="CJ46" s="1589" t="s">
        <v>8</v>
      </c>
      <c r="CK46" s="1589">
        <v>0.5</v>
      </c>
      <c r="CL46" s="1589" t="s">
        <v>12</v>
      </c>
      <c r="CM46" s="1589">
        <v>0.5</v>
      </c>
      <c r="CN46" s="1589" t="s">
        <v>12</v>
      </c>
      <c r="CO46" s="1589">
        <v>0.5</v>
      </c>
      <c r="CP46" s="1589" t="s">
        <v>12</v>
      </c>
      <c r="CQ46" s="1589">
        <v>0.5</v>
      </c>
      <c r="CR46" s="1589" t="s">
        <v>12</v>
      </c>
      <c r="CS46" s="1589">
        <v>0.5</v>
      </c>
      <c r="CT46" s="1589" t="s">
        <v>12</v>
      </c>
      <c r="CU46" s="1589">
        <v>0.5</v>
      </c>
      <c r="CV46" s="1589" t="s">
        <v>12</v>
      </c>
      <c r="CW46" s="1589">
        <v>0.5</v>
      </c>
      <c r="CX46" s="1589" t="s">
        <v>12</v>
      </c>
      <c r="CY46" s="1589">
        <v>0.5</v>
      </c>
      <c r="CZ46" s="1589" t="s">
        <v>12</v>
      </c>
      <c r="DA46" s="1589">
        <v>0.5</v>
      </c>
      <c r="DB46" s="1589" t="s">
        <v>12</v>
      </c>
      <c r="DC46" s="1589">
        <v>0.14000000000000001</v>
      </c>
      <c r="DD46" s="1589" t="s">
        <v>8</v>
      </c>
      <c r="DE46" s="1589">
        <v>0.5</v>
      </c>
      <c r="DF46" s="1589" t="s">
        <v>12</v>
      </c>
      <c r="DG46" s="1589">
        <v>0.5</v>
      </c>
      <c r="DH46" s="1589" t="s">
        <v>12</v>
      </c>
      <c r="DI46" s="1589">
        <v>0.5</v>
      </c>
      <c r="DJ46" s="1589" t="s">
        <v>12</v>
      </c>
      <c r="DK46" s="1589">
        <v>0.5</v>
      </c>
      <c r="DL46" s="1589" t="s">
        <v>12</v>
      </c>
      <c r="DM46" s="1589">
        <v>0.15</v>
      </c>
      <c r="DN46" s="1589" t="s">
        <v>8</v>
      </c>
      <c r="DO46" s="1589">
        <v>0.5</v>
      </c>
      <c r="DP46" s="1589" t="s">
        <v>12</v>
      </c>
      <c r="DQ46" s="1589">
        <v>0.5</v>
      </c>
      <c r="DR46" s="1589" t="s">
        <v>12</v>
      </c>
      <c r="DS46" s="1589">
        <v>0.5</v>
      </c>
      <c r="DT46" s="1589" t="s">
        <v>12</v>
      </c>
      <c r="DU46" s="1589">
        <v>0.5</v>
      </c>
      <c r="DV46" s="1589" t="s">
        <v>12</v>
      </c>
      <c r="DW46" s="1589">
        <v>0.5</v>
      </c>
      <c r="DX46" s="1589" t="s">
        <v>12</v>
      </c>
      <c r="DY46" s="1589">
        <v>0.5</v>
      </c>
      <c r="DZ46" s="1589" t="s">
        <v>12</v>
      </c>
      <c r="EA46" s="1589">
        <v>0.5</v>
      </c>
      <c r="EB46" s="1589" t="s">
        <v>12</v>
      </c>
      <c r="EC46" s="1589">
        <v>0.5</v>
      </c>
      <c r="ED46" s="1589" t="s">
        <v>12</v>
      </c>
      <c r="EE46" s="1589">
        <v>0.5</v>
      </c>
      <c r="EF46" s="1589" t="s">
        <v>12</v>
      </c>
      <c r="EG46" s="1589">
        <v>0.5</v>
      </c>
      <c r="EH46" s="1589" t="s">
        <v>12</v>
      </c>
      <c r="EI46" s="1589">
        <v>0.5</v>
      </c>
      <c r="EJ46" s="1589" t="s">
        <v>12</v>
      </c>
      <c r="EK46" s="1589">
        <v>0.5</v>
      </c>
      <c r="EL46" s="1589" t="s">
        <v>12</v>
      </c>
      <c r="EM46" s="1589">
        <v>0.5</v>
      </c>
      <c r="EN46" s="1589" t="s">
        <v>12</v>
      </c>
      <c r="EO46" s="1589">
        <v>0.5</v>
      </c>
      <c r="EP46" s="1589" t="s">
        <v>12</v>
      </c>
      <c r="EQ46" s="1589">
        <v>0.5</v>
      </c>
      <c r="ER46" s="1589" t="s">
        <v>12</v>
      </c>
      <c r="ES46" s="1589">
        <v>0.5</v>
      </c>
      <c r="ET46" s="1589" t="s">
        <v>12</v>
      </c>
      <c r="EU46" s="1589">
        <v>0.5</v>
      </c>
      <c r="EV46" s="1589" t="s">
        <v>12</v>
      </c>
      <c r="EW46" s="1589">
        <v>0.5</v>
      </c>
      <c r="EX46" s="1589" t="s">
        <v>12</v>
      </c>
      <c r="EY46" s="1589">
        <v>0.5</v>
      </c>
      <c r="EZ46" s="1589" t="s">
        <v>12</v>
      </c>
      <c r="FA46" s="1589">
        <v>0.5</v>
      </c>
      <c r="FB46" s="1589" t="s">
        <v>12</v>
      </c>
      <c r="FC46" s="1589"/>
      <c r="FD46" s="1589"/>
      <c r="FE46" s="1589"/>
      <c r="FF46" s="1589"/>
      <c r="FG46" s="1589"/>
      <c r="FH46" s="1589"/>
      <c r="FI46" s="1589"/>
      <c r="FJ46" s="1589"/>
      <c r="FK46" s="1589"/>
      <c r="FL46" s="1589"/>
      <c r="FM46" s="1589"/>
      <c r="FN46" s="1589"/>
      <c r="FO46" s="1589"/>
      <c r="FP46" s="1589"/>
      <c r="FQ46" s="1589">
        <v>0.5</v>
      </c>
      <c r="FR46" s="1589" t="s">
        <v>12</v>
      </c>
      <c r="FS46" s="1589">
        <v>0.5</v>
      </c>
      <c r="FT46" s="1589" t="s">
        <v>12</v>
      </c>
      <c r="FU46" s="1589">
        <v>0.5</v>
      </c>
      <c r="FV46" s="1589" t="s">
        <v>12</v>
      </c>
      <c r="FW46" s="1589"/>
      <c r="FX46" s="1589"/>
      <c r="FY46" s="1589"/>
      <c r="FZ46" s="1589"/>
      <c r="GA46" s="1589"/>
      <c r="GB46" s="1589"/>
      <c r="GC46" s="1589"/>
      <c r="GD46" s="1589"/>
      <c r="GE46" s="1589"/>
      <c r="GF46" s="1589"/>
      <c r="GG46" s="1589"/>
      <c r="GH46" s="1589"/>
      <c r="GI46" s="1589"/>
      <c r="GJ46" s="1589"/>
      <c r="GK46" s="1589">
        <v>0.5</v>
      </c>
      <c r="GL46" s="1589" t="s">
        <v>12</v>
      </c>
      <c r="GM46" s="1589">
        <v>0.12</v>
      </c>
      <c r="GN46" s="1589" t="s">
        <v>8</v>
      </c>
      <c r="GO46" s="1589">
        <v>0.5</v>
      </c>
      <c r="GP46" s="1588" t="s">
        <v>12</v>
      </c>
    </row>
    <row r="47" spans="1:198" s="1582" customFormat="1" ht="11.25" x14ac:dyDescent="0.2">
      <c r="A47" s="1592" t="s">
        <v>719</v>
      </c>
      <c r="B47" s="1591" t="s">
        <v>591</v>
      </c>
      <c r="C47" s="1590">
        <v>2</v>
      </c>
      <c r="D47" s="1589" t="s">
        <v>12</v>
      </c>
      <c r="E47" s="1589">
        <v>2</v>
      </c>
      <c r="F47" s="1589" t="s">
        <v>12</v>
      </c>
      <c r="G47" s="1589">
        <v>2</v>
      </c>
      <c r="H47" s="1589" t="s">
        <v>12</v>
      </c>
      <c r="I47" s="1589">
        <v>2</v>
      </c>
      <c r="J47" s="1589" t="s">
        <v>12</v>
      </c>
      <c r="K47" s="1589">
        <v>2</v>
      </c>
      <c r="L47" s="1589" t="s">
        <v>12</v>
      </c>
      <c r="M47" s="1589">
        <v>2</v>
      </c>
      <c r="N47" s="1589" t="s">
        <v>12</v>
      </c>
      <c r="O47" s="1589">
        <v>2</v>
      </c>
      <c r="P47" s="1589" t="s">
        <v>12</v>
      </c>
      <c r="Q47" s="1589">
        <v>2</v>
      </c>
      <c r="R47" s="1589" t="s">
        <v>12</v>
      </c>
      <c r="S47" s="1589">
        <v>2</v>
      </c>
      <c r="T47" s="1589" t="s">
        <v>12</v>
      </c>
      <c r="U47" s="1589"/>
      <c r="V47" s="1589"/>
      <c r="W47" s="1589"/>
      <c r="X47" s="1589"/>
      <c r="Y47" s="1589"/>
      <c r="Z47" s="1589"/>
      <c r="AA47" s="1589"/>
      <c r="AB47" s="1589"/>
      <c r="AC47" s="1589"/>
      <c r="AD47" s="1589"/>
      <c r="AE47" s="1589"/>
      <c r="AF47" s="1589"/>
      <c r="AG47" s="1589"/>
      <c r="AH47" s="1589"/>
      <c r="AI47" s="1589">
        <v>2</v>
      </c>
      <c r="AJ47" s="1589" t="s">
        <v>12</v>
      </c>
      <c r="AK47" s="1589">
        <v>2</v>
      </c>
      <c r="AL47" s="1589" t="s">
        <v>12</v>
      </c>
      <c r="AM47" s="1589">
        <v>2</v>
      </c>
      <c r="AN47" s="1589" t="s">
        <v>12</v>
      </c>
      <c r="AO47" s="1589">
        <v>0.13</v>
      </c>
      <c r="AP47" s="1589" t="s">
        <v>12</v>
      </c>
      <c r="AQ47" s="1589">
        <v>2</v>
      </c>
      <c r="AR47" s="1589" t="s">
        <v>12</v>
      </c>
      <c r="AS47" s="1589">
        <v>2</v>
      </c>
      <c r="AT47" s="1589" t="s">
        <v>12</v>
      </c>
      <c r="AU47" s="1589">
        <v>2</v>
      </c>
      <c r="AV47" s="1589" t="s">
        <v>12</v>
      </c>
      <c r="AW47" s="1589">
        <v>2</v>
      </c>
      <c r="AX47" s="1589" t="s">
        <v>12</v>
      </c>
      <c r="AY47" s="1589">
        <v>2</v>
      </c>
      <c r="AZ47" s="1589" t="s">
        <v>12</v>
      </c>
      <c r="BA47" s="1589">
        <v>2</v>
      </c>
      <c r="BB47" s="1589" t="s">
        <v>12</v>
      </c>
      <c r="BC47" s="1589">
        <v>2</v>
      </c>
      <c r="BD47" s="1589" t="s">
        <v>12</v>
      </c>
      <c r="BE47" s="1589">
        <v>2</v>
      </c>
      <c r="BF47" s="1589" t="s">
        <v>12</v>
      </c>
      <c r="BG47" s="1589">
        <v>2</v>
      </c>
      <c r="BH47" s="1589" t="s">
        <v>12</v>
      </c>
      <c r="BI47" s="1589">
        <v>2</v>
      </c>
      <c r="BJ47" s="1589" t="s">
        <v>12</v>
      </c>
      <c r="BK47" s="1589">
        <v>2</v>
      </c>
      <c r="BL47" s="1589" t="s">
        <v>12</v>
      </c>
      <c r="BM47" s="1589">
        <v>0.13</v>
      </c>
      <c r="BN47" s="1589" t="s">
        <v>12</v>
      </c>
      <c r="BO47" s="1589"/>
      <c r="BP47" s="1589"/>
      <c r="BQ47" s="1589"/>
      <c r="BR47" s="1589"/>
      <c r="BS47" s="1589"/>
      <c r="BT47" s="1589"/>
      <c r="BU47" s="1589"/>
      <c r="BV47" s="1589"/>
      <c r="BW47" s="1589"/>
      <c r="BX47" s="1589"/>
      <c r="BY47" s="1589"/>
      <c r="BZ47" s="1589"/>
      <c r="CA47" s="1589"/>
      <c r="CB47" s="1589"/>
      <c r="CC47" s="1589">
        <v>2</v>
      </c>
      <c r="CD47" s="1589" t="s">
        <v>12</v>
      </c>
      <c r="CE47" s="1589">
        <v>2</v>
      </c>
      <c r="CF47" s="1589" t="s">
        <v>12</v>
      </c>
      <c r="CG47" s="1589">
        <v>2</v>
      </c>
      <c r="CH47" s="1589" t="s">
        <v>12</v>
      </c>
      <c r="CI47" s="1589">
        <v>0.13</v>
      </c>
      <c r="CJ47" s="1589" t="s">
        <v>12</v>
      </c>
      <c r="CK47" s="1589">
        <v>2</v>
      </c>
      <c r="CL47" s="1589" t="s">
        <v>12</v>
      </c>
      <c r="CM47" s="1589">
        <v>2</v>
      </c>
      <c r="CN47" s="1589" t="s">
        <v>12</v>
      </c>
      <c r="CO47" s="1589">
        <v>2</v>
      </c>
      <c r="CP47" s="1589" t="s">
        <v>12</v>
      </c>
      <c r="CQ47" s="1589">
        <v>2</v>
      </c>
      <c r="CR47" s="1589" t="s">
        <v>12</v>
      </c>
      <c r="CS47" s="1589">
        <v>2</v>
      </c>
      <c r="CT47" s="1589" t="s">
        <v>12</v>
      </c>
      <c r="CU47" s="1589">
        <v>2</v>
      </c>
      <c r="CV47" s="1589" t="s">
        <v>12</v>
      </c>
      <c r="CW47" s="1589">
        <v>2</v>
      </c>
      <c r="CX47" s="1589" t="s">
        <v>12</v>
      </c>
      <c r="CY47" s="1589">
        <v>2</v>
      </c>
      <c r="CZ47" s="1589" t="s">
        <v>12</v>
      </c>
      <c r="DA47" s="1589">
        <v>2</v>
      </c>
      <c r="DB47" s="1589" t="s">
        <v>12</v>
      </c>
      <c r="DC47" s="1589">
        <v>2</v>
      </c>
      <c r="DD47" s="1589" t="s">
        <v>12</v>
      </c>
      <c r="DE47" s="1589">
        <v>2</v>
      </c>
      <c r="DF47" s="1589" t="s">
        <v>12</v>
      </c>
      <c r="DG47" s="1589">
        <v>2</v>
      </c>
      <c r="DH47" s="1589" t="s">
        <v>12</v>
      </c>
      <c r="DI47" s="1589">
        <v>2</v>
      </c>
      <c r="DJ47" s="1589" t="s">
        <v>12</v>
      </c>
      <c r="DK47" s="1589">
        <v>2</v>
      </c>
      <c r="DL47" s="1589" t="s">
        <v>12</v>
      </c>
      <c r="DM47" s="1589">
        <v>2</v>
      </c>
      <c r="DN47" s="1589" t="s">
        <v>12</v>
      </c>
      <c r="DO47" s="1589">
        <v>2</v>
      </c>
      <c r="DP47" s="1589" t="s">
        <v>12</v>
      </c>
      <c r="DQ47" s="1589">
        <v>2</v>
      </c>
      <c r="DR47" s="1589" t="s">
        <v>12</v>
      </c>
      <c r="DS47" s="1589">
        <v>2</v>
      </c>
      <c r="DT47" s="1589" t="s">
        <v>12</v>
      </c>
      <c r="DU47" s="1589">
        <v>2</v>
      </c>
      <c r="DV47" s="1589" t="s">
        <v>12</v>
      </c>
      <c r="DW47" s="1589">
        <v>2</v>
      </c>
      <c r="DX47" s="1589" t="s">
        <v>12</v>
      </c>
      <c r="DY47" s="1589">
        <v>2</v>
      </c>
      <c r="DZ47" s="1589" t="s">
        <v>12</v>
      </c>
      <c r="EA47" s="1589">
        <v>2</v>
      </c>
      <c r="EB47" s="1589" t="s">
        <v>12</v>
      </c>
      <c r="EC47" s="1589">
        <v>2</v>
      </c>
      <c r="ED47" s="1589" t="s">
        <v>12</v>
      </c>
      <c r="EE47" s="1589">
        <v>2</v>
      </c>
      <c r="EF47" s="1589" t="s">
        <v>12</v>
      </c>
      <c r="EG47" s="1589">
        <v>2</v>
      </c>
      <c r="EH47" s="1589" t="s">
        <v>12</v>
      </c>
      <c r="EI47" s="1589">
        <v>2</v>
      </c>
      <c r="EJ47" s="1589" t="s">
        <v>12</v>
      </c>
      <c r="EK47" s="1589">
        <v>2</v>
      </c>
      <c r="EL47" s="1589" t="s">
        <v>12</v>
      </c>
      <c r="EM47" s="1589">
        <v>2</v>
      </c>
      <c r="EN47" s="1589" t="s">
        <v>12</v>
      </c>
      <c r="EO47" s="1589">
        <v>2</v>
      </c>
      <c r="EP47" s="1589" t="s">
        <v>12</v>
      </c>
      <c r="EQ47" s="1589">
        <v>2</v>
      </c>
      <c r="ER47" s="1589" t="s">
        <v>12</v>
      </c>
      <c r="ES47" s="1589">
        <v>2</v>
      </c>
      <c r="ET47" s="1589" t="s">
        <v>12</v>
      </c>
      <c r="EU47" s="1589">
        <v>2</v>
      </c>
      <c r="EV47" s="1589" t="s">
        <v>12</v>
      </c>
      <c r="EW47" s="1589">
        <v>2</v>
      </c>
      <c r="EX47" s="1589" t="s">
        <v>12</v>
      </c>
      <c r="EY47" s="1589">
        <v>2</v>
      </c>
      <c r="EZ47" s="1589" t="s">
        <v>12</v>
      </c>
      <c r="FA47" s="1589">
        <v>2</v>
      </c>
      <c r="FB47" s="1589" t="s">
        <v>12</v>
      </c>
      <c r="FC47" s="1589"/>
      <c r="FD47" s="1589"/>
      <c r="FE47" s="1589"/>
      <c r="FF47" s="1589"/>
      <c r="FG47" s="1589"/>
      <c r="FH47" s="1589"/>
      <c r="FI47" s="1589"/>
      <c r="FJ47" s="1589"/>
      <c r="FK47" s="1589"/>
      <c r="FL47" s="1589"/>
      <c r="FM47" s="1589"/>
      <c r="FN47" s="1589"/>
      <c r="FO47" s="1589"/>
      <c r="FP47" s="1589"/>
      <c r="FQ47" s="1589">
        <v>2</v>
      </c>
      <c r="FR47" s="1589" t="s">
        <v>12</v>
      </c>
      <c r="FS47" s="1589">
        <v>2</v>
      </c>
      <c r="FT47" s="1589" t="s">
        <v>12</v>
      </c>
      <c r="FU47" s="1589">
        <v>2</v>
      </c>
      <c r="FV47" s="1589" t="s">
        <v>12</v>
      </c>
      <c r="FW47" s="1589"/>
      <c r="FX47" s="1589"/>
      <c r="FY47" s="1589"/>
      <c r="FZ47" s="1589"/>
      <c r="GA47" s="1589"/>
      <c r="GB47" s="1589"/>
      <c r="GC47" s="1589"/>
      <c r="GD47" s="1589"/>
      <c r="GE47" s="1589"/>
      <c r="GF47" s="1589"/>
      <c r="GG47" s="1589"/>
      <c r="GH47" s="1589"/>
      <c r="GI47" s="1589"/>
      <c r="GJ47" s="1589"/>
      <c r="GK47" s="1589">
        <v>2</v>
      </c>
      <c r="GL47" s="1589" t="s">
        <v>12</v>
      </c>
      <c r="GM47" s="1589">
        <v>2</v>
      </c>
      <c r="GN47" s="1589" t="s">
        <v>12</v>
      </c>
      <c r="GO47" s="1589">
        <v>2</v>
      </c>
      <c r="GP47" s="1588" t="s">
        <v>12</v>
      </c>
    </row>
    <row r="48" spans="1:198" s="1582" customFormat="1" ht="11.25" x14ac:dyDescent="0.2">
      <c r="A48" s="1592" t="s">
        <v>749</v>
      </c>
      <c r="B48" s="1591" t="s">
        <v>591</v>
      </c>
      <c r="C48" s="1590">
        <v>0.5</v>
      </c>
      <c r="D48" s="1589" t="s">
        <v>12</v>
      </c>
      <c r="E48" s="1589">
        <v>0.5</v>
      </c>
      <c r="F48" s="1589" t="s">
        <v>12</v>
      </c>
      <c r="G48" s="1589">
        <v>0.5</v>
      </c>
      <c r="H48" s="1589" t="s">
        <v>12</v>
      </c>
      <c r="I48" s="1589">
        <v>0.5</v>
      </c>
      <c r="J48" s="1589" t="s">
        <v>12</v>
      </c>
      <c r="K48" s="1589">
        <v>0.5</v>
      </c>
      <c r="L48" s="1589" t="s">
        <v>12</v>
      </c>
      <c r="M48" s="1589">
        <v>0.77</v>
      </c>
      <c r="N48" s="1589"/>
      <c r="O48" s="1589">
        <v>1.8</v>
      </c>
      <c r="P48" s="1589"/>
      <c r="Q48" s="1589">
        <v>14</v>
      </c>
      <c r="R48" s="1589"/>
      <c r="S48" s="1589">
        <v>1.9</v>
      </c>
      <c r="T48" s="1589"/>
      <c r="U48" s="1589">
        <v>0.112</v>
      </c>
      <c r="V48" s="1589" t="s">
        <v>8</v>
      </c>
      <c r="W48" s="1589">
        <v>0.23</v>
      </c>
      <c r="X48" s="1589" t="s">
        <v>3</v>
      </c>
      <c r="Y48" s="1589">
        <v>0.11700000000000001</v>
      </c>
      <c r="Z48" s="1589"/>
      <c r="AA48" s="1589">
        <v>5.0799999999999998E-2</v>
      </c>
      <c r="AB48" s="1589"/>
      <c r="AC48" s="1589">
        <v>0.1</v>
      </c>
      <c r="AD48" s="1589" t="s">
        <v>12</v>
      </c>
      <c r="AE48" s="1589">
        <v>0.1</v>
      </c>
      <c r="AF48" s="1589" t="s">
        <v>12</v>
      </c>
      <c r="AG48" s="1589">
        <v>0.1</v>
      </c>
      <c r="AH48" s="1589" t="s">
        <v>12</v>
      </c>
      <c r="AI48" s="1589">
        <v>0.5</v>
      </c>
      <c r="AJ48" s="1589" t="s">
        <v>12</v>
      </c>
      <c r="AK48" s="1589">
        <v>0.5</v>
      </c>
      <c r="AL48" s="1589" t="s">
        <v>12</v>
      </c>
      <c r="AM48" s="1589">
        <v>0.5</v>
      </c>
      <c r="AN48" s="1589" t="s">
        <v>12</v>
      </c>
      <c r="AO48" s="1589">
        <v>0.13</v>
      </c>
      <c r="AP48" s="1589" t="s">
        <v>12</v>
      </c>
      <c r="AQ48" s="1589">
        <v>0.5</v>
      </c>
      <c r="AR48" s="1589" t="s">
        <v>12</v>
      </c>
      <c r="AS48" s="1589">
        <v>0.5</v>
      </c>
      <c r="AT48" s="1589" t="s">
        <v>12</v>
      </c>
      <c r="AU48" s="1589">
        <v>0.5</v>
      </c>
      <c r="AV48" s="1589" t="s">
        <v>12</v>
      </c>
      <c r="AW48" s="1589">
        <v>0.5</v>
      </c>
      <c r="AX48" s="1589" t="s">
        <v>12</v>
      </c>
      <c r="AY48" s="1589">
        <v>0.5</v>
      </c>
      <c r="AZ48" s="1589" t="s">
        <v>12</v>
      </c>
      <c r="BA48" s="1589">
        <v>0.5</v>
      </c>
      <c r="BB48" s="1589" t="s">
        <v>12</v>
      </c>
      <c r="BC48" s="1589">
        <v>0.5</v>
      </c>
      <c r="BD48" s="1589" t="s">
        <v>12</v>
      </c>
      <c r="BE48" s="1589">
        <v>0.5</v>
      </c>
      <c r="BF48" s="1589" t="s">
        <v>12</v>
      </c>
      <c r="BG48" s="1589">
        <v>0.15</v>
      </c>
      <c r="BH48" s="1589"/>
      <c r="BI48" s="1589">
        <v>0.5</v>
      </c>
      <c r="BJ48" s="1589" t="s">
        <v>12</v>
      </c>
      <c r="BK48" s="1589">
        <v>0.5</v>
      </c>
      <c r="BL48" s="1589" t="s">
        <v>12</v>
      </c>
      <c r="BM48" s="1589">
        <v>0.13</v>
      </c>
      <c r="BN48" s="1589" t="s">
        <v>12</v>
      </c>
      <c r="BO48" s="1589">
        <v>1.9100000000000002E-2</v>
      </c>
      <c r="BP48" s="1589" t="s">
        <v>8</v>
      </c>
      <c r="BQ48" s="1589">
        <v>1.77E-2</v>
      </c>
      <c r="BR48" s="1589" t="s">
        <v>8</v>
      </c>
      <c r="BS48" s="1589">
        <v>5.0000000000000001E-3</v>
      </c>
      <c r="BT48" s="1589" t="s">
        <v>12</v>
      </c>
      <c r="BU48" s="1589">
        <v>1.3899999999999999E-2</v>
      </c>
      <c r="BV48" s="1589" t="s">
        <v>8</v>
      </c>
      <c r="BW48" s="1589">
        <v>0.1</v>
      </c>
      <c r="BX48" s="1589" t="s">
        <v>12</v>
      </c>
      <c r="BY48" s="1589">
        <v>0.1</v>
      </c>
      <c r="BZ48" s="1589" t="s">
        <v>12</v>
      </c>
      <c r="CA48" s="1589">
        <v>0.1</v>
      </c>
      <c r="CB48" s="1589" t="s">
        <v>12</v>
      </c>
      <c r="CC48" s="1589">
        <v>0.24</v>
      </c>
      <c r="CD48" s="1589"/>
      <c r="CE48" s="1589">
        <v>0.33</v>
      </c>
      <c r="CF48" s="1589" t="s">
        <v>8</v>
      </c>
      <c r="CG48" s="1589">
        <v>0.51</v>
      </c>
      <c r="CH48" s="1589"/>
      <c r="CI48" s="1589">
        <v>0.41</v>
      </c>
      <c r="CJ48" s="1589" t="s">
        <v>8</v>
      </c>
      <c r="CK48" s="1589">
        <v>0.39</v>
      </c>
      <c r="CL48" s="1589" t="s">
        <v>12</v>
      </c>
      <c r="CM48" s="1589">
        <v>0.5</v>
      </c>
      <c r="CN48" s="1589" t="s">
        <v>12</v>
      </c>
      <c r="CO48" s="1589">
        <v>0.5</v>
      </c>
      <c r="CP48" s="1589" t="s">
        <v>8</v>
      </c>
      <c r="CQ48" s="1589">
        <v>0.5</v>
      </c>
      <c r="CR48" s="1589" t="s">
        <v>12</v>
      </c>
      <c r="CS48" s="1589">
        <v>0.5</v>
      </c>
      <c r="CT48" s="1589" t="s">
        <v>12</v>
      </c>
      <c r="CU48" s="1589">
        <v>0.5</v>
      </c>
      <c r="CV48" s="1589" t="s">
        <v>12</v>
      </c>
      <c r="CW48" s="1589">
        <v>0.5</v>
      </c>
      <c r="CX48" s="1589" t="s">
        <v>12</v>
      </c>
      <c r="CY48" s="1589">
        <v>0.5</v>
      </c>
      <c r="CZ48" s="1589" t="s">
        <v>12</v>
      </c>
      <c r="DA48" s="1589">
        <v>0.5</v>
      </c>
      <c r="DB48" s="1589" t="s">
        <v>12</v>
      </c>
      <c r="DC48" s="1589">
        <v>0.5</v>
      </c>
      <c r="DD48" s="1589" t="s">
        <v>12</v>
      </c>
      <c r="DE48" s="1589">
        <v>0.5</v>
      </c>
      <c r="DF48" s="1589" t="s">
        <v>12</v>
      </c>
      <c r="DG48" s="1589">
        <v>0.5</v>
      </c>
      <c r="DH48" s="1589" t="s">
        <v>12</v>
      </c>
      <c r="DI48" s="1589">
        <v>0.5</v>
      </c>
      <c r="DJ48" s="1589" t="s">
        <v>12</v>
      </c>
      <c r="DK48" s="1589">
        <v>0.5</v>
      </c>
      <c r="DL48" s="1589" t="s">
        <v>12</v>
      </c>
      <c r="DM48" s="1589">
        <v>0.5</v>
      </c>
      <c r="DN48" s="1589" t="s">
        <v>12</v>
      </c>
      <c r="DO48" s="1589">
        <v>0.5</v>
      </c>
      <c r="DP48" s="1589" t="s">
        <v>12</v>
      </c>
      <c r="DQ48" s="1589">
        <v>0.5</v>
      </c>
      <c r="DR48" s="1589" t="s">
        <v>12</v>
      </c>
      <c r="DS48" s="1589">
        <v>0.21</v>
      </c>
      <c r="DT48" s="1589" t="s">
        <v>8</v>
      </c>
      <c r="DU48" s="1589">
        <v>0.5</v>
      </c>
      <c r="DV48" s="1589" t="s">
        <v>12</v>
      </c>
      <c r="DW48" s="1589">
        <v>0.5</v>
      </c>
      <c r="DX48" s="1589" t="s">
        <v>12</v>
      </c>
      <c r="DY48" s="1589">
        <v>0.5</v>
      </c>
      <c r="DZ48" s="1589" t="s">
        <v>12</v>
      </c>
      <c r="EA48" s="1589">
        <v>0.5</v>
      </c>
      <c r="EB48" s="1589" t="s">
        <v>12</v>
      </c>
      <c r="EC48" s="1589">
        <v>0.5</v>
      </c>
      <c r="ED48" s="1589" t="s">
        <v>12</v>
      </c>
      <c r="EE48" s="1589">
        <v>0.5</v>
      </c>
      <c r="EF48" s="1589" t="s">
        <v>12</v>
      </c>
      <c r="EG48" s="1589">
        <v>0.5</v>
      </c>
      <c r="EH48" s="1589" t="s">
        <v>12</v>
      </c>
      <c r="EI48" s="1589">
        <v>0.5</v>
      </c>
      <c r="EJ48" s="1589" t="s">
        <v>12</v>
      </c>
      <c r="EK48" s="1589">
        <v>0.5</v>
      </c>
      <c r="EL48" s="1589" t="s">
        <v>12</v>
      </c>
      <c r="EM48" s="1589">
        <v>0.5</v>
      </c>
      <c r="EN48" s="1589" t="s">
        <v>12</v>
      </c>
      <c r="EO48" s="1589">
        <v>0.5</v>
      </c>
      <c r="EP48" s="1589" t="s">
        <v>12</v>
      </c>
      <c r="EQ48" s="1589">
        <v>0.5</v>
      </c>
      <c r="ER48" s="1589" t="s">
        <v>12</v>
      </c>
      <c r="ES48" s="1589">
        <v>0.5</v>
      </c>
      <c r="ET48" s="1589" t="s">
        <v>12</v>
      </c>
      <c r="EU48" s="1589">
        <v>0.5</v>
      </c>
      <c r="EV48" s="1589" t="s">
        <v>12</v>
      </c>
      <c r="EW48" s="1589">
        <v>12</v>
      </c>
      <c r="EX48" s="1589"/>
      <c r="EY48" s="1589">
        <v>27</v>
      </c>
      <c r="EZ48" s="1589"/>
      <c r="FA48" s="1589">
        <v>34</v>
      </c>
      <c r="FB48" s="1589"/>
      <c r="FC48" s="1589">
        <v>1.46</v>
      </c>
      <c r="FD48" s="1589" t="s">
        <v>8</v>
      </c>
      <c r="FE48" s="1589">
        <v>1.28</v>
      </c>
      <c r="FF48" s="1589" t="s">
        <v>3</v>
      </c>
      <c r="FG48" s="1589">
        <v>1.43</v>
      </c>
      <c r="FH48" s="1589"/>
      <c r="FI48" s="1589">
        <v>1.71</v>
      </c>
      <c r="FJ48" s="1589"/>
      <c r="FK48" s="1589">
        <v>1.4</v>
      </c>
      <c r="FL48" s="1589" t="s">
        <v>3</v>
      </c>
      <c r="FM48" s="1589">
        <v>1.8</v>
      </c>
      <c r="FN48" s="1589"/>
      <c r="FO48" s="1589">
        <v>1.3</v>
      </c>
      <c r="FP48" s="1589"/>
      <c r="FQ48" s="1589">
        <v>8</v>
      </c>
      <c r="FR48" s="1589"/>
      <c r="FS48" s="1589">
        <v>5.3</v>
      </c>
      <c r="FT48" s="1589"/>
      <c r="FU48" s="1589">
        <v>7.8</v>
      </c>
      <c r="FV48" s="1589"/>
      <c r="FW48" s="1589">
        <v>1.59</v>
      </c>
      <c r="FX48" s="1589" t="s">
        <v>8</v>
      </c>
      <c r="FY48" s="1589">
        <v>0.93700000000000006</v>
      </c>
      <c r="FZ48" s="1589" t="s">
        <v>3</v>
      </c>
      <c r="GA48" s="1589">
        <v>1.07</v>
      </c>
      <c r="GB48" s="1589"/>
      <c r="GC48" s="1589">
        <v>1.21</v>
      </c>
      <c r="GD48" s="1589"/>
      <c r="GE48" s="1589">
        <v>1.8</v>
      </c>
      <c r="GF48" s="1589" t="s">
        <v>3</v>
      </c>
      <c r="GG48" s="1589">
        <v>1.9</v>
      </c>
      <c r="GH48" s="1589" t="s">
        <v>3</v>
      </c>
      <c r="GI48" s="1589">
        <v>1.6</v>
      </c>
      <c r="GJ48" s="1589" t="s">
        <v>3</v>
      </c>
      <c r="GK48" s="1589">
        <v>0.5</v>
      </c>
      <c r="GL48" s="1589" t="s">
        <v>12</v>
      </c>
      <c r="GM48" s="1589">
        <v>0.5</v>
      </c>
      <c r="GN48" s="1589" t="s">
        <v>12</v>
      </c>
      <c r="GO48" s="1589">
        <v>0.5</v>
      </c>
      <c r="GP48" s="1588" t="s">
        <v>12</v>
      </c>
    </row>
    <row r="49" spans="1:198" s="1582" customFormat="1" ht="11.25" x14ac:dyDescent="0.2">
      <c r="A49" s="1592" t="s">
        <v>151</v>
      </c>
      <c r="B49" s="1591" t="s">
        <v>591</v>
      </c>
      <c r="C49" s="1590">
        <v>0.1</v>
      </c>
      <c r="D49" s="1589" t="s">
        <v>8</v>
      </c>
      <c r="E49" s="1589">
        <v>0.13</v>
      </c>
      <c r="F49" s="1589" t="s">
        <v>8</v>
      </c>
      <c r="G49" s="1589">
        <v>0.5</v>
      </c>
      <c r="H49" s="1589" t="s">
        <v>12</v>
      </c>
      <c r="I49" s="1589">
        <v>0.92</v>
      </c>
      <c r="J49" s="1589"/>
      <c r="K49" s="1589">
        <v>0.5</v>
      </c>
      <c r="L49" s="1589" t="s">
        <v>12</v>
      </c>
      <c r="M49" s="1589">
        <v>0.23</v>
      </c>
      <c r="N49" s="1589" t="s">
        <v>8</v>
      </c>
      <c r="O49" s="1589">
        <v>0.5</v>
      </c>
      <c r="P49" s="1589" t="s">
        <v>12</v>
      </c>
      <c r="Q49" s="1589">
        <v>0.48</v>
      </c>
      <c r="R49" s="1589" t="s">
        <v>8</v>
      </c>
      <c r="S49" s="1589">
        <v>0.12</v>
      </c>
      <c r="T49" s="1589" t="s">
        <v>8</v>
      </c>
      <c r="U49" s="1589"/>
      <c r="V49" s="1589"/>
      <c r="W49" s="1589"/>
      <c r="X49" s="1589"/>
      <c r="Y49" s="1589"/>
      <c r="Z49" s="1589"/>
      <c r="AA49" s="1589"/>
      <c r="AB49" s="1589"/>
      <c r="AC49" s="1589"/>
      <c r="AD49" s="1589"/>
      <c r="AE49" s="1589"/>
      <c r="AF49" s="1589"/>
      <c r="AG49" s="1589"/>
      <c r="AH49" s="1589"/>
      <c r="AI49" s="1589">
        <v>0.26</v>
      </c>
      <c r="AJ49" s="1589" t="s">
        <v>8</v>
      </c>
      <c r="AK49" s="1589">
        <v>0.5</v>
      </c>
      <c r="AL49" s="1589" t="s">
        <v>12</v>
      </c>
      <c r="AM49" s="1589">
        <v>0.35</v>
      </c>
      <c r="AN49" s="1589" t="s">
        <v>8</v>
      </c>
      <c r="AO49" s="1589">
        <v>0.36</v>
      </c>
      <c r="AP49" s="1589" t="s">
        <v>8</v>
      </c>
      <c r="AQ49" s="1589">
        <v>0.13</v>
      </c>
      <c r="AR49" s="1589" t="s">
        <v>8</v>
      </c>
      <c r="AS49" s="1589">
        <v>0.5</v>
      </c>
      <c r="AT49" s="1589" t="s">
        <v>12</v>
      </c>
      <c r="AU49" s="1589">
        <v>0.5</v>
      </c>
      <c r="AV49" s="1589" t="s">
        <v>12</v>
      </c>
      <c r="AW49" s="1589">
        <v>0.5</v>
      </c>
      <c r="AX49" s="1589" t="s">
        <v>12</v>
      </c>
      <c r="AY49" s="1589">
        <v>0.5</v>
      </c>
      <c r="AZ49" s="1589" t="s">
        <v>12</v>
      </c>
      <c r="BA49" s="1589">
        <v>0.5</v>
      </c>
      <c r="BB49" s="1589" t="s">
        <v>12</v>
      </c>
      <c r="BC49" s="1589">
        <v>0.5</v>
      </c>
      <c r="BD49" s="1589" t="s">
        <v>12</v>
      </c>
      <c r="BE49" s="1589">
        <v>0.11</v>
      </c>
      <c r="BF49" s="1589" t="s">
        <v>8</v>
      </c>
      <c r="BG49" s="1589">
        <v>0.5</v>
      </c>
      <c r="BH49" s="1589" t="s">
        <v>12</v>
      </c>
      <c r="BI49" s="1589">
        <v>0.5</v>
      </c>
      <c r="BJ49" s="1589" t="s">
        <v>12</v>
      </c>
      <c r="BK49" s="1589">
        <v>0.5</v>
      </c>
      <c r="BL49" s="1589" t="s">
        <v>12</v>
      </c>
      <c r="BM49" s="1589">
        <v>0.26</v>
      </c>
      <c r="BN49" s="1589" t="s">
        <v>8</v>
      </c>
      <c r="BO49" s="1589"/>
      <c r="BP49" s="1589"/>
      <c r="BQ49" s="1589"/>
      <c r="BR49" s="1589"/>
      <c r="BS49" s="1589"/>
      <c r="BT49" s="1589"/>
      <c r="BU49" s="1589"/>
      <c r="BV49" s="1589"/>
      <c r="BW49" s="1589"/>
      <c r="BX49" s="1589"/>
      <c r="BY49" s="1589"/>
      <c r="BZ49" s="1589"/>
      <c r="CA49" s="1589"/>
      <c r="CB49" s="1589"/>
      <c r="CC49" s="1589">
        <v>0.22</v>
      </c>
      <c r="CD49" s="1589" t="s">
        <v>8</v>
      </c>
      <c r="CE49" s="1589">
        <v>0.5</v>
      </c>
      <c r="CF49" s="1589" t="s">
        <v>12</v>
      </c>
      <c r="CG49" s="1589">
        <v>0.5</v>
      </c>
      <c r="CH49" s="1589" t="s">
        <v>12</v>
      </c>
      <c r="CI49" s="1589">
        <v>0.37</v>
      </c>
      <c r="CJ49" s="1589" t="s">
        <v>8</v>
      </c>
      <c r="CK49" s="1589">
        <v>0.2</v>
      </c>
      <c r="CL49" s="1589" t="s">
        <v>8</v>
      </c>
      <c r="CM49" s="1589">
        <v>0.5</v>
      </c>
      <c r="CN49" s="1589" t="s">
        <v>12</v>
      </c>
      <c r="CO49" s="1589">
        <v>0.5</v>
      </c>
      <c r="CP49" s="1589" t="s">
        <v>12</v>
      </c>
      <c r="CQ49" s="1589">
        <v>0.5</v>
      </c>
      <c r="CR49" s="1589" t="s">
        <v>12</v>
      </c>
      <c r="CS49" s="1589">
        <v>0.5</v>
      </c>
      <c r="CT49" s="1589" t="s">
        <v>12</v>
      </c>
      <c r="CU49" s="1589">
        <v>0.13</v>
      </c>
      <c r="CV49" s="1589" t="s">
        <v>8</v>
      </c>
      <c r="CW49" s="1589">
        <v>0.16</v>
      </c>
      <c r="CX49" s="1589" t="s">
        <v>8</v>
      </c>
      <c r="CY49" s="1589">
        <v>0.5</v>
      </c>
      <c r="CZ49" s="1589" t="s">
        <v>12</v>
      </c>
      <c r="DA49" s="1589">
        <v>0.11</v>
      </c>
      <c r="DB49" s="1589" t="s">
        <v>12</v>
      </c>
      <c r="DC49" s="1589">
        <v>0.31</v>
      </c>
      <c r="DD49" s="1589" t="s">
        <v>8</v>
      </c>
      <c r="DE49" s="1589">
        <v>0.13</v>
      </c>
      <c r="DF49" s="1589" t="s">
        <v>8</v>
      </c>
      <c r="DG49" s="1589">
        <v>0.9</v>
      </c>
      <c r="DH49" s="1589"/>
      <c r="DI49" s="1589">
        <v>0.5</v>
      </c>
      <c r="DJ49" s="1589" t="s">
        <v>12</v>
      </c>
      <c r="DK49" s="1589">
        <v>0.5</v>
      </c>
      <c r="DL49" s="1589" t="s">
        <v>12</v>
      </c>
      <c r="DM49" s="1589">
        <v>0.5</v>
      </c>
      <c r="DN49" s="1589"/>
      <c r="DO49" s="1589">
        <v>0.36</v>
      </c>
      <c r="DP49" s="1589" t="s">
        <v>8</v>
      </c>
      <c r="DQ49" s="1589">
        <v>0.5</v>
      </c>
      <c r="DR49" s="1589" t="s">
        <v>12</v>
      </c>
      <c r="DS49" s="1589">
        <v>1.3</v>
      </c>
      <c r="DT49" s="1589"/>
      <c r="DU49" s="1589">
        <v>0.5</v>
      </c>
      <c r="DV49" s="1589" t="s">
        <v>12</v>
      </c>
      <c r="DW49" s="1589">
        <v>0.1</v>
      </c>
      <c r="DX49" s="1589" t="s">
        <v>8</v>
      </c>
      <c r="DY49" s="1589">
        <v>0.5</v>
      </c>
      <c r="DZ49" s="1589" t="s">
        <v>12</v>
      </c>
      <c r="EA49" s="1589">
        <v>1.3</v>
      </c>
      <c r="EB49" s="1589"/>
      <c r="EC49" s="1589">
        <v>0.14000000000000001</v>
      </c>
      <c r="ED49" s="1589" t="s">
        <v>8</v>
      </c>
      <c r="EE49" s="1589">
        <v>0.5</v>
      </c>
      <c r="EF49" s="1589" t="s">
        <v>12</v>
      </c>
      <c r="EG49" s="1589">
        <v>0.5</v>
      </c>
      <c r="EH49" s="1589" t="s">
        <v>12</v>
      </c>
      <c r="EI49" s="1589">
        <v>0.25</v>
      </c>
      <c r="EJ49" s="1589" t="s">
        <v>8</v>
      </c>
      <c r="EK49" s="1589">
        <v>0.5</v>
      </c>
      <c r="EL49" s="1589" t="s">
        <v>12</v>
      </c>
      <c r="EM49" s="1589">
        <v>0.19</v>
      </c>
      <c r="EN49" s="1589" t="s">
        <v>8</v>
      </c>
      <c r="EO49" s="1589">
        <v>0.13</v>
      </c>
      <c r="EP49" s="1589" t="s">
        <v>8</v>
      </c>
      <c r="EQ49" s="1589">
        <v>0.5</v>
      </c>
      <c r="ER49" s="1589" t="s">
        <v>12</v>
      </c>
      <c r="ES49" s="1589">
        <v>0.5</v>
      </c>
      <c r="ET49" s="1589" t="s">
        <v>12</v>
      </c>
      <c r="EU49" s="1589">
        <v>0.15</v>
      </c>
      <c r="EV49" s="1589" t="s">
        <v>8</v>
      </c>
      <c r="EW49" s="1589">
        <v>0.5</v>
      </c>
      <c r="EX49" s="1589" t="s">
        <v>12</v>
      </c>
      <c r="EY49" s="1589">
        <v>0.5</v>
      </c>
      <c r="EZ49" s="1589" t="s">
        <v>12</v>
      </c>
      <c r="FA49" s="1589">
        <v>0.11</v>
      </c>
      <c r="FB49" s="1589" t="s">
        <v>8</v>
      </c>
      <c r="FC49" s="1589"/>
      <c r="FD49" s="1589"/>
      <c r="FE49" s="1589"/>
      <c r="FF49" s="1589"/>
      <c r="FG49" s="1589"/>
      <c r="FH49" s="1589"/>
      <c r="FI49" s="1589"/>
      <c r="FJ49" s="1589"/>
      <c r="FK49" s="1589"/>
      <c r="FL49" s="1589"/>
      <c r="FM49" s="1589"/>
      <c r="FN49" s="1589"/>
      <c r="FO49" s="1589"/>
      <c r="FP49" s="1589"/>
      <c r="FQ49" s="1589">
        <v>0.5</v>
      </c>
      <c r="FR49" s="1589" t="s">
        <v>12</v>
      </c>
      <c r="FS49" s="1589">
        <v>0.16</v>
      </c>
      <c r="FT49" s="1589" t="s">
        <v>8</v>
      </c>
      <c r="FU49" s="1589">
        <v>0.5</v>
      </c>
      <c r="FV49" s="1589" t="s">
        <v>12</v>
      </c>
      <c r="FW49" s="1589"/>
      <c r="FX49" s="1589"/>
      <c r="FY49" s="1589"/>
      <c r="FZ49" s="1589"/>
      <c r="GA49" s="1589"/>
      <c r="GB49" s="1589"/>
      <c r="GC49" s="1589"/>
      <c r="GD49" s="1589"/>
      <c r="GE49" s="1589"/>
      <c r="GF49" s="1589"/>
      <c r="GG49" s="1589"/>
      <c r="GH49" s="1589"/>
      <c r="GI49" s="1589"/>
      <c r="GJ49" s="1589"/>
      <c r="GK49" s="1589">
        <v>0.5</v>
      </c>
      <c r="GL49" s="1589" t="s">
        <v>12</v>
      </c>
      <c r="GM49" s="1589">
        <v>0.61</v>
      </c>
      <c r="GN49" s="1589"/>
      <c r="GO49" s="1589">
        <v>0.13</v>
      </c>
      <c r="GP49" s="1588" t="s">
        <v>8</v>
      </c>
    </row>
    <row r="50" spans="1:198" s="1582" customFormat="1" ht="11.25" x14ac:dyDescent="0.2">
      <c r="A50" s="1592" t="s">
        <v>721</v>
      </c>
      <c r="B50" s="1591" t="s">
        <v>591</v>
      </c>
      <c r="C50" s="1590">
        <v>0.5</v>
      </c>
      <c r="D50" s="1589" t="s">
        <v>12</v>
      </c>
      <c r="E50" s="1589">
        <v>0.5</v>
      </c>
      <c r="F50" s="1589" t="s">
        <v>12</v>
      </c>
      <c r="G50" s="1589">
        <v>0.5</v>
      </c>
      <c r="H50" s="1589" t="s">
        <v>12</v>
      </c>
      <c r="I50" s="1589">
        <v>0.5</v>
      </c>
      <c r="J50" s="1589" t="s">
        <v>12</v>
      </c>
      <c r="K50" s="1589">
        <v>0.5</v>
      </c>
      <c r="L50" s="1589" t="s">
        <v>12</v>
      </c>
      <c r="M50" s="1589">
        <v>0.5</v>
      </c>
      <c r="N50" s="1589" t="s">
        <v>12</v>
      </c>
      <c r="O50" s="1589">
        <v>0.78</v>
      </c>
      <c r="P50" s="1589"/>
      <c r="Q50" s="1589">
        <v>0.5</v>
      </c>
      <c r="R50" s="1589" t="s">
        <v>12</v>
      </c>
      <c r="S50" s="1589">
        <v>0.2</v>
      </c>
      <c r="T50" s="1589" t="s">
        <v>8</v>
      </c>
      <c r="U50" s="1589"/>
      <c r="V50" s="1589"/>
      <c r="W50" s="1589"/>
      <c r="X50" s="1589"/>
      <c r="Y50" s="1589"/>
      <c r="Z50" s="1589"/>
      <c r="AA50" s="1589"/>
      <c r="AB50" s="1589"/>
      <c r="AC50" s="1589"/>
      <c r="AD50" s="1589"/>
      <c r="AE50" s="1589"/>
      <c r="AF50" s="1589"/>
      <c r="AG50" s="1589"/>
      <c r="AH50" s="1589"/>
      <c r="AI50" s="1589">
        <v>0.5</v>
      </c>
      <c r="AJ50" s="1589" t="s">
        <v>12</v>
      </c>
      <c r="AK50" s="1589">
        <v>0.5</v>
      </c>
      <c r="AL50" s="1589" t="s">
        <v>12</v>
      </c>
      <c r="AM50" s="1589">
        <v>0.5</v>
      </c>
      <c r="AN50" s="1589" t="s">
        <v>12</v>
      </c>
      <c r="AO50" s="1589">
        <v>0.15</v>
      </c>
      <c r="AP50" s="1589" t="s">
        <v>12</v>
      </c>
      <c r="AQ50" s="1589">
        <v>0.5</v>
      </c>
      <c r="AR50" s="1589" t="s">
        <v>12</v>
      </c>
      <c r="AS50" s="1589">
        <v>0.5</v>
      </c>
      <c r="AT50" s="1589" t="s">
        <v>12</v>
      </c>
      <c r="AU50" s="1589">
        <v>0.5</v>
      </c>
      <c r="AV50" s="1589" t="s">
        <v>12</v>
      </c>
      <c r="AW50" s="1589">
        <v>0.5</v>
      </c>
      <c r="AX50" s="1589" t="s">
        <v>12</v>
      </c>
      <c r="AY50" s="1589">
        <v>0.5</v>
      </c>
      <c r="AZ50" s="1589" t="s">
        <v>12</v>
      </c>
      <c r="BA50" s="1589">
        <v>0.5</v>
      </c>
      <c r="BB50" s="1589" t="s">
        <v>12</v>
      </c>
      <c r="BC50" s="1589">
        <v>0.5</v>
      </c>
      <c r="BD50" s="1589" t="s">
        <v>12</v>
      </c>
      <c r="BE50" s="1589">
        <v>0.5</v>
      </c>
      <c r="BF50" s="1589" t="s">
        <v>12</v>
      </c>
      <c r="BG50" s="1589">
        <v>0.5</v>
      </c>
      <c r="BH50" s="1589" t="s">
        <v>12</v>
      </c>
      <c r="BI50" s="1589">
        <v>0.5</v>
      </c>
      <c r="BJ50" s="1589" t="s">
        <v>12</v>
      </c>
      <c r="BK50" s="1589">
        <v>0.5</v>
      </c>
      <c r="BL50" s="1589" t="s">
        <v>12</v>
      </c>
      <c r="BM50" s="1589">
        <v>0.15</v>
      </c>
      <c r="BN50" s="1589" t="s">
        <v>12</v>
      </c>
      <c r="BO50" s="1589"/>
      <c r="BP50" s="1589"/>
      <c r="BQ50" s="1589"/>
      <c r="BR50" s="1589"/>
      <c r="BS50" s="1589"/>
      <c r="BT50" s="1589"/>
      <c r="BU50" s="1589"/>
      <c r="BV50" s="1589"/>
      <c r="BW50" s="1589"/>
      <c r="BX50" s="1589"/>
      <c r="BY50" s="1589"/>
      <c r="BZ50" s="1589"/>
      <c r="CA50" s="1589"/>
      <c r="CB50" s="1589"/>
      <c r="CC50" s="1589">
        <v>0.5</v>
      </c>
      <c r="CD50" s="1589" t="s">
        <v>12</v>
      </c>
      <c r="CE50" s="1589">
        <v>0.5</v>
      </c>
      <c r="CF50" s="1589" t="s">
        <v>12</v>
      </c>
      <c r="CG50" s="1589">
        <v>0.5</v>
      </c>
      <c r="CH50" s="1589" t="s">
        <v>12</v>
      </c>
      <c r="CI50" s="1589">
        <v>0.15</v>
      </c>
      <c r="CJ50" s="1589" t="s">
        <v>12</v>
      </c>
      <c r="CK50" s="1589">
        <v>0.5</v>
      </c>
      <c r="CL50" s="1589" t="s">
        <v>12</v>
      </c>
      <c r="CM50" s="1589">
        <v>0.5</v>
      </c>
      <c r="CN50" s="1589" t="s">
        <v>12</v>
      </c>
      <c r="CO50" s="1589">
        <v>0.5</v>
      </c>
      <c r="CP50" s="1589" t="s">
        <v>12</v>
      </c>
      <c r="CQ50" s="1589">
        <v>0.5</v>
      </c>
      <c r="CR50" s="1589" t="s">
        <v>12</v>
      </c>
      <c r="CS50" s="1589">
        <v>0.5</v>
      </c>
      <c r="CT50" s="1589" t="s">
        <v>12</v>
      </c>
      <c r="CU50" s="1589">
        <v>0.5</v>
      </c>
      <c r="CV50" s="1589" t="s">
        <v>12</v>
      </c>
      <c r="CW50" s="1589">
        <v>0.5</v>
      </c>
      <c r="CX50" s="1589" t="s">
        <v>12</v>
      </c>
      <c r="CY50" s="1589">
        <v>0.5</v>
      </c>
      <c r="CZ50" s="1589" t="s">
        <v>12</v>
      </c>
      <c r="DA50" s="1589">
        <v>0.5</v>
      </c>
      <c r="DB50" s="1589" t="s">
        <v>12</v>
      </c>
      <c r="DC50" s="1589">
        <v>0.5</v>
      </c>
      <c r="DD50" s="1589" t="s">
        <v>12</v>
      </c>
      <c r="DE50" s="1589">
        <v>0.5</v>
      </c>
      <c r="DF50" s="1589" t="s">
        <v>12</v>
      </c>
      <c r="DG50" s="1589">
        <v>0.5</v>
      </c>
      <c r="DH50" s="1589" t="s">
        <v>12</v>
      </c>
      <c r="DI50" s="1589">
        <v>0.5</v>
      </c>
      <c r="DJ50" s="1589" t="s">
        <v>12</v>
      </c>
      <c r="DK50" s="1589">
        <v>0.5</v>
      </c>
      <c r="DL50" s="1589" t="s">
        <v>12</v>
      </c>
      <c r="DM50" s="1589">
        <v>0.5</v>
      </c>
      <c r="DN50" s="1589" t="s">
        <v>12</v>
      </c>
      <c r="DO50" s="1589">
        <v>0.5</v>
      </c>
      <c r="DP50" s="1589" t="s">
        <v>12</v>
      </c>
      <c r="DQ50" s="1589">
        <v>0.5</v>
      </c>
      <c r="DR50" s="1589" t="s">
        <v>12</v>
      </c>
      <c r="DS50" s="1589">
        <v>0.5</v>
      </c>
      <c r="DT50" s="1589" t="s">
        <v>12</v>
      </c>
      <c r="DU50" s="1589">
        <v>0.5</v>
      </c>
      <c r="DV50" s="1589" t="s">
        <v>12</v>
      </c>
      <c r="DW50" s="1589">
        <v>0.5</v>
      </c>
      <c r="DX50" s="1589" t="s">
        <v>12</v>
      </c>
      <c r="DY50" s="1589">
        <v>0.5</v>
      </c>
      <c r="DZ50" s="1589" t="s">
        <v>12</v>
      </c>
      <c r="EA50" s="1589">
        <v>0.5</v>
      </c>
      <c r="EB50" s="1589" t="s">
        <v>12</v>
      </c>
      <c r="EC50" s="1589">
        <v>0.5</v>
      </c>
      <c r="ED50" s="1589" t="s">
        <v>12</v>
      </c>
      <c r="EE50" s="1589">
        <v>0.5</v>
      </c>
      <c r="EF50" s="1589" t="s">
        <v>12</v>
      </c>
      <c r="EG50" s="1589">
        <v>0.5</v>
      </c>
      <c r="EH50" s="1589" t="s">
        <v>12</v>
      </c>
      <c r="EI50" s="1589">
        <v>0.5</v>
      </c>
      <c r="EJ50" s="1589" t="s">
        <v>12</v>
      </c>
      <c r="EK50" s="1589">
        <v>0.5</v>
      </c>
      <c r="EL50" s="1589" t="s">
        <v>12</v>
      </c>
      <c r="EM50" s="1589">
        <v>0.5</v>
      </c>
      <c r="EN50" s="1589" t="s">
        <v>12</v>
      </c>
      <c r="EO50" s="1589">
        <v>0.5</v>
      </c>
      <c r="EP50" s="1589" t="s">
        <v>12</v>
      </c>
      <c r="EQ50" s="1589">
        <v>0.5</v>
      </c>
      <c r="ER50" s="1589" t="s">
        <v>12</v>
      </c>
      <c r="ES50" s="1589">
        <v>0.5</v>
      </c>
      <c r="ET50" s="1589" t="s">
        <v>12</v>
      </c>
      <c r="EU50" s="1589">
        <v>0.5</v>
      </c>
      <c r="EV50" s="1589" t="s">
        <v>12</v>
      </c>
      <c r="EW50" s="1589">
        <v>0.59</v>
      </c>
      <c r="EX50" s="1589"/>
      <c r="EY50" s="1589">
        <v>0.88</v>
      </c>
      <c r="EZ50" s="1589"/>
      <c r="FA50" s="1589">
        <v>1.2</v>
      </c>
      <c r="FB50" s="1589"/>
      <c r="FC50" s="1589"/>
      <c r="FD50" s="1589"/>
      <c r="FE50" s="1589"/>
      <c r="FF50" s="1589"/>
      <c r="FG50" s="1589"/>
      <c r="FH50" s="1589"/>
      <c r="FI50" s="1589"/>
      <c r="FJ50" s="1589"/>
      <c r="FK50" s="1589"/>
      <c r="FL50" s="1589"/>
      <c r="FM50" s="1589"/>
      <c r="FN50" s="1589"/>
      <c r="FO50" s="1589"/>
      <c r="FP50" s="1589"/>
      <c r="FQ50" s="1589">
        <v>0.5</v>
      </c>
      <c r="FR50" s="1589" t="s">
        <v>12</v>
      </c>
      <c r="FS50" s="1589">
        <v>0.5</v>
      </c>
      <c r="FT50" s="1589" t="s">
        <v>12</v>
      </c>
      <c r="FU50" s="1589">
        <v>0.5</v>
      </c>
      <c r="FV50" s="1589" t="s">
        <v>12</v>
      </c>
      <c r="FW50" s="1589"/>
      <c r="FX50" s="1589"/>
      <c r="FY50" s="1589"/>
      <c r="FZ50" s="1589"/>
      <c r="GA50" s="1589"/>
      <c r="GB50" s="1589"/>
      <c r="GC50" s="1589"/>
      <c r="GD50" s="1589"/>
      <c r="GE50" s="1589"/>
      <c r="GF50" s="1589"/>
      <c r="GG50" s="1589"/>
      <c r="GH50" s="1589"/>
      <c r="GI50" s="1589"/>
      <c r="GJ50" s="1589"/>
      <c r="GK50" s="1589">
        <v>0.5</v>
      </c>
      <c r="GL50" s="1589" t="s">
        <v>12</v>
      </c>
      <c r="GM50" s="1589">
        <v>0.5</v>
      </c>
      <c r="GN50" s="1589" t="s">
        <v>12</v>
      </c>
      <c r="GO50" s="1589">
        <v>0.5</v>
      </c>
      <c r="GP50" s="1588" t="s">
        <v>12</v>
      </c>
    </row>
    <row r="51" spans="1:198" s="1582" customFormat="1" ht="11.25" x14ac:dyDescent="0.2">
      <c r="A51" s="1592" t="s">
        <v>748</v>
      </c>
      <c r="B51" s="1591" t="s">
        <v>591</v>
      </c>
      <c r="C51" s="1590">
        <v>0.5</v>
      </c>
      <c r="D51" s="1589" t="s">
        <v>12</v>
      </c>
      <c r="E51" s="1589">
        <v>0.5</v>
      </c>
      <c r="F51" s="1589" t="s">
        <v>12</v>
      </c>
      <c r="G51" s="1589">
        <v>0.5</v>
      </c>
      <c r="H51" s="1589" t="s">
        <v>12</v>
      </c>
      <c r="I51" s="1589">
        <v>0.5</v>
      </c>
      <c r="J51" s="1589" t="s">
        <v>12</v>
      </c>
      <c r="K51" s="1589">
        <v>0.5</v>
      </c>
      <c r="L51" s="1589" t="s">
        <v>12</v>
      </c>
      <c r="M51" s="1589">
        <v>0.28999999999999998</v>
      </c>
      <c r="N51" s="1589" t="s">
        <v>8</v>
      </c>
      <c r="O51" s="1589">
        <v>1.3</v>
      </c>
      <c r="P51" s="1589"/>
      <c r="Q51" s="1589">
        <v>3.5</v>
      </c>
      <c r="R51" s="1589"/>
      <c r="S51" s="1589">
        <v>0.42</v>
      </c>
      <c r="T51" s="1589" t="s">
        <v>8</v>
      </c>
      <c r="U51" s="1589">
        <v>0.15</v>
      </c>
      <c r="V51" s="1589" t="s">
        <v>316</v>
      </c>
      <c r="W51" s="1589">
        <v>0.15</v>
      </c>
      <c r="X51" s="1589" t="s">
        <v>12</v>
      </c>
      <c r="Y51" s="1589">
        <v>0.15</v>
      </c>
      <c r="Z51" s="1589" t="s">
        <v>12</v>
      </c>
      <c r="AA51" s="1589">
        <v>0.15</v>
      </c>
      <c r="AB51" s="1589" t="s">
        <v>12</v>
      </c>
      <c r="AC51" s="1589">
        <v>0.1</v>
      </c>
      <c r="AD51" s="1589" t="s">
        <v>12</v>
      </c>
      <c r="AE51" s="1589">
        <v>0.1</v>
      </c>
      <c r="AF51" s="1589" t="s">
        <v>12</v>
      </c>
      <c r="AG51" s="1589">
        <v>0.1</v>
      </c>
      <c r="AH51" s="1589" t="s">
        <v>12</v>
      </c>
      <c r="AI51" s="1589">
        <v>0.5</v>
      </c>
      <c r="AJ51" s="1589" t="s">
        <v>12</v>
      </c>
      <c r="AK51" s="1589">
        <v>0.5</v>
      </c>
      <c r="AL51" s="1589" t="s">
        <v>12</v>
      </c>
      <c r="AM51" s="1589">
        <v>0.5</v>
      </c>
      <c r="AN51" s="1589" t="s">
        <v>12</v>
      </c>
      <c r="AO51" s="1589">
        <v>0.14000000000000001</v>
      </c>
      <c r="AP51" s="1589" t="s">
        <v>12</v>
      </c>
      <c r="AQ51" s="1589">
        <v>0.5</v>
      </c>
      <c r="AR51" s="1589" t="s">
        <v>12</v>
      </c>
      <c r="AS51" s="1589">
        <v>0.5</v>
      </c>
      <c r="AT51" s="1589" t="s">
        <v>12</v>
      </c>
      <c r="AU51" s="1589">
        <v>0.5</v>
      </c>
      <c r="AV51" s="1589" t="s">
        <v>12</v>
      </c>
      <c r="AW51" s="1589">
        <v>0.5</v>
      </c>
      <c r="AX51" s="1589" t="s">
        <v>12</v>
      </c>
      <c r="AY51" s="1589">
        <v>0.5</v>
      </c>
      <c r="AZ51" s="1589" t="s">
        <v>12</v>
      </c>
      <c r="BA51" s="1589">
        <v>0.5</v>
      </c>
      <c r="BB51" s="1589" t="s">
        <v>12</v>
      </c>
      <c r="BC51" s="1589">
        <v>0.5</v>
      </c>
      <c r="BD51" s="1589" t="s">
        <v>12</v>
      </c>
      <c r="BE51" s="1589">
        <v>0.5</v>
      </c>
      <c r="BF51" s="1589" t="s">
        <v>12</v>
      </c>
      <c r="BG51" s="1589">
        <v>0.5</v>
      </c>
      <c r="BH51" s="1589" t="s">
        <v>12</v>
      </c>
      <c r="BI51" s="1589">
        <v>0.5</v>
      </c>
      <c r="BJ51" s="1589" t="s">
        <v>12</v>
      </c>
      <c r="BK51" s="1589">
        <v>0.5</v>
      </c>
      <c r="BL51" s="1589" t="s">
        <v>12</v>
      </c>
      <c r="BM51" s="1589">
        <v>0.14000000000000001</v>
      </c>
      <c r="BN51" s="1589" t="s">
        <v>12</v>
      </c>
      <c r="BO51" s="1589">
        <v>0.15</v>
      </c>
      <c r="BP51" s="1589" t="s">
        <v>316</v>
      </c>
      <c r="BQ51" s="1589">
        <v>0.15</v>
      </c>
      <c r="BR51" s="1589" t="s">
        <v>12</v>
      </c>
      <c r="BS51" s="1589">
        <v>0.15</v>
      </c>
      <c r="BT51" s="1589" t="s">
        <v>12</v>
      </c>
      <c r="BU51" s="1589">
        <v>0.15</v>
      </c>
      <c r="BV51" s="1589" t="s">
        <v>12</v>
      </c>
      <c r="BW51" s="1589">
        <v>0.1</v>
      </c>
      <c r="BX51" s="1589" t="s">
        <v>12</v>
      </c>
      <c r="BY51" s="1589">
        <v>0.1</v>
      </c>
      <c r="BZ51" s="1589" t="s">
        <v>12</v>
      </c>
      <c r="CA51" s="1589">
        <v>0.1</v>
      </c>
      <c r="CB51" s="1589" t="s">
        <v>12</v>
      </c>
      <c r="CC51" s="1589">
        <v>0.19</v>
      </c>
      <c r="CD51" s="1589" t="s">
        <v>8</v>
      </c>
      <c r="CE51" s="1589">
        <v>0.21</v>
      </c>
      <c r="CF51" s="1589" t="s">
        <v>8</v>
      </c>
      <c r="CG51" s="1589">
        <v>0.5</v>
      </c>
      <c r="CH51" s="1589" t="s">
        <v>8</v>
      </c>
      <c r="CI51" s="1589">
        <v>0.24</v>
      </c>
      <c r="CJ51" s="1589" t="s">
        <v>8</v>
      </c>
      <c r="CK51" s="1589">
        <v>0.5</v>
      </c>
      <c r="CL51" s="1589" t="s">
        <v>12</v>
      </c>
      <c r="CM51" s="1589">
        <v>0.5</v>
      </c>
      <c r="CN51" s="1589" t="s">
        <v>12</v>
      </c>
      <c r="CO51" s="1589">
        <v>0.5</v>
      </c>
      <c r="CP51" s="1589" t="s">
        <v>12</v>
      </c>
      <c r="CQ51" s="1589">
        <v>0.5</v>
      </c>
      <c r="CR51" s="1589" t="s">
        <v>12</v>
      </c>
      <c r="CS51" s="1589">
        <v>0.5</v>
      </c>
      <c r="CT51" s="1589" t="s">
        <v>12</v>
      </c>
      <c r="CU51" s="1589">
        <v>0.5</v>
      </c>
      <c r="CV51" s="1589" t="s">
        <v>12</v>
      </c>
      <c r="CW51" s="1589">
        <v>0.5</v>
      </c>
      <c r="CX51" s="1589" t="s">
        <v>12</v>
      </c>
      <c r="CY51" s="1589">
        <v>0.5</v>
      </c>
      <c r="CZ51" s="1589" t="s">
        <v>12</v>
      </c>
      <c r="DA51" s="1589">
        <v>0.5</v>
      </c>
      <c r="DB51" s="1589" t="s">
        <v>12</v>
      </c>
      <c r="DC51" s="1589">
        <v>0.5</v>
      </c>
      <c r="DD51" s="1589" t="s">
        <v>12</v>
      </c>
      <c r="DE51" s="1589">
        <v>0.5</v>
      </c>
      <c r="DF51" s="1589" t="s">
        <v>12</v>
      </c>
      <c r="DG51" s="1589">
        <v>0.5</v>
      </c>
      <c r="DH51" s="1589" t="s">
        <v>12</v>
      </c>
      <c r="DI51" s="1589">
        <v>0.5</v>
      </c>
      <c r="DJ51" s="1589" t="s">
        <v>12</v>
      </c>
      <c r="DK51" s="1589">
        <v>0.5</v>
      </c>
      <c r="DL51" s="1589" t="s">
        <v>12</v>
      </c>
      <c r="DM51" s="1589">
        <v>0.5</v>
      </c>
      <c r="DN51" s="1589" t="s">
        <v>12</v>
      </c>
      <c r="DO51" s="1589">
        <v>0.5</v>
      </c>
      <c r="DP51" s="1589" t="s">
        <v>12</v>
      </c>
      <c r="DQ51" s="1589">
        <v>0.5</v>
      </c>
      <c r="DR51" s="1589" t="s">
        <v>12</v>
      </c>
      <c r="DS51" s="1589">
        <v>0.5</v>
      </c>
      <c r="DT51" s="1589" t="s">
        <v>12</v>
      </c>
      <c r="DU51" s="1589">
        <v>0.5</v>
      </c>
      <c r="DV51" s="1589" t="s">
        <v>12</v>
      </c>
      <c r="DW51" s="1589">
        <v>0.5</v>
      </c>
      <c r="DX51" s="1589" t="s">
        <v>12</v>
      </c>
      <c r="DY51" s="1589">
        <v>0.5</v>
      </c>
      <c r="DZ51" s="1589" t="s">
        <v>12</v>
      </c>
      <c r="EA51" s="1589">
        <v>0.5</v>
      </c>
      <c r="EB51" s="1589" t="s">
        <v>12</v>
      </c>
      <c r="EC51" s="1589">
        <v>0.5</v>
      </c>
      <c r="ED51" s="1589" t="s">
        <v>12</v>
      </c>
      <c r="EE51" s="1589">
        <v>0.5</v>
      </c>
      <c r="EF51" s="1589" t="s">
        <v>12</v>
      </c>
      <c r="EG51" s="1589">
        <v>0.5</v>
      </c>
      <c r="EH51" s="1589" t="s">
        <v>12</v>
      </c>
      <c r="EI51" s="1589">
        <v>0.5</v>
      </c>
      <c r="EJ51" s="1589" t="s">
        <v>12</v>
      </c>
      <c r="EK51" s="1589">
        <v>0.5</v>
      </c>
      <c r="EL51" s="1589" t="s">
        <v>12</v>
      </c>
      <c r="EM51" s="1589">
        <v>0.5</v>
      </c>
      <c r="EN51" s="1589" t="s">
        <v>12</v>
      </c>
      <c r="EO51" s="1589">
        <v>0.5</v>
      </c>
      <c r="EP51" s="1589" t="s">
        <v>12</v>
      </c>
      <c r="EQ51" s="1589">
        <v>0.5</v>
      </c>
      <c r="ER51" s="1589" t="s">
        <v>12</v>
      </c>
      <c r="ES51" s="1589">
        <v>0.5</v>
      </c>
      <c r="ET51" s="1589" t="s">
        <v>12</v>
      </c>
      <c r="EU51" s="1589">
        <v>0.5</v>
      </c>
      <c r="EV51" s="1589" t="s">
        <v>12</v>
      </c>
      <c r="EW51" s="1589">
        <v>36</v>
      </c>
      <c r="EX51" s="1589"/>
      <c r="EY51" s="1589">
        <v>64</v>
      </c>
      <c r="EZ51" s="1589"/>
      <c r="FA51" s="1589">
        <v>83</v>
      </c>
      <c r="FB51" s="1589" t="s">
        <v>69</v>
      </c>
      <c r="FC51" s="1589">
        <v>4.5999999999999996</v>
      </c>
      <c r="FD51" s="1589" t="s">
        <v>8</v>
      </c>
      <c r="FE51" s="1589">
        <v>4.29</v>
      </c>
      <c r="FF51" s="1589" t="s">
        <v>3</v>
      </c>
      <c r="FG51" s="1589">
        <v>3.56</v>
      </c>
      <c r="FH51" s="1589"/>
      <c r="FI51" s="1589">
        <v>3</v>
      </c>
      <c r="FJ51" s="1589"/>
      <c r="FK51" s="1589">
        <v>4.5999999999999996</v>
      </c>
      <c r="FL51" s="1589" t="s">
        <v>3</v>
      </c>
      <c r="FM51" s="1589">
        <v>4.4000000000000004</v>
      </c>
      <c r="FN51" s="1589"/>
      <c r="FO51" s="1589">
        <v>3.4</v>
      </c>
      <c r="FP51" s="1589"/>
      <c r="FQ51" s="1589">
        <v>6.2</v>
      </c>
      <c r="FR51" s="1589"/>
      <c r="FS51" s="1589">
        <v>1.2</v>
      </c>
      <c r="FT51" s="1589"/>
      <c r="FU51" s="1589">
        <v>2.2000000000000002</v>
      </c>
      <c r="FV51" s="1589"/>
      <c r="FW51" s="1589">
        <v>0.15</v>
      </c>
      <c r="FX51" s="1589" t="s">
        <v>316</v>
      </c>
      <c r="FY51" s="1589">
        <v>0.41</v>
      </c>
      <c r="FZ51" s="1589" t="s">
        <v>8</v>
      </c>
      <c r="GA51" s="1589">
        <v>0.39</v>
      </c>
      <c r="GB51" s="1589" t="s">
        <v>8</v>
      </c>
      <c r="GC51" s="1589">
        <v>0.28999999999999998</v>
      </c>
      <c r="GD51" s="1589" t="s">
        <v>8</v>
      </c>
      <c r="GE51" s="1589">
        <v>0.61</v>
      </c>
      <c r="GF51" s="1589" t="s">
        <v>3</v>
      </c>
      <c r="GG51" s="1589">
        <v>0.5</v>
      </c>
      <c r="GH51" s="1589" t="s">
        <v>3</v>
      </c>
      <c r="GI51" s="1589">
        <v>0.4</v>
      </c>
      <c r="GJ51" s="1589" t="s">
        <v>3</v>
      </c>
      <c r="GK51" s="1589">
        <v>0.5</v>
      </c>
      <c r="GL51" s="1589" t="s">
        <v>12</v>
      </c>
      <c r="GM51" s="1589">
        <v>0.5</v>
      </c>
      <c r="GN51" s="1589" t="s">
        <v>12</v>
      </c>
      <c r="GO51" s="1589">
        <v>0.5</v>
      </c>
      <c r="GP51" s="1588" t="s">
        <v>12</v>
      </c>
    </row>
    <row r="52" spans="1:198" s="1582" customFormat="1" ht="11.25" x14ac:dyDescent="0.2">
      <c r="A52" s="1587" t="s">
        <v>156</v>
      </c>
      <c r="B52" s="1586" t="s">
        <v>591</v>
      </c>
      <c r="C52" s="1585">
        <v>0.5</v>
      </c>
      <c r="D52" s="1584" t="s">
        <v>12</v>
      </c>
      <c r="E52" s="1584">
        <v>0.5</v>
      </c>
      <c r="F52" s="1584" t="s">
        <v>12</v>
      </c>
      <c r="G52" s="1584">
        <v>0.5</v>
      </c>
      <c r="H52" s="1584" t="s">
        <v>12</v>
      </c>
      <c r="I52" s="1584">
        <v>0.5</v>
      </c>
      <c r="J52" s="1584" t="s">
        <v>12</v>
      </c>
      <c r="K52" s="1584">
        <v>0.5</v>
      </c>
      <c r="L52" s="1584" t="s">
        <v>12</v>
      </c>
      <c r="M52" s="1584">
        <v>0.5</v>
      </c>
      <c r="N52" s="1584" t="s">
        <v>12</v>
      </c>
      <c r="O52" s="1584">
        <v>5.4</v>
      </c>
      <c r="P52" s="1584"/>
      <c r="Q52" s="1584">
        <v>1.3</v>
      </c>
      <c r="R52" s="1584"/>
      <c r="S52" s="1584">
        <v>0.5</v>
      </c>
      <c r="T52" s="1584" t="s">
        <v>12</v>
      </c>
      <c r="U52" s="1584">
        <v>8.0000000000000002E-3</v>
      </c>
      <c r="V52" s="1584" t="s">
        <v>316</v>
      </c>
      <c r="W52" s="1584">
        <v>8.0000000000000002E-3</v>
      </c>
      <c r="X52" s="1584" t="s">
        <v>12</v>
      </c>
      <c r="Y52" s="1584">
        <v>8.0000000000000002E-3</v>
      </c>
      <c r="Z52" s="1584" t="s">
        <v>12</v>
      </c>
      <c r="AA52" s="1584">
        <v>8.0000000000000002E-3</v>
      </c>
      <c r="AB52" s="1584" t="s">
        <v>12</v>
      </c>
      <c r="AC52" s="1584">
        <v>0.02</v>
      </c>
      <c r="AD52" s="1584" t="s">
        <v>12</v>
      </c>
      <c r="AE52" s="1584">
        <v>0.02</v>
      </c>
      <c r="AF52" s="1584" t="s">
        <v>12</v>
      </c>
      <c r="AG52" s="1584">
        <v>0.02</v>
      </c>
      <c r="AH52" s="1584" t="s">
        <v>12</v>
      </c>
      <c r="AI52" s="1584">
        <v>0.5</v>
      </c>
      <c r="AJ52" s="1584" t="s">
        <v>12</v>
      </c>
      <c r="AK52" s="1584">
        <v>0.5</v>
      </c>
      <c r="AL52" s="1584" t="s">
        <v>12</v>
      </c>
      <c r="AM52" s="1584">
        <v>0.5</v>
      </c>
      <c r="AN52" s="1584" t="s">
        <v>12</v>
      </c>
      <c r="AO52" s="1584">
        <v>0.22</v>
      </c>
      <c r="AP52" s="1584" t="s">
        <v>12</v>
      </c>
      <c r="AQ52" s="1584">
        <v>0.5</v>
      </c>
      <c r="AR52" s="1584" t="s">
        <v>12</v>
      </c>
      <c r="AS52" s="1584">
        <v>0.5</v>
      </c>
      <c r="AT52" s="1584" t="s">
        <v>12</v>
      </c>
      <c r="AU52" s="1584">
        <v>0.5</v>
      </c>
      <c r="AV52" s="1584" t="s">
        <v>12</v>
      </c>
      <c r="AW52" s="1584">
        <v>0.5</v>
      </c>
      <c r="AX52" s="1584" t="s">
        <v>12</v>
      </c>
      <c r="AY52" s="1584">
        <v>0.5</v>
      </c>
      <c r="AZ52" s="1584" t="s">
        <v>12</v>
      </c>
      <c r="BA52" s="1584">
        <v>0.5</v>
      </c>
      <c r="BB52" s="1584" t="s">
        <v>12</v>
      </c>
      <c r="BC52" s="1584">
        <v>0.5</v>
      </c>
      <c r="BD52" s="1584" t="s">
        <v>12</v>
      </c>
      <c r="BE52" s="1584">
        <v>0.5</v>
      </c>
      <c r="BF52" s="1584" t="s">
        <v>12</v>
      </c>
      <c r="BG52" s="1584">
        <v>0.5</v>
      </c>
      <c r="BH52" s="1584" t="s">
        <v>12</v>
      </c>
      <c r="BI52" s="1584">
        <v>0.5</v>
      </c>
      <c r="BJ52" s="1584" t="s">
        <v>12</v>
      </c>
      <c r="BK52" s="1584">
        <v>0.5</v>
      </c>
      <c r="BL52" s="1584" t="s">
        <v>316</v>
      </c>
      <c r="BM52" s="1584">
        <v>0.22</v>
      </c>
      <c r="BN52" s="1584" t="s">
        <v>12</v>
      </c>
      <c r="BO52" s="1584">
        <v>1.9699999999999999E-2</v>
      </c>
      <c r="BP52" s="1584" t="s">
        <v>8</v>
      </c>
      <c r="BQ52" s="1584">
        <v>1.1299999999999999E-2</v>
      </c>
      <c r="BR52" s="1584" t="s">
        <v>8</v>
      </c>
      <c r="BS52" s="1584">
        <v>8.0000000000000002E-3</v>
      </c>
      <c r="BT52" s="1584" t="s">
        <v>12</v>
      </c>
      <c r="BU52" s="1584">
        <v>8.0000000000000002E-3</v>
      </c>
      <c r="BV52" s="1584" t="s">
        <v>12</v>
      </c>
      <c r="BW52" s="1584">
        <v>0.02</v>
      </c>
      <c r="BX52" s="1584" t="s">
        <v>12</v>
      </c>
      <c r="BY52" s="1584">
        <v>0.02</v>
      </c>
      <c r="BZ52" s="1584" t="s">
        <v>12</v>
      </c>
      <c r="CA52" s="1584">
        <v>0.02</v>
      </c>
      <c r="CB52" s="1584" t="s">
        <v>12</v>
      </c>
      <c r="CC52" s="1584">
        <v>0.5</v>
      </c>
      <c r="CD52" s="1584" t="s">
        <v>12</v>
      </c>
      <c r="CE52" s="1584">
        <v>0.5</v>
      </c>
      <c r="CF52" s="1584" t="s">
        <v>12</v>
      </c>
      <c r="CG52" s="1584">
        <v>0.5</v>
      </c>
      <c r="CH52" s="1584" t="s">
        <v>12</v>
      </c>
      <c r="CI52" s="1584">
        <v>0.22</v>
      </c>
      <c r="CJ52" s="1584" t="s">
        <v>12</v>
      </c>
      <c r="CK52" s="1584">
        <v>0.5</v>
      </c>
      <c r="CL52" s="1584" t="s">
        <v>12</v>
      </c>
      <c r="CM52" s="1584">
        <v>0.5</v>
      </c>
      <c r="CN52" s="1584" t="s">
        <v>12</v>
      </c>
      <c r="CO52" s="1584">
        <v>0.5</v>
      </c>
      <c r="CP52" s="1584" t="s">
        <v>12</v>
      </c>
      <c r="CQ52" s="1584">
        <v>0.5</v>
      </c>
      <c r="CR52" s="1584" t="s">
        <v>12</v>
      </c>
      <c r="CS52" s="1584">
        <v>0.5</v>
      </c>
      <c r="CT52" s="1584" t="s">
        <v>12</v>
      </c>
      <c r="CU52" s="1584">
        <v>0.5</v>
      </c>
      <c r="CV52" s="1584" t="s">
        <v>12</v>
      </c>
      <c r="CW52" s="1584">
        <v>0.5</v>
      </c>
      <c r="CX52" s="1584" t="s">
        <v>12</v>
      </c>
      <c r="CY52" s="1584">
        <v>0.5</v>
      </c>
      <c r="CZ52" s="1584" t="s">
        <v>12</v>
      </c>
      <c r="DA52" s="1584">
        <v>0.5</v>
      </c>
      <c r="DB52" s="1584" t="s">
        <v>12</v>
      </c>
      <c r="DC52" s="1584">
        <v>0.5</v>
      </c>
      <c r="DD52" s="1584" t="s">
        <v>12</v>
      </c>
      <c r="DE52" s="1584">
        <v>0.5</v>
      </c>
      <c r="DF52" s="1584" t="s">
        <v>12</v>
      </c>
      <c r="DG52" s="1584">
        <v>0.5</v>
      </c>
      <c r="DH52" s="1584" t="s">
        <v>12</v>
      </c>
      <c r="DI52" s="1584">
        <v>0.5</v>
      </c>
      <c r="DJ52" s="1584" t="s">
        <v>12</v>
      </c>
      <c r="DK52" s="1584">
        <v>0.5</v>
      </c>
      <c r="DL52" s="1584" t="s">
        <v>316</v>
      </c>
      <c r="DM52" s="1584">
        <v>0.5</v>
      </c>
      <c r="DN52" s="1584" t="s">
        <v>12</v>
      </c>
      <c r="DO52" s="1584">
        <v>0.5</v>
      </c>
      <c r="DP52" s="1584" t="s">
        <v>12</v>
      </c>
      <c r="DQ52" s="1584">
        <v>0.5</v>
      </c>
      <c r="DR52" s="1584" t="s">
        <v>12</v>
      </c>
      <c r="DS52" s="1584">
        <v>0.5</v>
      </c>
      <c r="DT52" s="1584" t="s">
        <v>12</v>
      </c>
      <c r="DU52" s="1584">
        <v>0.5</v>
      </c>
      <c r="DV52" s="1584" t="s">
        <v>12</v>
      </c>
      <c r="DW52" s="1584">
        <v>0.5</v>
      </c>
      <c r="DX52" s="1584" t="s">
        <v>12</v>
      </c>
      <c r="DY52" s="1584">
        <v>0.5</v>
      </c>
      <c r="DZ52" s="1584" t="s">
        <v>12</v>
      </c>
      <c r="EA52" s="1584">
        <v>0.5</v>
      </c>
      <c r="EB52" s="1584" t="s">
        <v>12</v>
      </c>
      <c r="EC52" s="1584">
        <v>0.5</v>
      </c>
      <c r="ED52" s="1584" t="s">
        <v>12</v>
      </c>
      <c r="EE52" s="1584">
        <v>0.5</v>
      </c>
      <c r="EF52" s="1584" t="s">
        <v>12</v>
      </c>
      <c r="EG52" s="1584">
        <v>0.5</v>
      </c>
      <c r="EH52" s="1584" t="s">
        <v>316</v>
      </c>
      <c r="EI52" s="1584">
        <v>0.5</v>
      </c>
      <c r="EJ52" s="1584" t="s">
        <v>12</v>
      </c>
      <c r="EK52" s="1584">
        <v>0.5</v>
      </c>
      <c r="EL52" s="1584" t="s">
        <v>12</v>
      </c>
      <c r="EM52" s="1584">
        <v>0.5</v>
      </c>
      <c r="EN52" s="1584" t="s">
        <v>316</v>
      </c>
      <c r="EO52" s="1584">
        <v>0.5</v>
      </c>
      <c r="EP52" s="1584" t="s">
        <v>12</v>
      </c>
      <c r="EQ52" s="1584">
        <v>0.5</v>
      </c>
      <c r="ER52" s="1584" t="s">
        <v>12</v>
      </c>
      <c r="ES52" s="1584">
        <v>0.5</v>
      </c>
      <c r="ET52" s="1584" t="s">
        <v>316</v>
      </c>
      <c r="EU52" s="1584">
        <v>0.5</v>
      </c>
      <c r="EV52" s="1584" t="s">
        <v>12</v>
      </c>
      <c r="EW52" s="1584">
        <v>0.23</v>
      </c>
      <c r="EX52" s="1584" t="s">
        <v>8</v>
      </c>
      <c r="EY52" s="1584">
        <v>0.97</v>
      </c>
      <c r="EZ52" s="1584"/>
      <c r="FA52" s="1584">
        <v>0.88</v>
      </c>
      <c r="FB52" s="1584"/>
      <c r="FC52" s="1584">
        <v>4.99E-2</v>
      </c>
      <c r="FD52" s="1584" t="s">
        <v>8</v>
      </c>
      <c r="FE52" s="1584">
        <v>0.106</v>
      </c>
      <c r="FF52" s="1584" t="s">
        <v>3</v>
      </c>
      <c r="FG52" s="1584">
        <v>2.1999999999999999E-2</v>
      </c>
      <c r="FH52" s="1584"/>
      <c r="FI52" s="1584">
        <v>6.3799999999999996E-2</v>
      </c>
      <c r="FJ52" s="1584"/>
      <c r="FK52" s="1584">
        <v>7.5999999999999998E-2</v>
      </c>
      <c r="FL52" s="1584" t="s">
        <v>8</v>
      </c>
      <c r="FM52" s="1584">
        <v>0.33</v>
      </c>
      <c r="FN52" s="1584"/>
      <c r="FO52" s="1584">
        <v>0.18</v>
      </c>
      <c r="FP52" s="1584"/>
      <c r="FQ52" s="1584">
        <v>0.48</v>
      </c>
      <c r="FR52" s="1584" t="s">
        <v>8</v>
      </c>
      <c r="FS52" s="1584">
        <v>0.5</v>
      </c>
      <c r="FT52" s="1584" t="s">
        <v>12</v>
      </c>
      <c r="FU52" s="1584">
        <v>0.5</v>
      </c>
      <c r="FV52" s="1584" t="s">
        <v>12</v>
      </c>
      <c r="FW52" s="1584">
        <v>8.0000000000000002E-3</v>
      </c>
      <c r="FX52" s="1584" t="s">
        <v>316</v>
      </c>
      <c r="FY52" s="1584">
        <v>1.8800000000000001E-2</v>
      </c>
      <c r="FZ52" s="1584" t="s">
        <v>8</v>
      </c>
      <c r="GA52" s="1584">
        <v>8.0000000000000002E-3</v>
      </c>
      <c r="GB52" s="1584" t="s">
        <v>12</v>
      </c>
      <c r="GC52" s="1584">
        <v>8.0000000000000002E-3</v>
      </c>
      <c r="GD52" s="1584" t="s">
        <v>12</v>
      </c>
      <c r="GE52" s="1584">
        <v>2.3E-2</v>
      </c>
      <c r="GF52" s="1584" t="s">
        <v>8</v>
      </c>
      <c r="GG52" s="1584">
        <v>0.02</v>
      </c>
      <c r="GH52" s="1584" t="s">
        <v>12</v>
      </c>
      <c r="GI52" s="1584">
        <v>0.02</v>
      </c>
      <c r="GJ52" s="1584" t="s">
        <v>12</v>
      </c>
      <c r="GK52" s="1584">
        <v>0.5</v>
      </c>
      <c r="GL52" s="1584" t="s">
        <v>12</v>
      </c>
      <c r="GM52" s="1584">
        <v>0.5</v>
      </c>
      <c r="GN52" s="1584" t="s">
        <v>12</v>
      </c>
      <c r="GO52" s="1584">
        <v>0.5</v>
      </c>
      <c r="GP52" s="1583" t="s">
        <v>12</v>
      </c>
    </row>
    <row r="53" spans="1:198" x14ac:dyDescent="0.25">
      <c r="A53" s="1581" t="s">
        <v>66</v>
      </c>
      <c r="E53" s="1474"/>
    </row>
    <row r="54" spans="1:198" x14ac:dyDescent="0.25">
      <c r="A54" s="1376" t="s">
        <v>229</v>
      </c>
      <c r="C54" s="1376" t="s">
        <v>747</v>
      </c>
      <c r="AE54" s="1376" t="s">
        <v>747</v>
      </c>
      <c r="AG54" s="1376"/>
      <c r="BI54" s="1376" t="s">
        <v>747</v>
      </c>
      <c r="CK54" s="1376" t="s">
        <v>747</v>
      </c>
      <c r="CU54" s="1376"/>
      <c r="DO54" s="1376" t="s">
        <v>747</v>
      </c>
      <c r="DY54" s="1376"/>
      <c r="EQ54" s="1376" t="s">
        <v>747</v>
      </c>
      <c r="FC54" s="1376"/>
      <c r="FS54" s="1376" t="s">
        <v>747</v>
      </c>
      <c r="GG54" s="1376"/>
      <c r="GI54" s="1376"/>
    </row>
    <row r="55" spans="1:198" x14ac:dyDescent="0.25">
      <c r="A55" s="81" t="s">
        <v>746</v>
      </c>
      <c r="C55" s="1376" t="s">
        <v>600</v>
      </c>
      <c r="AE55" s="1376" t="s">
        <v>600</v>
      </c>
      <c r="AG55" s="1376"/>
      <c r="BI55" s="1376" t="s">
        <v>600</v>
      </c>
      <c r="CK55" s="1376" t="s">
        <v>600</v>
      </c>
      <c r="CU55" s="1376"/>
      <c r="DO55" s="1376" t="s">
        <v>600</v>
      </c>
      <c r="DY55" s="1376"/>
      <c r="EQ55" s="1376" t="s">
        <v>600</v>
      </c>
      <c r="FC55" s="1376"/>
      <c r="FS55" s="1376" t="s">
        <v>600</v>
      </c>
      <c r="GG55" s="1376"/>
      <c r="GI55" s="1376"/>
    </row>
    <row r="56" spans="1:198" x14ac:dyDescent="0.25">
      <c r="A56" s="81" t="s">
        <v>745</v>
      </c>
      <c r="C56" s="1376" t="s">
        <v>744</v>
      </c>
      <c r="AE56" s="1376" t="s">
        <v>744</v>
      </c>
      <c r="AG56" s="1376"/>
      <c r="BI56" s="1376" t="s">
        <v>744</v>
      </c>
      <c r="CK56" s="1376" t="s">
        <v>744</v>
      </c>
      <c r="CU56" s="1376"/>
      <c r="DO56" s="1376" t="s">
        <v>744</v>
      </c>
      <c r="DY56" s="1376"/>
      <c r="EQ56" s="1376" t="s">
        <v>744</v>
      </c>
      <c r="FC56" s="1376"/>
      <c r="FS56" s="1376" t="s">
        <v>744</v>
      </c>
      <c r="GG56" s="1376"/>
      <c r="GI56" s="1376"/>
    </row>
    <row r="57" spans="1:198" x14ac:dyDescent="0.25">
      <c r="A57" s="1376" t="s">
        <v>743</v>
      </c>
      <c r="C57" s="1376" t="s">
        <v>742</v>
      </c>
      <c r="AE57" s="1376" t="s">
        <v>742</v>
      </c>
      <c r="AG57" s="1376"/>
      <c r="BI57" s="1376" t="s">
        <v>742</v>
      </c>
      <c r="CK57" s="1376" t="s">
        <v>742</v>
      </c>
      <c r="CU57" s="1376"/>
      <c r="DO57" s="1376" t="s">
        <v>742</v>
      </c>
      <c r="DY57" s="1376"/>
      <c r="EQ57" s="1376" t="s">
        <v>742</v>
      </c>
      <c r="FC57" s="1376"/>
      <c r="FS57" s="1376" t="s">
        <v>742</v>
      </c>
      <c r="GG57" s="1376"/>
      <c r="GI57" s="1376"/>
    </row>
    <row r="58" spans="1:198" x14ac:dyDescent="0.25">
      <c r="A58" s="1376"/>
      <c r="C58" s="1376" t="s">
        <v>655</v>
      </c>
      <c r="AE58" s="1376" t="s">
        <v>655</v>
      </c>
      <c r="AG58" s="1376"/>
      <c r="BI58" s="1376" t="s">
        <v>655</v>
      </c>
      <c r="CK58" s="1376" t="s">
        <v>655</v>
      </c>
      <c r="CU58" s="1376"/>
      <c r="DO58" s="1376" t="s">
        <v>655</v>
      </c>
      <c r="DY58" s="1376"/>
      <c r="EQ58" s="1376" t="s">
        <v>655</v>
      </c>
      <c r="FC58" s="1376"/>
      <c r="FS58" s="1376" t="s">
        <v>655</v>
      </c>
      <c r="GG58" s="1376"/>
      <c r="GI58" s="1376"/>
    </row>
    <row r="59" spans="1:198" x14ac:dyDescent="0.25">
      <c r="C59" s="1376" t="s">
        <v>741</v>
      </c>
      <c r="AE59" s="1376" t="s">
        <v>741</v>
      </c>
      <c r="AG59" s="1376"/>
      <c r="BI59" s="1376" t="s">
        <v>741</v>
      </c>
      <c r="CK59" s="1376" t="s">
        <v>741</v>
      </c>
      <c r="DO59" s="1376" t="s">
        <v>741</v>
      </c>
      <c r="EQ59" s="1376" t="s">
        <v>741</v>
      </c>
      <c r="FS59" s="1376" t="s">
        <v>741</v>
      </c>
    </row>
  </sheetData>
  <mergeCells count="287">
    <mergeCell ref="K6:L6"/>
    <mergeCell ref="M6:N6"/>
    <mergeCell ref="O6:P6"/>
    <mergeCell ref="Q6:R6"/>
    <mergeCell ref="S6:T6"/>
    <mergeCell ref="C5:D5"/>
    <mergeCell ref="C6:D6"/>
    <mergeCell ref="C7:D7"/>
    <mergeCell ref="E5:F5"/>
    <mergeCell ref="G5:H5"/>
    <mergeCell ref="I5:J5"/>
    <mergeCell ref="E6:F6"/>
    <mergeCell ref="G6:H6"/>
    <mergeCell ref="I6:J6"/>
    <mergeCell ref="E7:F7"/>
    <mergeCell ref="S7:T7"/>
    <mergeCell ref="K5:L5"/>
    <mergeCell ref="M5:N5"/>
    <mergeCell ref="O5:P5"/>
    <mergeCell ref="Q5:R5"/>
    <mergeCell ref="S5:T5"/>
    <mergeCell ref="AQ5:AR5"/>
    <mergeCell ref="AO5:AP5"/>
    <mergeCell ref="FM5:FN5"/>
    <mergeCell ref="DY5:DZ5"/>
    <mergeCell ref="EA5:EB5"/>
    <mergeCell ref="EC5:ED5"/>
    <mergeCell ref="EE5:EF5"/>
    <mergeCell ref="EG5:EH5"/>
    <mergeCell ref="EI5:EJ5"/>
    <mergeCell ref="EM5:EN5"/>
    <mergeCell ref="EO5:EP5"/>
    <mergeCell ref="DC5:DD5"/>
    <mergeCell ref="DE5:DF5"/>
    <mergeCell ref="DG5:DH5"/>
    <mergeCell ref="DI5:DJ5"/>
    <mergeCell ref="BG5:BH5"/>
    <mergeCell ref="BI5:BJ5"/>
    <mergeCell ref="BK5:BL5"/>
    <mergeCell ref="BW5:BX5"/>
    <mergeCell ref="BY5:BZ5"/>
    <mergeCell ref="AW5:AX5"/>
    <mergeCell ref="AY5:AZ5"/>
    <mergeCell ref="BA5:BB5"/>
    <mergeCell ref="BC5:BD5"/>
    <mergeCell ref="GO5:GP5"/>
    <mergeCell ref="AI5:AJ5"/>
    <mergeCell ref="AK5:AL5"/>
    <mergeCell ref="AM5:AN5"/>
    <mergeCell ref="FC5:FD5"/>
    <mergeCell ref="FE5:FF5"/>
    <mergeCell ref="FG5:FH5"/>
    <mergeCell ref="FI5:FJ5"/>
    <mergeCell ref="EW5:EX5"/>
    <mergeCell ref="EY5:EZ5"/>
    <mergeCell ref="DK5:DL5"/>
    <mergeCell ref="DM5:DN5"/>
    <mergeCell ref="FW5:FX5"/>
    <mergeCell ref="FY5:FZ5"/>
    <mergeCell ref="GA5:GB5"/>
    <mergeCell ref="GM5:GN5"/>
    <mergeCell ref="FA5:FB5"/>
    <mergeCell ref="FQ5:FR5"/>
    <mergeCell ref="FS5:FT5"/>
    <mergeCell ref="FU5:FV5"/>
    <mergeCell ref="CW5:CX5"/>
    <mergeCell ref="CY5:CZ5"/>
    <mergeCell ref="DA5:DB5"/>
    <mergeCell ref="EK5:EL5"/>
    <mergeCell ref="GK5:GL5"/>
    <mergeCell ref="DO5:DP5"/>
    <mergeCell ref="DQ5:DR5"/>
    <mergeCell ref="DS5:DT5"/>
    <mergeCell ref="DU5:DV5"/>
    <mergeCell ref="DW5:DX5"/>
    <mergeCell ref="EQ5:ER5"/>
    <mergeCell ref="ES5:ET5"/>
    <mergeCell ref="EU5:EV5"/>
    <mergeCell ref="FK5:FL5"/>
    <mergeCell ref="GC5:GD5"/>
    <mergeCell ref="GE5:GF5"/>
    <mergeCell ref="GG5:GH5"/>
    <mergeCell ref="GI5:GJ5"/>
    <mergeCell ref="BE5:BF5"/>
    <mergeCell ref="CS5:CT5"/>
    <mergeCell ref="CE5:CF5"/>
    <mergeCell ref="CG5:CH5"/>
    <mergeCell ref="CI5:CJ5"/>
    <mergeCell ref="CK5:CL5"/>
    <mergeCell ref="U6:V6"/>
    <mergeCell ref="W6:X6"/>
    <mergeCell ref="AS5:AT5"/>
    <mergeCell ref="AG5:AH5"/>
    <mergeCell ref="AG6:AH6"/>
    <mergeCell ref="AU5:AV5"/>
    <mergeCell ref="U5:V5"/>
    <mergeCell ref="W5:X5"/>
    <mergeCell ref="Y5:Z5"/>
    <mergeCell ref="AA5:AB5"/>
    <mergeCell ref="AC5:AD5"/>
    <mergeCell ref="AE5:AF5"/>
    <mergeCell ref="BI6:BJ6"/>
    <mergeCell ref="BO5:BP5"/>
    <mergeCell ref="BQ5:BR5"/>
    <mergeCell ref="BS5:BT5"/>
    <mergeCell ref="BU5:BV5"/>
    <mergeCell ref="BM5:BN5"/>
    <mergeCell ref="CC5:CD5"/>
    <mergeCell ref="FU6:FV6"/>
    <mergeCell ref="FK6:FL6"/>
    <mergeCell ref="FM6:FN6"/>
    <mergeCell ref="DY6:DZ6"/>
    <mergeCell ref="EA6:EB6"/>
    <mergeCell ref="EC6:ED6"/>
    <mergeCell ref="EQ6:ER6"/>
    <mergeCell ref="ES6:ET6"/>
    <mergeCell ref="EU6:EV6"/>
    <mergeCell ref="FG6:FH6"/>
    <mergeCell ref="FI6:FJ6"/>
    <mergeCell ref="EW6:EX6"/>
    <mergeCell ref="EY6:EZ6"/>
    <mergeCell ref="FA6:FB6"/>
    <mergeCell ref="FQ6:FR6"/>
    <mergeCell ref="EO6:EP6"/>
    <mergeCell ref="CQ5:CR5"/>
    <mergeCell ref="AQ6:AR6"/>
    <mergeCell ref="GK6:GL6"/>
    <mergeCell ref="GM6:GN6"/>
    <mergeCell ref="GO6:GP6"/>
    <mergeCell ref="AI6:AJ6"/>
    <mergeCell ref="AK6:AL6"/>
    <mergeCell ref="AM6:AN6"/>
    <mergeCell ref="FC6:FD6"/>
    <mergeCell ref="FE6:FF6"/>
    <mergeCell ref="DQ6:DR6"/>
    <mergeCell ref="DS6:DT6"/>
    <mergeCell ref="AS6:AT6"/>
    <mergeCell ref="AU6:AV6"/>
    <mergeCell ref="AW6:AX6"/>
    <mergeCell ref="AY6:AZ6"/>
    <mergeCell ref="BA6:BB6"/>
    <mergeCell ref="BC6:BD6"/>
    <mergeCell ref="BK6:BL6"/>
    <mergeCell ref="BM6:BN6"/>
    <mergeCell ref="CM6:CN6"/>
    <mergeCell ref="CO6:CP6"/>
    <mergeCell ref="AO6:AP6"/>
    <mergeCell ref="BG6:BH6"/>
    <mergeCell ref="FS6:FT6"/>
    <mergeCell ref="AQ7:AR7"/>
    <mergeCell ref="AS7:AT7"/>
    <mergeCell ref="DO6:DP6"/>
    <mergeCell ref="CC6:CD6"/>
    <mergeCell ref="Y6:Z6"/>
    <mergeCell ref="AA6:AB6"/>
    <mergeCell ref="AC6:AD6"/>
    <mergeCell ref="AE6:AF6"/>
    <mergeCell ref="BE6:BF6"/>
    <mergeCell ref="CC7:CD7"/>
    <mergeCell ref="AC7:AD7"/>
    <mergeCell ref="AE7:AF7"/>
    <mergeCell ref="CG6:CH6"/>
    <mergeCell ref="CI6:CJ6"/>
    <mergeCell ref="AU7:AV7"/>
    <mergeCell ref="AW7:AX7"/>
    <mergeCell ref="AY7:AZ7"/>
    <mergeCell ref="CO7:CP7"/>
    <mergeCell ref="CQ7:CR7"/>
    <mergeCell ref="CS7:CT7"/>
    <mergeCell ref="CQ6:CR6"/>
    <mergeCell ref="CS6:CT6"/>
    <mergeCell ref="CU6:CV6"/>
    <mergeCell ref="DC6:DD6"/>
    <mergeCell ref="U7:V7"/>
    <mergeCell ref="W7:X7"/>
    <mergeCell ref="Y7:Z7"/>
    <mergeCell ref="AA7:AB7"/>
    <mergeCell ref="CU7:CV7"/>
    <mergeCell ref="CW7:CX7"/>
    <mergeCell ref="EK6:EL6"/>
    <mergeCell ref="G7:H7"/>
    <mergeCell ref="I7:J7"/>
    <mergeCell ref="K7:L7"/>
    <mergeCell ref="M7:N7"/>
    <mergeCell ref="O7:P7"/>
    <mergeCell ref="Q7:R7"/>
    <mergeCell ref="CE6:CF6"/>
    <mergeCell ref="EE6:EF6"/>
    <mergeCell ref="EG6:EH6"/>
    <mergeCell ref="EI6:EJ6"/>
    <mergeCell ref="DU6:DV6"/>
    <mergeCell ref="DW6:DX6"/>
    <mergeCell ref="DE6:DF6"/>
    <mergeCell ref="DG6:DH6"/>
    <mergeCell ref="DI6:DJ6"/>
    <mergeCell ref="DK6:DL6"/>
    <mergeCell ref="DM6:DN6"/>
    <mergeCell ref="DQ7:DR7"/>
    <mergeCell ref="DS7:DT7"/>
    <mergeCell ref="CW6:CX6"/>
    <mergeCell ref="CY6:CZ6"/>
    <mergeCell ref="DA6:DB6"/>
    <mergeCell ref="BK7:BL7"/>
    <mergeCell ref="BA7:BB7"/>
    <mergeCell ref="BC7:BD7"/>
    <mergeCell ref="BE7:BF7"/>
    <mergeCell ref="BM7:BN7"/>
    <mergeCell ref="CM7:CN7"/>
    <mergeCell ref="CE7:CF7"/>
    <mergeCell ref="CI7:CJ7"/>
    <mergeCell ref="CK7:CL7"/>
    <mergeCell ref="CK6:CL6"/>
    <mergeCell ref="BW7:BX7"/>
    <mergeCell ref="BY7:BZ7"/>
    <mergeCell ref="DO7:DP7"/>
    <mergeCell ref="GK7:GL7"/>
    <mergeCell ref="GM7:GN7"/>
    <mergeCell ref="GO7:GP7"/>
    <mergeCell ref="AI7:AJ7"/>
    <mergeCell ref="FC7:FD7"/>
    <mergeCell ref="FE7:FF7"/>
    <mergeCell ref="FG7:FH7"/>
    <mergeCell ref="FI7:FJ7"/>
    <mergeCell ref="EG7:EH7"/>
    <mergeCell ref="EI7:EJ7"/>
    <mergeCell ref="CG7:CH7"/>
    <mergeCell ref="FW7:FX7"/>
    <mergeCell ref="FY7:FZ7"/>
    <mergeCell ref="GA7:GB7"/>
    <mergeCell ref="GC7:GD7"/>
    <mergeCell ref="GE7:GF7"/>
    <mergeCell ref="EW7:EX7"/>
    <mergeCell ref="EY7:EZ7"/>
    <mergeCell ref="FA7:FB7"/>
    <mergeCell ref="FQ7:FR7"/>
    <mergeCell ref="ES7:ET7"/>
    <mergeCell ref="EU7:EV7"/>
    <mergeCell ref="DM7:DN7"/>
    <mergeCell ref="EK7:EL7"/>
    <mergeCell ref="GI6:GJ6"/>
    <mergeCell ref="GI7:GJ7"/>
    <mergeCell ref="CY7:CZ7"/>
    <mergeCell ref="DA7:DB7"/>
    <mergeCell ref="DC7:DD7"/>
    <mergeCell ref="EM6:EN6"/>
    <mergeCell ref="GG7:GH7"/>
    <mergeCell ref="FW6:FX6"/>
    <mergeCell ref="FY6:FZ6"/>
    <mergeCell ref="GA6:GB6"/>
    <mergeCell ref="GC6:GD6"/>
    <mergeCell ref="GE6:GF6"/>
    <mergeCell ref="GG6:GH6"/>
    <mergeCell ref="DE7:DF7"/>
    <mergeCell ref="DG7:DH7"/>
    <mergeCell ref="DI7:DJ7"/>
    <mergeCell ref="FS7:FT7"/>
    <mergeCell ref="FU7:FV7"/>
    <mergeCell ref="DK7:DL7"/>
    <mergeCell ref="FK7:FL7"/>
    <mergeCell ref="FM7:FN7"/>
    <mergeCell ref="DU7:DV7"/>
    <mergeCell ref="DW7:DX7"/>
    <mergeCell ref="DY7:DZ7"/>
    <mergeCell ref="AG7:AH7"/>
    <mergeCell ref="CA5:CB5"/>
    <mergeCell ref="CA7:CB7"/>
    <mergeCell ref="FO5:FP5"/>
    <mergeCell ref="FO6:FP6"/>
    <mergeCell ref="FO7:FP7"/>
    <mergeCell ref="BO7:BP7"/>
    <mergeCell ref="BQ7:BR7"/>
    <mergeCell ref="BS7:BT7"/>
    <mergeCell ref="BU7:BV7"/>
    <mergeCell ref="CU5:CV5"/>
    <mergeCell ref="CM5:CN5"/>
    <mergeCell ref="CO5:CP5"/>
    <mergeCell ref="AK7:AL7"/>
    <mergeCell ref="AM7:AN7"/>
    <mergeCell ref="AO7:AP7"/>
    <mergeCell ref="BG7:BH7"/>
    <mergeCell ref="BI7:BJ7"/>
    <mergeCell ref="EA7:EB7"/>
    <mergeCell ref="EC7:ED7"/>
    <mergeCell ref="EE7:EF7"/>
    <mergeCell ref="EM7:EN7"/>
    <mergeCell ref="EO7:EP7"/>
    <mergeCell ref="EQ7:ER7"/>
  </mergeCells>
  <pageMargins left="0.7" right="0.7" top="0.75" bottom="0.75" header="0.3" footer="0.3"/>
  <pageSetup paperSize="3" scale="92" fitToWidth="0" orientation="landscape" r:id="rId1"/>
  <headerFooter>
    <oddFooter>Page &amp;P of &amp;N</oddFooter>
  </headerFooter>
  <colBreaks count="6" manualBreakCount="6">
    <brk id="30" max="58" man="1"/>
    <brk id="60" max="58" man="1"/>
    <brk id="88" max="58" man="1"/>
    <brk id="118" max="58" man="1"/>
    <brk id="146" max="58" man="1"/>
    <brk id="174" max="5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A69CC-BC7B-4132-9FC7-CE0259C25764}">
  <sheetPr>
    <pageSetUpPr fitToPage="1"/>
  </sheetPr>
  <dimension ref="A1:J168"/>
  <sheetViews>
    <sheetView tabSelected="1" view="pageBreakPreview" zoomScale="85" zoomScaleNormal="100" zoomScaleSheetLayoutView="85" workbookViewId="0">
      <selection activeCell="F23" sqref="F23"/>
    </sheetView>
  </sheetViews>
  <sheetFormatPr defaultColWidth="9.140625" defaultRowHeight="14.25" x14ac:dyDescent="0.2"/>
  <cols>
    <col min="1" max="1" width="17.140625" style="1648" customWidth="1"/>
    <col min="2" max="2" width="21.42578125" style="1650" customWidth="1"/>
    <col min="3" max="3" width="20" style="1650" customWidth="1"/>
    <col min="4" max="4" width="17.28515625" style="1649" customWidth="1"/>
    <col min="5" max="5" width="17.5703125" style="1648" customWidth="1"/>
    <col min="6" max="6" width="14.7109375" style="1648" customWidth="1"/>
    <col min="7" max="16384" width="9.140625" style="1648"/>
  </cols>
  <sheetData>
    <row r="1" spans="1:10" s="1671" customFormat="1" ht="15" x14ac:dyDescent="0.25">
      <c r="A1" s="1675" t="s">
        <v>817</v>
      </c>
      <c r="B1" s="1673"/>
      <c r="C1" s="1673"/>
      <c r="D1" s="1672"/>
      <c r="E1" s="1672"/>
    </row>
    <row r="2" spans="1:10" s="1671" customFormat="1" x14ac:dyDescent="0.2">
      <c r="A2" s="1671" t="s">
        <v>816</v>
      </c>
      <c r="B2" s="1673"/>
      <c r="C2" s="1673"/>
      <c r="D2" s="1672"/>
      <c r="E2" s="1672"/>
    </row>
    <row r="3" spans="1:10" s="1671" customFormat="1" ht="15" thickBot="1" x14ac:dyDescent="0.25">
      <c r="A3" s="1674" t="s">
        <v>241</v>
      </c>
      <c r="B3" s="1673"/>
      <c r="C3" s="1673"/>
      <c r="D3" s="1672"/>
      <c r="E3" s="1672"/>
    </row>
    <row r="4" spans="1:10" s="1651" customFormat="1" ht="34.5" thickBot="1" x14ac:dyDescent="0.25">
      <c r="A4" s="1670" t="s">
        <v>815</v>
      </c>
      <c r="B4" s="1669" t="s">
        <v>814</v>
      </c>
      <c r="C4" s="1669" t="s">
        <v>813</v>
      </c>
      <c r="D4" s="1668" t="s">
        <v>812</v>
      </c>
      <c r="E4" s="1668" t="s">
        <v>811</v>
      </c>
      <c r="F4" s="1668" t="s">
        <v>810</v>
      </c>
    </row>
    <row r="5" spans="1:10" s="1651" customFormat="1" ht="11.25" x14ac:dyDescent="0.2">
      <c r="A5" s="1653" t="s">
        <v>360</v>
      </c>
      <c r="B5" s="1660">
        <v>30.645000000000003</v>
      </c>
      <c r="C5" s="1666"/>
      <c r="D5" s="1661">
        <v>37833</v>
      </c>
      <c r="E5" s="1665">
        <v>12.72</v>
      </c>
      <c r="F5" s="1664">
        <v>17.925000000000004</v>
      </c>
    </row>
    <row r="6" spans="1:10" s="1651" customFormat="1" ht="11.25" x14ac:dyDescent="0.2">
      <c r="A6" s="1667"/>
      <c r="B6" s="1666"/>
      <c r="C6" s="1666"/>
      <c r="D6" s="1661">
        <v>37862</v>
      </c>
      <c r="E6" s="1665">
        <v>12.96</v>
      </c>
      <c r="F6" s="1664">
        <v>17.685000000000002</v>
      </c>
    </row>
    <row r="7" spans="1:10" s="1651" customFormat="1" ht="11.25" x14ac:dyDescent="0.2">
      <c r="A7" s="1667"/>
      <c r="B7" s="1666"/>
      <c r="C7" s="1666"/>
      <c r="D7" s="1661">
        <v>37958</v>
      </c>
      <c r="E7" s="1665">
        <v>13.45</v>
      </c>
      <c r="F7" s="1664">
        <v>17.195000000000004</v>
      </c>
    </row>
    <row r="8" spans="1:10" s="1651" customFormat="1" ht="11.25" x14ac:dyDescent="0.2">
      <c r="A8" s="1667"/>
      <c r="B8" s="1666"/>
      <c r="C8" s="1666"/>
      <c r="D8" s="1661">
        <v>38187</v>
      </c>
      <c r="E8" s="1665">
        <v>12.91</v>
      </c>
      <c r="F8" s="1664">
        <v>17.735000000000003</v>
      </c>
    </row>
    <row r="9" spans="1:10" s="1651" customFormat="1" ht="11.25" x14ac:dyDescent="0.2">
      <c r="A9" s="1667"/>
      <c r="B9" s="1666"/>
      <c r="C9" s="1666"/>
      <c r="D9" s="1661">
        <v>38215</v>
      </c>
      <c r="E9" s="1665">
        <v>13.33</v>
      </c>
      <c r="F9" s="1664">
        <v>17.315000000000005</v>
      </c>
    </row>
    <row r="10" spans="1:10" s="1651" customFormat="1" ht="11.25" x14ac:dyDescent="0.2">
      <c r="A10" s="1667"/>
      <c r="B10" s="1666"/>
      <c r="C10" s="1666"/>
      <c r="D10" s="1661">
        <v>38524</v>
      </c>
      <c r="E10" s="1665">
        <v>13.25</v>
      </c>
      <c r="F10" s="1664">
        <v>17.395000000000003</v>
      </c>
    </row>
    <row r="11" spans="1:10" s="1651" customFormat="1" ht="11.25" x14ac:dyDescent="0.2">
      <c r="A11" s="1667"/>
      <c r="B11" s="1666"/>
      <c r="C11" s="1666"/>
      <c r="D11" s="1661">
        <v>38616</v>
      </c>
      <c r="E11" s="1665">
        <v>13.95</v>
      </c>
      <c r="F11" s="1664">
        <v>16.695000000000004</v>
      </c>
    </row>
    <row r="12" spans="1:10" s="1651" customFormat="1" ht="11.25" x14ac:dyDescent="0.2">
      <c r="A12" s="1667"/>
      <c r="B12" s="1666"/>
      <c r="C12" s="1666"/>
      <c r="D12" s="1661">
        <v>39349</v>
      </c>
      <c r="E12" s="1665">
        <v>13.57</v>
      </c>
      <c r="F12" s="1664">
        <v>17.075000000000003</v>
      </c>
    </row>
    <row r="13" spans="1:10" s="1651" customFormat="1" ht="11.25" x14ac:dyDescent="0.2">
      <c r="B13" s="1660">
        <v>30.635000000000002</v>
      </c>
      <c r="C13" s="1660">
        <f>B13+0.35</f>
        <v>30.985000000000003</v>
      </c>
      <c r="D13" s="1661">
        <v>42668</v>
      </c>
      <c r="E13" s="1654">
        <v>12.96</v>
      </c>
      <c r="F13" s="1654">
        <f>B13-E13</f>
        <v>17.675000000000001</v>
      </c>
      <c r="G13" s="1654"/>
    </row>
    <row r="14" spans="1:10" s="1651" customFormat="1" ht="11.25" x14ac:dyDescent="0.2">
      <c r="A14" s="1653"/>
      <c r="B14" s="1660"/>
      <c r="C14" s="1660"/>
      <c r="D14" s="1661">
        <v>42745</v>
      </c>
      <c r="E14" s="1654">
        <v>11.6</v>
      </c>
      <c r="F14" s="1654">
        <f>B13-E14</f>
        <v>19.035000000000004</v>
      </c>
      <c r="G14" s="1654"/>
      <c r="I14" s="1654">
        <f>MIN(E13:E161)</f>
        <v>5.65</v>
      </c>
      <c r="J14" s="1654">
        <f>MIN(E13:E86)</f>
        <v>6.66</v>
      </c>
    </row>
    <row r="15" spans="1:10" s="1651" customFormat="1" ht="11.25" x14ac:dyDescent="0.2">
      <c r="A15" s="1653"/>
      <c r="B15" s="1660"/>
      <c r="C15" s="1660"/>
      <c r="D15" s="1661">
        <v>42765</v>
      </c>
      <c r="E15" s="1654">
        <v>11.23</v>
      </c>
      <c r="F15" s="1654">
        <f>B13-E15</f>
        <v>19.405000000000001</v>
      </c>
      <c r="G15" s="1654"/>
      <c r="I15" s="1654">
        <f>MAX(E13:E161)</f>
        <v>19.989999999999998</v>
      </c>
      <c r="J15" s="1654">
        <f>MAX(E13:E86)</f>
        <v>13.89</v>
      </c>
    </row>
    <row r="16" spans="1:10" s="1651" customFormat="1" ht="11.25" x14ac:dyDescent="0.2">
      <c r="A16" s="1653"/>
      <c r="B16" s="1660"/>
      <c r="C16" s="1660"/>
      <c r="D16" s="1661">
        <v>42850</v>
      </c>
      <c r="E16" s="1654">
        <v>9.64</v>
      </c>
      <c r="F16" s="1654">
        <f>B13-E16</f>
        <v>20.995000000000001</v>
      </c>
      <c r="G16" s="1654"/>
    </row>
    <row r="17" spans="1:7" s="1651" customFormat="1" ht="11.25" x14ac:dyDescent="0.2">
      <c r="A17" s="1653"/>
      <c r="B17" s="1660"/>
      <c r="C17" s="1660"/>
      <c r="D17" s="1661">
        <v>42940</v>
      </c>
      <c r="E17" s="1654">
        <v>11.05</v>
      </c>
      <c r="F17" s="1654">
        <f>B13-E17</f>
        <v>19.585000000000001</v>
      </c>
      <c r="G17" s="1654"/>
    </row>
    <row r="18" spans="1:7" s="1651" customFormat="1" ht="11.25" x14ac:dyDescent="0.2">
      <c r="A18" s="1653"/>
      <c r="B18" s="1660"/>
      <c r="C18" s="1660"/>
      <c r="D18" s="1659">
        <v>43438</v>
      </c>
      <c r="E18" s="1654">
        <v>13.89</v>
      </c>
      <c r="F18" s="1654">
        <f>B13-E18</f>
        <v>16.745000000000001</v>
      </c>
      <c r="G18" s="1654"/>
    </row>
    <row r="19" spans="1:7" s="1651" customFormat="1" ht="11.25" x14ac:dyDescent="0.2">
      <c r="A19" s="1653"/>
      <c r="B19" s="1660"/>
      <c r="C19" s="1660"/>
      <c r="D19" s="1659">
        <v>43592</v>
      </c>
      <c r="E19" s="1654">
        <v>12.76</v>
      </c>
      <c r="F19" s="1654">
        <v>17.875</v>
      </c>
      <c r="G19" s="1654"/>
    </row>
    <row r="20" spans="1:7" s="1651" customFormat="1" ht="11.25" x14ac:dyDescent="0.2">
      <c r="A20" s="1658"/>
      <c r="B20" s="1657"/>
      <c r="C20" s="1657"/>
      <c r="D20" s="1656">
        <v>43745</v>
      </c>
      <c r="E20" s="1655">
        <v>13.87</v>
      </c>
      <c r="F20" s="1655">
        <v>16.765000000000001</v>
      </c>
      <c r="G20" s="1654"/>
    </row>
    <row r="21" spans="1:7" s="1651" customFormat="1" ht="11.25" x14ac:dyDescent="0.2">
      <c r="A21" s="1653" t="s">
        <v>361</v>
      </c>
      <c r="B21" s="1660">
        <v>27.675000000000001</v>
      </c>
      <c r="C21" s="1660"/>
      <c r="D21" s="1659">
        <v>37833</v>
      </c>
      <c r="E21" s="1654">
        <v>9.7899999999999991</v>
      </c>
      <c r="F21" s="1654">
        <v>17.885000000000002</v>
      </c>
      <c r="G21" s="1654"/>
    </row>
    <row r="22" spans="1:7" s="1651" customFormat="1" ht="11.25" x14ac:dyDescent="0.2">
      <c r="A22" s="1653"/>
      <c r="B22" s="1660"/>
      <c r="C22" s="1660"/>
      <c r="D22" s="1659">
        <v>37862</v>
      </c>
      <c r="E22" s="1654">
        <v>10.01</v>
      </c>
      <c r="F22" s="1654">
        <v>17.664999999999999</v>
      </c>
      <c r="G22" s="1654"/>
    </row>
    <row r="23" spans="1:7" s="1651" customFormat="1" ht="11.25" x14ac:dyDescent="0.2">
      <c r="A23" s="1653"/>
      <c r="B23" s="1660"/>
      <c r="C23" s="1660"/>
      <c r="D23" s="1659">
        <v>37958</v>
      </c>
      <c r="E23" s="1654">
        <v>10.49</v>
      </c>
      <c r="F23" s="1654">
        <v>17.185000000000002</v>
      </c>
      <c r="G23" s="1654"/>
    </row>
    <row r="24" spans="1:7" s="1651" customFormat="1" ht="11.25" x14ac:dyDescent="0.2">
      <c r="A24" s="1653"/>
      <c r="B24" s="1660"/>
      <c r="C24" s="1660"/>
      <c r="D24" s="1659">
        <v>38187</v>
      </c>
      <c r="E24" s="1654">
        <v>9.98</v>
      </c>
      <c r="F24" s="1654">
        <v>17.695</v>
      </c>
      <c r="G24" s="1654"/>
    </row>
    <row r="25" spans="1:7" s="1651" customFormat="1" ht="11.25" x14ac:dyDescent="0.2">
      <c r="A25" s="1653"/>
      <c r="B25" s="1660"/>
      <c r="C25" s="1660"/>
      <c r="D25" s="1659">
        <v>38215</v>
      </c>
      <c r="E25" s="1654">
        <v>10.41</v>
      </c>
      <c r="F25" s="1654">
        <v>17.265000000000001</v>
      </c>
      <c r="G25" s="1654"/>
    </row>
    <row r="26" spans="1:7" s="1651" customFormat="1" ht="11.25" x14ac:dyDescent="0.2">
      <c r="A26" s="1653"/>
      <c r="B26" s="1660"/>
      <c r="C26" s="1660"/>
      <c r="D26" s="1659">
        <v>38524</v>
      </c>
      <c r="E26" s="1654">
        <v>10.33</v>
      </c>
      <c r="F26" s="1654">
        <v>17.344999999999999</v>
      </c>
      <c r="G26" s="1654"/>
    </row>
    <row r="27" spans="1:7" s="1651" customFormat="1" ht="11.25" x14ac:dyDescent="0.2">
      <c r="A27" s="1653"/>
      <c r="B27" s="1660"/>
      <c r="C27" s="1660"/>
      <c r="D27" s="1659">
        <v>38616</v>
      </c>
      <c r="E27" s="1654">
        <v>11.03</v>
      </c>
      <c r="F27" s="1654">
        <v>16.645000000000003</v>
      </c>
      <c r="G27" s="1654"/>
    </row>
    <row r="28" spans="1:7" s="1651" customFormat="1" ht="11.25" x14ac:dyDescent="0.2">
      <c r="A28" s="1653"/>
      <c r="B28" s="1660"/>
      <c r="C28" s="1660"/>
      <c r="D28" s="1659">
        <v>39349</v>
      </c>
      <c r="E28" s="1654">
        <v>10.68</v>
      </c>
      <c r="F28" s="1654">
        <v>16.995000000000001</v>
      </c>
      <c r="G28" s="1654"/>
    </row>
    <row r="29" spans="1:7" s="1651" customFormat="1" ht="11.25" x14ac:dyDescent="0.2">
      <c r="B29" s="1660">
        <v>27.66</v>
      </c>
      <c r="C29" s="1660">
        <f>B29+0.31</f>
        <v>27.97</v>
      </c>
      <c r="D29" s="1661">
        <v>42668</v>
      </c>
      <c r="E29" s="1654">
        <v>10.039999999999999</v>
      </c>
      <c r="F29" s="1654">
        <f>B29-E29</f>
        <v>17.62</v>
      </c>
      <c r="G29" s="1654"/>
    </row>
    <row r="30" spans="1:7" s="1651" customFormat="1" ht="11.25" x14ac:dyDescent="0.2">
      <c r="A30" s="1653"/>
      <c r="B30" s="1660"/>
      <c r="C30" s="1660"/>
      <c r="D30" s="1661">
        <v>42745</v>
      </c>
      <c r="E30" s="1654">
        <v>8.6999999999999993</v>
      </c>
      <c r="F30" s="1654">
        <f>B29-E30</f>
        <v>18.96</v>
      </c>
      <c r="G30" s="1654"/>
    </row>
    <row r="31" spans="1:7" s="1651" customFormat="1" ht="11.25" x14ac:dyDescent="0.2">
      <c r="A31" s="1653"/>
      <c r="B31" s="1660"/>
      <c r="C31" s="1660"/>
      <c r="D31" s="1661">
        <v>42765</v>
      </c>
      <c r="E31" s="1654">
        <v>8.2200000000000006</v>
      </c>
      <c r="F31" s="1654">
        <f>B29-E31</f>
        <v>19.439999999999998</v>
      </c>
      <c r="G31" s="1654"/>
    </row>
    <row r="32" spans="1:7" s="1651" customFormat="1" ht="11.25" x14ac:dyDescent="0.2">
      <c r="A32" s="1653"/>
      <c r="B32" s="1660"/>
      <c r="C32" s="1660"/>
      <c r="D32" s="1661">
        <v>42850</v>
      </c>
      <c r="E32" s="1654">
        <v>6.66</v>
      </c>
      <c r="F32" s="1654">
        <f>B29-E32</f>
        <v>21</v>
      </c>
      <c r="G32" s="1654"/>
    </row>
    <row r="33" spans="1:7" s="1651" customFormat="1" ht="11.25" x14ac:dyDescent="0.2">
      <c r="A33" s="1653"/>
      <c r="B33" s="1660"/>
      <c r="C33" s="1660"/>
      <c r="D33" s="1661">
        <v>42940</v>
      </c>
      <c r="E33" s="1654">
        <v>8.16</v>
      </c>
      <c r="F33" s="1654">
        <f>B29-E33</f>
        <v>19.5</v>
      </c>
      <c r="G33" s="1654"/>
    </row>
    <row r="34" spans="1:7" s="1651" customFormat="1" ht="11.25" x14ac:dyDescent="0.2">
      <c r="A34" s="1653"/>
      <c r="B34" s="1660"/>
      <c r="C34" s="1660"/>
      <c r="D34" s="1659">
        <v>43438</v>
      </c>
      <c r="E34" s="1654">
        <v>10.98</v>
      </c>
      <c r="F34" s="1654">
        <f>B29-E34</f>
        <v>16.68</v>
      </c>
      <c r="G34" s="1654"/>
    </row>
    <row r="35" spans="1:7" s="1651" customFormat="1" ht="11.25" x14ac:dyDescent="0.2">
      <c r="A35" s="1653"/>
      <c r="B35" s="1660"/>
      <c r="C35" s="1660"/>
      <c r="D35" s="1659">
        <v>43592</v>
      </c>
      <c r="E35" s="1654">
        <v>9.84</v>
      </c>
      <c r="F35" s="1654">
        <f>B29-E35</f>
        <v>17.82</v>
      </c>
      <c r="G35" s="1654"/>
    </row>
    <row r="36" spans="1:7" s="1651" customFormat="1" ht="11.25" x14ac:dyDescent="0.2">
      <c r="A36" s="1658"/>
      <c r="B36" s="1657"/>
      <c r="C36" s="1657"/>
      <c r="D36" s="1656">
        <v>43745</v>
      </c>
      <c r="E36" s="1655">
        <v>10.92</v>
      </c>
      <c r="F36" s="1655">
        <v>16.740000000000002</v>
      </c>
      <c r="G36" s="1654"/>
    </row>
    <row r="37" spans="1:7" s="1651" customFormat="1" ht="11.25" x14ac:dyDescent="0.2">
      <c r="A37" s="1653" t="s">
        <v>362</v>
      </c>
      <c r="B37" s="1660">
        <v>29.16</v>
      </c>
      <c r="C37" s="1660"/>
      <c r="D37" s="1659">
        <v>37833</v>
      </c>
      <c r="E37" s="1654">
        <v>11.53</v>
      </c>
      <c r="F37" s="1654">
        <v>17.630000000000003</v>
      </c>
      <c r="G37" s="1654"/>
    </row>
    <row r="38" spans="1:7" s="1651" customFormat="1" ht="11.25" x14ac:dyDescent="0.2">
      <c r="A38" s="1653"/>
      <c r="B38" s="1660"/>
      <c r="C38" s="1660"/>
      <c r="D38" s="1659">
        <v>37862</v>
      </c>
      <c r="E38" s="1654">
        <v>11.75</v>
      </c>
      <c r="F38" s="1654">
        <v>17.41</v>
      </c>
      <c r="G38" s="1654"/>
    </row>
    <row r="39" spans="1:7" s="1651" customFormat="1" ht="11.25" x14ac:dyDescent="0.2">
      <c r="A39" s="1653"/>
      <c r="B39" s="1660"/>
      <c r="C39" s="1660"/>
      <c r="D39" s="1659">
        <v>37958</v>
      </c>
      <c r="E39" s="1654">
        <v>12.16</v>
      </c>
      <c r="F39" s="1654">
        <v>17</v>
      </c>
      <c r="G39" s="1654"/>
    </row>
    <row r="40" spans="1:7" s="1651" customFormat="1" ht="11.25" x14ac:dyDescent="0.2">
      <c r="A40" s="1653"/>
      <c r="B40" s="1660"/>
      <c r="C40" s="1660"/>
      <c r="D40" s="1659">
        <v>38187</v>
      </c>
      <c r="E40" s="1654">
        <v>11.78</v>
      </c>
      <c r="F40" s="1654">
        <v>17.380000000000003</v>
      </c>
      <c r="G40" s="1654"/>
    </row>
    <row r="41" spans="1:7" s="1651" customFormat="1" ht="11.25" x14ac:dyDescent="0.2">
      <c r="A41" s="1653"/>
      <c r="B41" s="1660"/>
      <c r="C41" s="1660"/>
      <c r="D41" s="1659">
        <v>38215</v>
      </c>
      <c r="E41" s="1654">
        <v>12.12</v>
      </c>
      <c r="F41" s="1654">
        <v>17.04</v>
      </c>
      <c r="G41" s="1654"/>
    </row>
    <row r="42" spans="1:7" s="1651" customFormat="1" ht="11.25" x14ac:dyDescent="0.2">
      <c r="A42" s="1653"/>
      <c r="B42" s="1660"/>
      <c r="C42" s="1660"/>
      <c r="D42" s="1659">
        <v>38524</v>
      </c>
      <c r="E42" s="1654">
        <v>11.97</v>
      </c>
      <c r="F42" s="1654">
        <v>17.189999999999998</v>
      </c>
      <c r="G42" s="1654"/>
    </row>
    <row r="43" spans="1:7" s="1651" customFormat="1" ht="11.25" x14ac:dyDescent="0.2">
      <c r="A43" s="1653"/>
      <c r="B43" s="1660"/>
      <c r="C43" s="1660"/>
      <c r="D43" s="1659">
        <v>38616</v>
      </c>
      <c r="E43" s="1654">
        <v>12.71</v>
      </c>
      <c r="F43" s="1654">
        <v>16.45</v>
      </c>
      <c r="G43" s="1654"/>
    </row>
    <row r="44" spans="1:7" s="1651" customFormat="1" ht="11.25" x14ac:dyDescent="0.2">
      <c r="A44" s="1653"/>
      <c r="B44" s="1660"/>
      <c r="C44" s="1660"/>
      <c r="D44" s="1659">
        <v>39349</v>
      </c>
      <c r="E44" s="1654">
        <v>12.39</v>
      </c>
      <c r="F44" s="1654">
        <v>16.77</v>
      </c>
      <c r="G44" s="1654"/>
    </row>
    <row r="45" spans="1:7" s="1651" customFormat="1" ht="11.25" x14ac:dyDescent="0.2">
      <c r="B45" s="1660">
        <v>29.15</v>
      </c>
      <c r="C45" s="1660">
        <f>B45+0.23</f>
        <v>29.38</v>
      </c>
      <c r="D45" s="1661">
        <v>42668</v>
      </c>
      <c r="E45" s="1654">
        <v>11.63</v>
      </c>
      <c r="F45" s="1654">
        <f>B45-E45</f>
        <v>17.519999999999996</v>
      </c>
      <c r="G45" s="1654"/>
    </row>
    <row r="46" spans="1:7" s="1651" customFormat="1" ht="11.25" x14ac:dyDescent="0.2">
      <c r="A46" s="1653"/>
      <c r="B46" s="1660"/>
      <c r="C46" s="1660"/>
      <c r="D46" s="1661">
        <v>42745</v>
      </c>
      <c r="E46" s="1654">
        <v>10.199999999999999</v>
      </c>
      <c r="F46" s="1654">
        <f>B45-E46</f>
        <v>18.95</v>
      </c>
      <c r="G46" s="1654"/>
    </row>
    <row r="47" spans="1:7" s="1651" customFormat="1" ht="11.25" x14ac:dyDescent="0.2">
      <c r="A47" s="1653"/>
      <c r="B47" s="1660"/>
      <c r="C47" s="1660"/>
      <c r="D47" s="1661">
        <v>42765</v>
      </c>
      <c r="E47" s="1654">
        <v>9.69</v>
      </c>
      <c r="F47" s="1654">
        <f>B45-E47</f>
        <v>19.46</v>
      </c>
      <c r="G47" s="1654"/>
    </row>
    <row r="48" spans="1:7" s="1651" customFormat="1" ht="11.25" x14ac:dyDescent="0.2">
      <c r="A48" s="1653"/>
      <c r="B48" s="1660"/>
      <c r="C48" s="1660"/>
      <c r="D48" s="1661">
        <v>42850</v>
      </c>
      <c r="E48" s="1654">
        <v>8.09</v>
      </c>
      <c r="F48" s="1654">
        <f>B45-E48</f>
        <v>21.06</v>
      </c>
      <c r="G48" s="1654"/>
    </row>
    <row r="49" spans="1:7" s="1651" customFormat="1" ht="11.25" x14ac:dyDescent="0.2">
      <c r="A49" s="1653"/>
      <c r="B49" s="1660"/>
      <c r="C49" s="1660"/>
      <c r="D49" s="1661">
        <v>42940</v>
      </c>
      <c r="E49" s="1654">
        <v>9.82</v>
      </c>
      <c r="F49" s="1654">
        <f>B45-E49</f>
        <v>19.329999999999998</v>
      </c>
      <c r="G49" s="1654"/>
    </row>
    <row r="50" spans="1:7" s="1651" customFormat="1" ht="11.25" x14ac:dyDescent="0.2">
      <c r="A50" s="1653"/>
      <c r="B50" s="1660"/>
      <c r="C50" s="1660"/>
      <c r="D50" s="1659">
        <v>43438</v>
      </c>
      <c r="E50" s="1654">
        <v>12.66</v>
      </c>
      <c r="F50" s="1654">
        <f>B45-E50</f>
        <v>16.489999999999998</v>
      </c>
      <c r="G50" s="1654"/>
    </row>
    <row r="51" spans="1:7" s="1651" customFormat="1" ht="11.25" x14ac:dyDescent="0.2">
      <c r="A51" s="1653"/>
      <c r="B51" s="1660"/>
      <c r="C51" s="1660"/>
      <c r="D51" s="1659">
        <v>43592</v>
      </c>
      <c r="E51" s="1654">
        <v>11.42</v>
      </c>
      <c r="F51" s="1654">
        <f>B45-E51</f>
        <v>17.729999999999997</v>
      </c>
      <c r="G51" s="1654"/>
    </row>
    <row r="52" spans="1:7" s="1651" customFormat="1" ht="11.25" x14ac:dyDescent="0.2">
      <c r="A52" s="1658"/>
      <c r="B52" s="1657"/>
      <c r="C52" s="1657"/>
      <c r="D52" s="1656">
        <v>43745</v>
      </c>
      <c r="E52" s="1655">
        <v>12.59</v>
      </c>
      <c r="F52" s="1655">
        <v>16.559999999999999</v>
      </c>
      <c r="G52" s="1654"/>
    </row>
    <row r="53" spans="1:7" s="1651" customFormat="1" ht="11.25" x14ac:dyDescent="0.2">
      <c r="A53" s="1653" t="s">
        <v>374</v>
      </c>
      <c r="B53" s="1660">
        <v>30.13</v>
      </c>
      <c r="C53" s="1660"/>
      <c r="D53" s="1659">
        <v>38215</v>
      </c>
      <c r="E53" s="1654">
        <v>13</v>
      </c>
      <c r="F53" s="1654">
        <v>17.13</v>
      </c>
      <c r="G53" s="1654"/>
    </row>
    <row r="54" spans="1:7" s="1651" customFormat="1" ht="11.25" x14ac:dyDescent="0.2">
      <c r="A54" s="1653"/>
      <c r="B54" s="1660"/>
      <c r="C54" s="1660"/>
      <c r="D54" s="1659">
        <v>38524</v>
      </c>
      <c r="E54" s="1654">
        <v>12.86</v>
      </c>
      <c r="F54" s="1654">
        <v>17.27</v>
      </c>
      <c r="G54" s="1654"/>
    </row>
    <row r="55" spans="1:7" s="1651" customFormat="1" ht="11.25" x14ac:dyDescent="0.2">
      <c r="A55" s="1653"/>
      <c r="B55" s="1660"/>
      <c r="C55" s="1660"/>
      <c r="D55" s="1659">
        <v>38616</v>
      </c>
      <c r="E55" s="1654">
        <v>13.59</v>
      </c>
      <c r="F55" s="1654">
        <v>16.54</v>
      </c>
      <c r="G55" s="1654"/>
    </row>
    <row r="56" spans="1:7" s="1651" customFormat="1" ht="11.25" x14ac:dyDescent="0.2">
      <c r="A56" s="1653"/>
      <c r="B56" s="1660"/>
      <c r="C56" s="1660"/>
      <c r="D56" s="1659">
        <v>39349</v>
      </c>
      <c r="E56" s="1654">
        <v>13.24</v>
      </c>
      <c r="F56" s="1654">
        <v>16.89</v>
      </c>
      <c r="G56" s="1654"/>
    </row>
    <row r="57" spans="1:7" s="1651" customFormat="1" ht="11.25" x14ac:dyDescent="0.2">
      <c r="A57" s="1653"/>
      <c r="B57" s="1660">
        <v>30.114999999999998</v>
      </c>
      <c r="C57" s="1660">
        <f>B57+0.65</f>
        <v>30.764999999999997</v>
      </c>
      <c r="D57" s="1661">
        <v>42668</v>
      </c>
      <c r="E57" s="1654">
        <v>12.5</v>
      </c>
      <c r="F57" s="1654">
        <f>B57-E57</f>
        <v>17.614999999999998</v>
      </c>
      <c r="G57" s="1654"/>
    </row>
    <row r="58" spans="1:7" s="1651" customFormat="1" ht="11.25" x14ac:dyDescent="0.2">
      <c r="A58" s="1653"/>
      <c r="B58" s="1660"/>
      <c r="C58" s="1660"/>
      <c r="D58" s="1661">
        <v>42745</v>
      </c>
      <c r="E58" s="1654">
        <v>11.07</v>
      </c>
      <c r="F58" s="1654">
        <f>B57-E58</f>
        <v>19.044999999999998</v>
      </c>
      <c r="G58" s="1654"/>
    </row>
    <row r="59" spans="1:7" s="1651" customFormat="1" ht="11.25" x14ac:dyDescent="0.2">
      <c r="A59" s="1653"/>
      <c r="B59" s="1660"/>
      <c r="C59" s="1660"/>
      <c r="D59" s="1661">
        <v>42765</v>
      </c>
      <c r="E59" s="1654">
        <v>10.62</v>
      </c>
      <c r="F59" s="1654">
        <f>B57-E59</f>
        <v>19.494999999999997</v>
      </c>
      <c r="G59" s="1654"/>
    </row>
    <row r="60" spans="1:7" s="1651" customFormat="1" ht="11.25" x14ac:dyDescent="0.2">
      <c r="A60" s="1653"/>
      <c r="B60" s="1660"/>
      <c r="C60" s="1660"/>
      <c r="D60" s="1661">
        <v>42850</v>
      </c>
      <c r="E60" s="1654">
        <v>9</v>
      </c>
      <c r="F60" s="1654">
        <f>B57-E60</f>
        <v>21.114999999999998</v>
      </c>
      <c r="G60" s="1654"/>
    </row>
    <row r="61" spans="1:7" s="1651" customFormat="1" ht="11.25" x14ac:dyDescent="0.2">
      <c r="A61" s="1653"/>
      <c r="B61" s="1660"/>
      <c r="C61" s="1660"/>
      <c r="D61" s="1661">
        <v>42940</v>
      </c>
      <c r="E61" s="1654">
        <v>10.64</v>
      </c>
      <c r="F61" s="1654">
        <f>B57-E61</f>
        <v>19.474999999999998</v>
      </c>
      <c r="G61" s="1654"/>
    </row>
    <row r="62" spans="1:7" s="1651" customFormat="1" ht="11.25" x14ac:dyDescent="0.2">
      <c r="A62" s="1653"/>
      <c r="B62" s="1660"/>
      <c r="C62" s="1660"/>
      <c r="D62" s="1659">
        <v>43438</v>
      </c>
      <c r="E62" s="1654">
        <v>13.49</v>
      </c>
      <c r="F62" s="1654">
        <f>B57-E62</f>
        <v>16.625</v>
      </c>
      <c r="G62" s="1654"/>
    </row>
    <row r="63" spans="1:7" s="1651" customFormat="1" ht="11.25" x14ac:dyDescent="0.2">
      <c r="A63" s="1653"/>
      <c r="B63" s="1660"/>
      <c r="C63" s="1660"/>
      <c r="D63" s="1659">
        <v>43592</v>
      </c>
      <c r="E63" s="1654">
        <v>12.29</v>
      </c>
      <c r="F63" s="1654">
        <f>B57-E63</f>
        <v>17.824999999999999</v>
      </c>
      <c r="G63" s="1654"/>
    </row>
    <row r="64" spans="1:7" s="1651" customFormat="1" ht="11.25" x14ac:dyDescent="0.2">
      <c r="A64" s="1658"/>
      <c r="B64" s="1657"/>
      <c r="C64" s="1657"/>
      <c r="D64" s="1656">
        <v>43745</v>
      </c>
      <c r="E64" s="1655">
        <v>13.46</v>
      </c>
      <c r="F64" s="1655">
        <v>16.654999999999998</v>
      </c>
      <c r="G64" s="1654"/>
    </row>
    <row r="65" spans="1:7" s="1651" customFormat="1" ht="11.25" x14ac:dyDescent="0.2">
      <c r="A65" s="1653" t="s">
        <v>375</v>
      </c>
      <c r="B65" s="1660">
        <v>30.38</v>
      </c>
      <c r="C65" s="1660"/>
      <c r="D65" s="1659">
        <v>38215</v>
      </c>
      <c r="E65" s="1654">
        <v>13.03</v>
      </c>
      <c r="F65" s="1654">
        <v>17.350000000000001</v>
      </c>
      <c r="G65" s="1654"/>
    </row>
    <row r="66" spans="1:7" s="1651" customFormat="1" ht="11.25" x14ac:dyDescent="0.2">
      <c r="A66" s="1653"/>
      <c r="B66" s="1660"/>
      <c r="C66" s="1660"/>
      <c r="D66" s="1659">
        <v>38524</v>
      </c>
      <c r="E66" s="1654">
        <v>12.97</v>
      </c>
      <c r="F66" s="1654">
        <v>17.409999999999997</v>
      </c>
      <c r="G66" s="1654"/>
    </row>
    <row r="67" spans="1:7" s="1651" customFormat="1" ht="11.25" x14ac:dyDescent="0.2">
      <c r="A67" s="1653"/>
      <c r="B67" s="1660"/>
      <c r="C67" s="1660"/>
      <c r="D67" s="1659">
        <v>38616</v>
      </c>
      <c r="E67" s="1654">
        <v>13.66</v>
      </c>
      <c r="F67" s="1654">
        <v>16.72</v>
      </c>
      <c r="G67" s="1654"/>
    </row>
    <row r="68" spans="1:7" s="1651" customFormat="1" ht="11.25" x14ac:dyDescent="0.2">
      <c r="A68" s="1653"/>
      <c r="B68" s="1660"/>
      <c r="C68" s="1660"/>
      <c r="D68" s="1659">
        <v>39349</v>
      </c>
      <c r="E68" s="1654">
        <v>13.27</v>
      </c>
      <c r="F68" s="1654">
        <v>17.11</v>
      </c>
      <c r="G68" s="1654"/>
    </row>
    <row r="69" spans="1:7" s="1651" customFormat="1" ht="11.25" x14ac:dyDescent="0.2">
      <c r="B69" s="1660">
        <v>30.38</v>
      </c>
      <c r="C69" s="1660">
        <f>B69+0.36</f>
        <v>30.74</v>
      </c>
      <c r="D69" s="1661">
        <v>42668</v>
      </c>
      <c r="E69" s="1654">
        <v>12.7</v>
      </c>
      <c r="F69" s="1654">
        <f>B69-E69</f>
        <v>17.68</v>
      </c>
      <c r="G69" s="1654"/>
    </row>
    <row r="70" spans="1:7" s="1651" customFormat="1" ht="11.25" x14ac:dyDescent="0.2">
      <c r="A70" s="1653"/>
      <c r="B70" s="1660"/>
      <c r="C70" s="1660"/>
      <c r="D70" s="1661">
        <v>42745</v>
      </c>
      <c r="E70" s="1654">
        <v>11.38</v>
      </c>
      <c r="F70" s="1654">
        <f>B69-E70</f>
        <v>19</v>
      </c>
      <c r="G70" s="1654"/>
    </row>
    <row r="71" spans="1:7" s="1651" customFormat="1" ht="11.25" x14ac:dyDescent="0.2">
      <c r="A71" s="1653"/>
      <c r="B71" s="1660"/>
      <c r="C71" s="1660"/>
      <c r="D71" s="1661">
        <v>42765</v>
      </c>
      <c r="E71" s="1654">
        <v>10.98</v>
      </c>
      <c r="F71" s="1654">
        <f>B69-E71</f>
        <v>19.399999999999999</v>
      </c>
      <c r="G71" s="1654"/>
    </row>
    <row r="72" spans="1:7" s="1651" customFormat="1" ht="11.25" x14ac:dyDescent="0.2">
      <c r="A72" s="1653"/>
      <c r="B72" s="1660"/>
      <c r="C72" s="1660"/>
      <c r="D72" s="1661">
        <v>42850</v>
      </c>
      <c r="E72" s="1654">
        <v>9.44</v>
      </c>
      <c r="F72" s="1654">
        <f>B69-E72</f>
        <v>20.939999999999998</v>
      </c>
      <c r="G72" s="1654"/>
    </row>
    <row r="73" spans="1:7" s="1651" customFormat="1" ht="11.25" x14ac:dyDescent="0.2">
      <c r="A73" s="1653"/>
      <c r="B73" s="1660"/>
      <c r="C73" s="1660"/>
      <c r="D73" s="1661">
        <v>42940</v>
      </c>
      <c r="E73" s="1654">
        <v>10.82</v>
      </c>
      <c r="F73" s="1654">
        <f>B69-E73</f>
        <v>19.559999999999999</v>
      </c>
      <c r="G73" s="1654"/>
    </row>
    <row r="74" spans="1:7" s="1651" customFormat="1" ht="11.25" x14ac:dyDescent="0.2">
      <c r="A74" s="1653"/>
      <c r="B74" s="1660"/>
      <c r="C74" s="1660"/>
      <c r="D74" s="1659">
        <v>43438</v>
      </c>
      <c r="E74" s="1654">
        <v>13.6</v>
      </c>
      <c r="F74" s="1654">
        <f>B69-E74</f>
        <v>16.78</v>
      </c>
      <c r="G74" s="1654"/>
    </row>
    <row r="75" spans="1:7" s="1651" customFormat="1" ht="11.25" x14ac:dyDescent="0.2">
      <c r="A75" s="1653"/>
      <c r="B75" s="1660"/>
      <c r="C75" s="1660"/>
      <c r="D75" s="1659">
        <v>43592</v>
      </c>
      <c r="E75" s="1654">
        <v>12.51</v>
      </c>
      <c r="F75" s="1654">
        <f>B69-E75</f>
        <v>17.869999999999997</v>
      </c>
      <c r="G75" s="1654"/>
    </row>
    <row r="76" spans="1:7" s="1651" customFormat="1" ht="11.25" x14ac:dyDescent="0.2">
      <c r="A76" s="1658"/>
      <c r="B76" s="1657"/>
      <c r="C76" s="1657"/>
      <c r="D76" s="1656">
        <v>43745</v>
      </c>
      <c r="E76" s="1655">
        <v>13.58</v>
      </c>
      <c r="F76" s="1655">
        <v>16.799999999999997</v>
      </c>
      <c r="G76" s="1654"/>
    </row>
    <row r="77" spans="1:7" s="1651" customFormat="1" ht="11.25" x14ac:dyDescent="0.2">
      <c r="A77" s="1653" t="s">
        <v>376</v>
      </c>
      <c r="B77" s="1660" t="s">
        <v>809</v>
      </c>
      <c r="C77" s="1660"/>
      <c r="D77" s="1659">
        <v>38524</v>
      </c>
      <c r="E77" s="1654">
        <v>12.45</v>
      </c>
      <c r="F77" s="1663" t="s">
        <v>2</v>
      </c>
      <c r="G77" s="1654"/>
    </row>
    <row r="78" spans="1:7" s="1651" customFormat="1" ht="11.25" x14ac:dyDescent="0.2">
      <c r="A78" s="1653"/>
      <c r="B78" s="1660"/>
      <c r="C78" s="1660"/>
      <c r="D78" s="1659">
        <v>38616</v>
      </c>
      <c r="E78" s="1654">
        <v>13.16</v>
      </c>
      <c r="F78" s="1662" t="s">
        <v>2</v>
      </c>
      <c r="G78" s="1654"/>
    </row>
    <row r="79" spans="1:7" s="1651" customFormat="1" ht="11.25" x14ac:dyDescent="0.2">
      <c r="A79" s="1653"/>
      <c r="B79" s="1660"/>
      <c r="C79" s="1660"/>
      <c r="D79" s="1659">
        <v>39349</v>
      </c>
      <c r="E79" s="1654">
        <v>12.79</v>
      </c>
      <c r="F79" s="1662" t="s">
        <v>2</v>
      </c>
      <c r="G79" s="1654"/>
    </row>
    <row r="80" spans="1:7" s="1651" customFormat="1" ht="11.25" x14ac:dyDescent="0.2">
      <c r="B80" s="1660">
        <v>29.82</v>
      </c>
      <c r="C80" s="1660">
        <f>B80+0.24</f>
        <v>30.06</v>
      </c>
      <c r="D80" s="1661">
        <v>42668</v>
      </c>
      <c r="E80" s="1654">
        <v>12.16</v>
      </c>
      <c r="F80" s="1654">
        <f>B80-E80</f>
        <v>17.66</v>
      </c>
      <c r="G80" s="1654"/>
    </row>
    <row r="81" spans="1:7" s="1651" customFormat="1" ht="11.25" x14ac:dyDescent="0.2">
      <c r="A81" s="1653"/>
      <c r="B81" s="1660"/>
      <c r="C81" s="1660"/>
      <c r="D81" s="1661">
        <v>42745</v>
      </c>
      <c r="E81" s="1654">
        <v>10.8</v>
      </c>
      <c r="F81" s="1654">
        <f>B80-E81</f>
        <v>19.02</v>
      </c>
      <c r="G81" s="1654"/>
    </row>
    <row r="82" spans="1:7" s="1651" customFormat="1" ht="11.25" x14ac:dyDescent="0.2">
      <c r="A82" s="1653"/>
      <c r="B82" s="1660"/>
      <c r="C82" s="1660"/>
      <c r="D82" s="1661">
        <v>42765</v>
      </c>
      <c r="E82" s="1654">
        <v>10.38</v>
      </c>
      <c r="F82" s="1654">
        <f>B80-E82</f>
        <v>19.439999999999998</v>
      </c>
      <c r="G82" s="1654"/>
    </row>
    <row r="83" spans="1:7" s="1651" customFormat="1" ht="11.25" x14ac:dyDescent="0.2">
      <c r="A83" s="1653"/>
      <c r="B83" s="1660"/>
      <c r="C83" s="1660"/>
      <c r="D83" s="1661">
        <v>42850</v>
      </c>
      <c r="E83" s="1654">
        <v>8.7899999999999991</v>
      </c>
      <c r="F83" s="1654">
        <f>B80-E83</f>
        <v>21.03</v>
      </c>
      <c r="G83" s="1654"/>
    </row>
    <row r="84" spans="1:7" s="1651" customFormat="1" ht="11.25" x14ac:dyDescent="0.2">
      <c r="A84" s="1653"/>
      <c r="B84" s="1660"/>
      <c r="C84" s="1660"/>
      <c r="D84" s="1661">
        <v>42940</v>
      </c>
      <c r="E84" s="1654">
        <v>10.27</v>
      </c>
      <c r="F84" s="1654">
        <f>B80-E84</f>
        <v>19.55</v>
      </c>
      <c r="G84" s="1654"/>
    </row>
    <row r="85" spans="1:7" s="1651" customFormat="1" ht="11.25" x14ac:dyDescent="0.2">
      <c r="A85" s="1653"/>
      <c r="B85" s="1660"/>
      <c r="C85" s="1660"/>
      <c r="D85" s="1659">
        <v>43438</v>
      </c>
      <c r="E85" s="1654">
        <v>13.11</v>
      </c>
      <c r="F85" s="1654">
        <f>B80-E85</f>
        <v>16.71</v>
      </c>
      <c r="G85" s="1654"/>
    </row>
    <row r="86" spans="1:7" s="1651" customFormat="1" ht="11.25" x14ac:dyDescent="0.2">
      <c r="A86" s="1653"/>
      <c r="B86" s="1660"/>
      <c r="C86" s="1660"/>
      <c r="D86" s="1659">
        <v>43592</v>
      </c>
      <c r="E86" s="1654">
        <v>11.96</v>
      </c>
      <c r="F86" s="1654">
        <f>B80-E86</f>
        <v>17.86</v>
      </c>
      <c r="G86" s="1654"/>
    </row>
    <row r="87" spans="1:7" s="1651" customFormat="1" ht="11.25" x14ac:dyDescent="0.2">
      <c r="A87" s="1658"/>
      <c r="B87" s="1657"/>
      <c r="C87" s="1657"/>
      <c r="D87" s="1656">
        <v>43745</v>
      </c>
      <c r="E87" s="1655">
        <v>13.06</v>
      </c>
      <c r="F87" s="1655">
        <v>16.759999999999998</v>
      </c>
      <c r="G87" s="1654"/>
    </row>
    <row r="88" spans="1:7" s="1651" customFormat="1" ht="11.25" x14ac:dyDescent="0.2">
      <c r="A88" s="1653" t="s">
        <v>797</v>
      </c>
      <c r="B88" s="1660">
        <v>35.270000000000003</v>
      </c>
      <c r="C88" s="1660">
        <f>B88+0.32</f>
        <v>35.590000000000003</v>
      </c>
      <c r="D88" s="1661">
        <v>42668</v>
      </c>
      <c r="E88" s="1654">
        <v>18.350000000000001</v>
      </c>
      <c r="F88" s="1654">
        <f>B88-E88</f>
        <v>16.920000000000002</v>
      </c>
      <c r="G88" s="1654"/>
    </row>
    <row r="89" spans="1:7" s="1651" customFormat="1" ht="11.25" x14ac:dyDescent="0.2">
      <c r="A89" s="1653"/>
      <c r="B89" s="1660"/>
      <c r="C89" s="1660"/>
      <c r="D89" s="1661">
        <v>42745</v>
      </c>
      <c r="E89" s="1654">
        <v>16.52</v>
      </c>
      <c r="F89" s="1654">
        <f>B88-E89</f>
        <v>18.750000000000004</v>
      </c>
      <c r="G89" s="1654"/>
    </row>
    <row r="90" spans="1:7" s="1651" customFormat="1" ht="11.25" x14ac:dyDescent="0.2">
      <c r="A90" s="1653"/>
      <c r="B90" s="1660"/>
      <c r="C90" s="1660"/>
      <c r="D90" s="1661">
        <v>42765</v>
      </c>
      <c r="E90" s="1654">
        <v>16.100000000000001</v>
      </c>
      <c r="F90" s="1654">
        <f>B88-E90</f>
        <v>19.170000000000002</v>
      </c>
      <c r="G90" s="1654"/>
    </row>
    <row r="91" spans="1:7" s="1651" customFormat="1" ht="11.25" x14ac:dyDescent="0.2">
      <c r="A91" s="1653"/>
      <c r="B91" s="1660"/>
      <c r="C91" s="1660"/>
      <c r="D91" s="1661">
        <v>42850</v>
      </c>
      <c r="E91" s="1654">
        <v>14.15</v>
      </c>
      <c r="F91" s="1654">
        <f>B88-E91</f>
        <v>21.120000000000005</v>
      </c>
      <c r="G91" s="1654"/>
    </row>
    <row r="92" spans="1:7" s="1651" customFormat="1" ht="11.25" x14ac:dyDescent="0.2">
      <c r="A92" s="1653"/>
      <c r="B92" s="1660"/>
      <c r="C92" s="1660"/>
      <c r="D92" s="1661">
        <v>42940</v>
      </c>
      <c r="E92" s="1654">
        <v>16.39</v>
      </c>
      <c r="F92" s="1654">
        <f>B88-E92</f>
        <v>18.880000000000003</v>
      </c>
      <c r="G92" s="1654"/>
    </row>
    <row r="93" spans="1:7" s="1651" customFormat="1" ht="11.25" x14ac:dyDescent="0.2">
      <c r="A93" s="1653"/>
      <c r="B93" s="1660"/>
      <c r="C93" s="1660"/>
      <c r="D93" s="1659">
        <v>43438</v>
      </c>
      <c r="E93" s="1654">
        <v>19.39</v>
      </c>
      <c r="F93" s="1654">
        <f>B88-E93</f>
        <v>15.880000000000003</v>
      </c>
      <c r="G93" s="1654"/>
    </row>
    <row r="94" spans="1:7" s="1651" customFormat="1" ht="11.25" x14ac:dyDescent="0.2">
      <c r="A94" s="1653"/>
      <c r="B94" s="1660"/>
      <c r="C94" s="1660"/>
      <c r="D94" s="1659">
        <v>43592</v>
      </c>
      <c r="E94" s="1654">
        <v>17.89</v>
      </c>
      <c r="F94" s="1654">
        <f>B88-E94</f>
        <v>17.380000000000003</v>
      </c>
      <c r="G94" s="1654"/>
    </row>
    <row r="95" spans="1:7" s="1651" customFormat="1" ht="11.25" x14ac:dyDescent="0.2">
      <c r="A95" s="1658"/>
      <c r="B95" s="1657"/>
      <c r="C95" s="1657"/>
      <c r="D95" s="1656">
        <v>43745</v>
      </c>
      <c r="E95" s="1655">
        <v>19.29</v>
      </c>
      <c r="F95" s="1655">
        <v>15.980000000000004</v>
      </c>
      <c r="G95" s="1654"/>
    </row>
    <row r="96" spans="1:7" s="1651" customFormat="1" ht="11.25" x14ac:dyDescent="0.2">
      <c r="A96" s="1653" t="s">
        <v>796</v>
      </c>
      <c r="B96" s="1660">
        <v>32.905000000000001</v>
      </c>
      <c r="C96" s="1660">
        <f>B96+0.45</f>
        <v>33.355000000000004</v>
      </c>
      <c r="D96" s="1661">
        <v>42668</v>
      </c>
      <c r="E96" s="1654">
        <v>19.04</v>
      </c>
      <c r="F96" s="1654">
        <f>B96-E96</f>
        <v>13.865000000000002</v>
      </c>
      <c r="G96" s="1654"/>
    </row>
    <row r="97" spans="1:7" s="1651" customFormat="1" ht="11.25" x14ac:dyDescent="0.2">
      <c r="A97" s="1653"/>
      <c r="B97" s="1660"/>
      <c r="C97" s="1660"/>
      <c r="D97" s="1661">
        <v>42745</v>
      </c>
      <c r="E97" s="1654">
        <v>18.04</v>
      </c>
      <c r="F97" s="1654">
        <f>B96-E97</f>
        <v>14.865000000000002</v>
      </c>
      <c r="G97" s="1654"/>
    </row>
    <row r="98" spans="1:7" s="1651" customFormat="1" ht="11.25" x14ac:dyDescent="0.2">
      <c r="A98" s="1653"/>
      <c r="B98" s="1660"/>
      <c r="C98" s="1660"/>
      <c r="D98" s="1661">
        <v>42765</v>
      </c>
      <c r="E98" s="1654">
        <v>17.61</v>
      </c>
      <c r="F98" s="1654">
        <f>B96-E98</f>
        <v>15.295000000000002</v>
      </c>
      <c r="G98" s="1654"/>
    </row>
    <row r="99" spans="1:7" s="1651" customFormat="1" ht="11.25" x14ac:dyDescent="0.2">
      <c r="A99" s="1653"/>
      <c r="B99" s="1660"/>
      <c r="C99" s="1660"/>
      <c r="D99" s="1661">
        <v>42850</v>
      </c>
      <c r="E99" s="1654">
        <v>15.65</v>
      </c>
      <c r="F99" s="1654">
        <f>B96-E99</f>
        <v>17.255000000000003</v>
      </c>
      <c r="G99" s="1654"/>
    </row>
    <row r="100" spans="1:7" s="1651" customFormat="1" ht="11.25" x14ac:dyDescent="0.2">
      <c r="A100" s="1653"/>
      <c r="B100" s="1660"/>
      <c r="C100" s="1660"/>
      <c r="D100" s="1661">
        <v>42940</v>
      </c>
      <c r="E100" s="1654">
        <v>18.09</v>
      </c>
      <c r="F100" s="1654">
        <f>B96-E100</f>
        <v>14.815000000000001</v>
      </c>
      <c r="G100" s="1654"/>
    </row>
    <row r="101" spans="1:7" s="1651" customFormat="1" ht="11.25" x14ac:dyDescent="0.2">
      <c r="A101" s="1653"/>
      <c r="B101" s="1660"/>
      <c r="C101" s="1660"/>
      <c r="D101" s="1659">
        <v>43438</v>
      </c>
      <c r="E101" s="1654">
        <v>19.850000000000001</v>
      </c>
      <c r="F101" s="1654">
        <f>B96-E101</f>
        <v>13.055</v>
      </c>
      <c r="G101" s="1654"/>
    </row>
    <row r="102" spans="1:7" s="1651" customFormat="1" ht="11.25" x14ac:dyDescent="0.2">
      <c r="A102" s="1653"/>
      <c r="B102" s="1660"/>
      <c r="C102" s="1660"/>
      <c r="D102" s="1659">
        <v>43592</v>
      </c>
      <c r="E102" s="1654">
        <v>18.75</v>
      </c>
      <c r="F102" s="1654">
        <f>B96-E102</f>
        <v>14.155000000000001</v>
      </c>
      <c r="G102" s="1654"/>
    </row>
    <row r="103" spans="1:7" s="1651" customFormat="1" ht="11.25" x14ac:dyDescent="0.2">
      <c r="A103" s="1658"/>
      <c r="B103" s="1657"/>
      <c r="C103" s="1657"/>
      <c r="D103" s="1656">
        <v>43745</v>
      </c>
      <c r="E103" s="1655">
        <v>19.75</v>
      </c>
      <c r="F103" s="1655">
        <v>13.155000000000001</v>
      </c>
      <c r="G103" s="1654"/>
    </row>
    <row r="104" spans="1:7" s="1651" customFormat="1" ht="11.25" x14ac:dyDescent="0.2">
      <c r="A104" s="1653" t="s">
        <v>792</v>
      </c>
      <c r="B104" s="1660">
        <v>33.465000000000003</v>
      </c>
      <c r="C104" s="1660">
        <f>B104+0.28</f>
        <v>33.745000000000005</v>
      </c>
      <c r="D104" s="1661">
        <v>42668</v>
      </c>
      <c r="E104" s="1654">
        <v>19.329999999999998</v>
      </c>
      <c r="F104" s="1654">
        <f>B104-E104</f>
        <v>14.135000000000005</v>
      </c>
      <c r="G104" s="1654"/>
    </row>
    <row r="105" spans="1:7" s="1651" customFormat="1" ht="11.25" x14ac:dyDescent="0.2">
      <c r="A105" s="1653"/>
      <c r="B105" s="1660"/>
      <c r="C105" s="1660"/>
      <c r="D105" s="1661">
        <v>42745</v>
      </c>
      <c r="E105" s="1654">
        <v>18.47</v>
      </c>
      <c r="F105" s="1654">
        <f>B104-E105</f>
        <v>14.995000000000005</v>
      </c>
      <c r="G105" s="1654"/>
    </row>
    <row r="106" spans="1:7" s="1651" customFormat="1" ht="11.25" x14ac:dyDescent="0.2">
      <c r="A106" s="1653"/>
      <c r="B106" s="1660"/>
      <c r="C106" s="1660"/>
      <c r="D106" s="1661">
        <v>42765</v>
      </c>
      <c r="E106" s="1654">
        <v>18.100000000000001</v>
      </c>
      <c r="F106" s="1654">
        <f>B104-E106</f>
        <v>15.365000000000002</v>
      </c>
      <c r="G106" s="1654"/>
    </row>
    <row r="107" spans="1:7" s="1651" customFormat="1" ht="11.25" x14ac:dyDescent="0.2">
      <c r="A107" s="1653"/>
      <c r="B107" s="1660"/>
      <c r="C107" s="1660"/>
      <c r="D107" s="1661">
        <v>42850</v>
      </c>
      <c r="E107" s="1654">
        <v>16.46</v>
      </c>
      <c r="F107" s="1654">
        <f>B104-E107</f>
        <v>17.005000000000003</v>
      </c>
      <c r="G107" s="1654"/>
    </row>
    <row r="108" spans="1:7" s="1651" customFormat="1" ht="11.25" x14ac:dyDescent="0.2">
      <c r="A108" s="1653"/>
      <c r="B108" s="1660"/>
      <c r="C108" s="1660"/>
      <c r="D108" s="1661">
        <v>42940</v>
      </c>
      <c r="E108" s="1654">
        <v>18.510000000000002</v>
      </c>
      <c r="F108" s="1654">
        <f>B104-E108</f>
        <v>14.955000000000002</v>
      </c>
      <c r="G108" s="1654"/>
    </row>
    <row r="109" spans="1:7" s="1651" customFormat="1" ht="11.25" x14ac:dyDescent="0.2">
      <c r="A109" s="1653"/>
      <c r="B109" s="1660"/>
      <c r="C109" s="1660"/>
      <c r="D109" s="1659">
        <v>43438</v>
      </c>
      <c r="E109" s="1654">
        <v>19.989999999999998</v>
      </c>
      <c r="F109" s="1654">
        <f>B104-E109</f>
        <v>13.475000000000005</v>
      </c>
      <c r="G109" s="1654"/>
    </row>
    <row r="110" spans="1:7" s="1651" customFormat="1" ht="11.25" x14ac:dyDescent="0.2">
      <c r="A110" s="1653"/>
      <c r="B110" s="1660"/>
      <c r="C110" s="1660"/>
      <c r="D110" s="1659">
        <v>43592</v>
      </c>
      <c r="E110" s="1654">
        <v>19.010000000000002</v>
      </c>
      <c r="F110" s="1654">
        <f>B104-E110</f>
        <v>14.455000000000002</v>
      </c>
      <c r="G110" s="1654"/>
    </row>
    <row r="111" spans="1:7" s="1651" customFormat="1" ht="11.25" x14ac:dyDescent="0.2">
      <c r="A111" s="1658"/>
      <c r="B111" s="1657"/>
      <c r="C111" s="1657"/>
      <c r="D111" s="1656">
        <v>43745</v>
      </c>
      <c r="E111" s="1655">
        <v>19.88</v>
      </c>
      <c r="F111" s="1655">
        <v>13.585000000000004</v>
      </c>
      <c r="G111" s="1654"/>
    </row>
    <row r="112" spans="1:7" s="1651" customFormat="1" ht="11.25" x14ac:dyDescent="0.2">
      <c r="A112" s="1653" t="s">
        <v>791</v>
      </c>
      <c r="B112" s="1660">
        <v>22.215</v>
      </c>
      <c r="C112" s="1660">
        <f>B112+0.31</f>
        <v>22.524999999999999</v>
      </c>
      <c r="D112" s="1661">
        <v>42668</v>
      </c>
      <c r="E112" s="1654">
        <v>8.16</v>
      </c>
      <c r="F112" s="1654">
        <f>B112-E112</f>
        <v>14.055</v>
      </c>
      <c r="G112" s="1654"/>
    </row>
    <row r="113" spans="1:7" s="1651" customFormat="1" ht="11.25" x14ac:dyDescent="0.2">
      <c r="A113" s="1653"/>
      <c r="B113" s="1660"/>
      <c r="C113" s="1660"/>
      <c r="D113" s="1661">
        <v>42745</v>
      </c>
      <c r="E113" s="1654">
        <v>7.44</v>
      </c>
      <c r="F113" s="1654">
        <f>B112-E113</f>
        <v>14.774999999999999</v>
      </c>
      <c r="G113" s="1654"/>
    </row>
    <row r="114" spans="1:7" s="1651" customFormat="1" ht="11.25" x14ac:dyDescent="0.2">
      <c r="A114" s="1653"/>
      <c r="B114" s="1660"/>
      <c r="C114" s="1660"/>
      <c r="D114" s="1661">
        <v>42765</v>
      </c>
      <c r="E114" s="1654">
        <v>7.2</v>
      </c>
      <c r="F114" s="1654">
        <f>B112-E114</f>
        <v>15.015000000000001</v>
      </c>
      <c r="G114" s="1654"/>
    </row>
    <row r="115" spans="1:7" s="1651" customFormat="1" ht="11.25" x14ac:dyDescent="0.2">
      <c r="A115" s="1653"/>
      <c r="B115" s="1660"/>
      <c r="C115" s="1660"/>
      <c r="D115" s="1661">
        <v>42850</v>
      </c>
      <c r="E115" s="1654">
        <v>5.65</v>
      </c>
      <c r="F115" s="1654">
        <f>B112-E115</f>
        <v>16.564999999999998</v>
      </c>
      <c r="G115" s="1654"/>
    </row>
    <row r="116" spans="1:7" s="1651" customFormat="1" ht="11.25" x14ac:dyDescent="0.2">
      <c r="A116" s="1653"/>
      <c r="B116" s="1660"/>
      <c r="C116" s="1660"/>
      <c r="D116" s="1661">
        <v>42940</v>
      </c>
      <c r="E116" s="1654">
        <v>7.57</v>
      </c>
      <c r="F116" s="1654">
        <f>B112-E116</f>
        <v>14.645</v>
      </c>
      <c r="G116" s="1654"/>
    </row>
    <row r="117" spans="1:7" s="1651" customFormat="1" ht="11.25" x14ac:dyDescent="0.2">
      <c r="A117" s="1653"/>
      <c r="B117" s="1660"/>
      <c r="C117" s="1660"/>
      <c r="D117" s="1659">
        <v>43438</v>
      </c>
      <c r="E117" s="1654">
        <v>8.75</v>
      </c>
      <c r="F117" s="1654">
        <f>B112-E117</f>
        <v>13.465</v>
      </c>
      <c r="G117" s="1654"/>
    </row>
    <row r="118" spans="1:7" s="1651" customFormat="1" ht="11.25" x14ac:dyDescent="0.2">
      <c r="A118" s="1653"/>
      <c r="B118" s="1660"/>
      <c r="C118" s="1660"/>
      <c r="D118" s="1659">
        <v>43592</v>
      </c>
      <c r="E118" s="1654">
        <v>8.02</v>
      </c>
      <c r="F118" s="1654">
        <f>B112-E118</f>
        <v>14.195</v>
      </c>
      <c r="G118" s="1654"/>
    </row>
    <row r="119" spans="1:7" s="1651" customFormat="1" ht="11.25" x14ac:dyDescent="0.2">
      <c r="A119" s="1658"/>
      <c r="B119" s="1657"/>
      <c r="C119" s="1657"/>
      <c r="D119" s="1656">
        <v>43745</v>
      </c>
      <c r="E119" s="1655">
        <v>8.67</v>
      </c>
      <c r="F119" s="1655">
        <v>13.545</v>
      </c>
      <c r="G119" s="1654"/>
    </row>
    <row r="120" spans="1:7" s="1651" customFormat="1" ht="11.25" x14ac:dyDescent="0.2">
      <c r="A120" s="1653" t="s">
        <v>784</v>
      </c>
      <c r="B120" s="1660">
        <v>31.055</v>
      </c>
      <c r="C120" s="1660">
        <f>B120+0.28</f>
        <v>31.335000000000001</v>
      </c>
      <c r="D120" s="1661">
        <v>42668</v>
      </c>
      <c r="E120" s="1654">
        <v>14.89</v>
      </c>
      <c r="F120" s="1654">
        <f>B120-E120</f>
        <v>16.164999999999999</v>
      </c>
      <c r="G120" s="1654"/>
    </row>
    <row r="121" spans="1:7" s="1651" customFormat="1" ht="11.25" x14ac:dyDescent="0.2">
      <c r="A121" s="1653"/>
      <c r="B121" s="1660"/>
      <c r="C121" s="1660"/>
      <c r="D121" s="1661">
        <v>42745</v>
      </c>
      <c r="E121" s="1654">
        <v>13.43</v>
      </c>
      <c r="F121" s="1654">
        <f>B120-E121</f>
        <v>17.625</v>
      </c>
      <c r="G121" s="1654"/>
    </row>
    <row r="122" spans="1:7" s="1651" customFormat="1" ht="11.25" x14ac:dyDescent="0.2">
      <c r="A122" s="1653"/>
      <c r="B122" s="1660"/>
      <c r="C122" s="1660"/>
      <c r="D122" s="1661">
        <v>42765</v>
      </c>
      <c r="E122" s="1654">
        <v>12.87</v>
      </c>
      <c r="F122" s="1654">
        <f>B120-E122</f>
        <v>18.185000000000002</v>
      </c>
      <c r="G122" s="1654"/>
    </row>
    <row r="123" spans="1:7" s="1651" customFormat="1" ht="11.25" x14ac:dyDescent="0.2">
      <c r="A123" s="1653"/>
      <c r="B123" s="1660"/>
      <c r="C123" s="1660"/>
      <c r="D123" s="1661">
        <v>42850</v>
      </c>
      <c r="E123" s="1654">
        <v>11.31</v>
      </c>
      <c r="F123" s="1654">
        <f>B120-E123</f>
        <v>19.744999999999997</v>
      </c>
      <c r="G123" s="1654"/>
    </row>
    <row r="124" spans="1:7" s="1651" customFormat="1" ht="11.25" x14ac:dyDescent="0.2">
      <c r="A124" s="1653"/>
      <c r="B124" s="1660"/>
      <c r="C124" s="1660"/>
      <c r="D124" s="1661">
        <v>42940</v>
      </c>
      <c r="E124" s="1654">
        <v>13.75</v>
      </c>
      <c r="F124" s="1654">
        <f>B120-E124</f>
        <v>17.305</v>
      </c>
      <c r="G124" s="1654"/>
    </row>
    <row r="125" spans="1:7" s="1651" customFormat="1" ht="11.25" x14ac:dyDescent="0.2">
      <c r="A125" s="1653"/>
      <c r="B125" s="1660"/>
      <c r="C125" s="1660"/>
      <c r="D125" s="1659">
        <v>43438</v>
      </c>
      <c r="E125" s="1654">
        <v>16.68</v>
      </c>
      <c r="F125" s="1654">
        <f>B120-E125</f>
        <v>14.375</v>
      </c>
      <c r="G125" s="1654"/>
    </row>
    <row r="126" spans="1:7" s="1651" customFormat="1" ht="11.25" x14ac:dyDescent="0.2">
      <c r="A126" s="1653"/>
      <c r="B126" s="1660"/>
      <c r="C126" s="1660"/>
      <c r="D126" s="1659">
        <v>43592</v>
      </c>
      <c r="E126" s="1654">
        <v>14.81</v>
      </c>
      <c r="F126" s="1654">
        <f>B120-E126</f>
        <v>16.244999999999997</v>
      </c>
      <c r="G126" s="1654"/>
    </row>
    <row r="127" spans="1:7" s="1651" customFormat="1" ht="11.25" x14ac:dyDescent="0.2">
      <c r="A127" s="1658"/>
      <c r="B127" s="1657"/>
      <c r="C127" s="1657"/>
      <c r="D127" s="1656">
        <v>43745</v>
      </c>
      <c r="E127" s="1655">
        <v>16.510000000000002</v>
      </c>
      <c r="F127" s="1655">
        <v>14.544999999999998</v>
      </c>
      <c r="G127" s="1654"/>
    </row>
    <row r="128" spans="1:7" s="1651" customFormat="1" ht="11.25" x14ac:dyDescent="0.2">
      <c r="A128" s="1653" t="s">
        <v>779</v>
      </c>
      <c r="B128" s="1660">
        <v>32.950000000000003</v>
      </c>
      <c r="C128" s="1660">
        <f>B128+0.35</f>
        <v>33.300000000000004</v>
      </c>
      <c r="D128" s="1661">
        <v>42668</v>
      </c>
      <c r="E128" s="1654">
        <v>15.46</v>
      </c>
      <c r="F128" s="1654">
        <f>B128-E128</f>
        <v>17.490000000000002</v>
      </c>
      <c r="G128" s="1654"/>
    </row>
    <row r="129" spans="1:7" s="1651" customFormat="1" ht="11.25" x14ac:dyDescent="0.2">
      <c r="A129" s="1653"/>
      <c r="B129" s="1660"/>
      <c r="C129" s="1660"/>
      <c r="D129" s="1661">
        <v>42745</v>
      </c>
      <c r="E129" s="1654">
        <v>13.95</v>
      </c>
      <c r="F129" s="1654">
        <f>B128-E129</f>
        <v>19.000000000000004</v>
      </c>
      <c r="G129" s="1654"/>
    </row>
    <row r="130" spans="1:7" s="1651" customFormat="1" ht="11.25" x14ac:dyDescent="0.2">
      <c r="A130" s="1653"/>
      <c r="B130" s="1660"/>
      <c r="C130" s="1660"/>
      <c r="D130" s="1661">
        <v>42765</v>
      </c>
      <c r="E130" s="1654">
        <v>13.44</v>
      </c>
      <c r="F130" s="1654">
        <f>B128-E130</f>
        <v>19.510000000000005</v>
      </c>
      <c r="G130" s="1654"/>
    </row>
    <row r="131" spans="1:7" s="1651" customFormat="1" ht="11.25" x14ac:dyDescent="0.2">
      <c r="A131" s="1653"/>
      <c r="B131" s="1660"/>
      <c r="C131" s="1660"/>
      <c r="D131" s="1661">
        <v>42850</v>
      </c>
      <c r="E131" s="1654">
        <v>11.78</v>
      </c>
      <c r="F131" s="1654">
        <f>B128-E131</f>
        <v>21.17</v>
      </c>
      <c r="G131" s="1654"/>
    </row>
    <row r="132" spans="1:7" s="1651" customFormat="1" ht="11.25" x14ac:dyDescent="0.2">
      <c r="A132" s="1653"/>
      <c r="B132" s="1660"/>
      <c r="C132" s="1660"/>
      <c r="D132" s="1661">
        <v>42940</v>
      </c>
      <c r="E132" s="1654">
        <v>13.63</v>
      </c>
      <c r="F132" s="1654">
        <f>B128-E132</f>
        <v>19.32</v>
      </c>
      <c r="G132" s="1654"/>
    </row>
    <row r="133" spans="1:7" s="1651" customFormat="1" ht="11.25" x14ac:dyDescent="0.2">
      <c r="A133" s="1653"/>
      <c r="B133" s="1660"/>
      <c r="C133" s="1660"/>
      <c r="D133" s="1659">
        <v>43438</v>
      </c>
      <c r="E133" s="1654">
        <v>16.5</v>
      </c>
      <c r="F133" s="1654">
        <f>B128-E133</f>
        <v>16.450000000000003</v>
      </c>
      <c r="G133" s="1654"/>
    </row>
    <row r="134" spans="1:7" s="1651" customFormat="1" ht="11.25" x14ac:dyDescent="0.2">
      <c r="A134" s="1653"/>
      <c r="B134" s="1660"/>
      <c r="C134" s="1660"/>
      <c r="D134" s="1659">
        <v>43592</v>
      </c>
      <c r="E134" s="1654">
        <v>15.34</v>
      </c>
      <c r="F134" s="1654">
        <f>B128-E134</f>
        <v>17.610000000000003</v>
      </c>
      <c r="G134" s="1654"/>
    </row>
    <row r="135" spans="1:7" s="1651" customFormat="1" ht="11.25" x14ac:dyDescent="0.2">
      <c r="A135" s="1658"/>
      <c r="B135" s="1657"/>
      <c r="C135" s="1657"/>
      <c r="D135" s="1656">
        <v>43745</v>
      </c>
      <c r="E135" s="1655">
        <v>16.47</v>
      </c>
      <c r="F135" s="1655">
        <v>16.480000000000004</v>
      </c>
      <c r="G135" s="1654"/>
    </row>
    <row r="136" spans="1:7" s="1651" customFormat="1" ht="11.25" x14ac:dyDescent="0.2">
      <c r="A136" s="1653" t="s">
        <v>778</v>
      </c>
      <c r="B136" s="1660">
        <v>31.204999999999998</v>
      </c>
      <c r="C136" s="1660">
        <f>B136+0.24</f>
        <v>31.444999999999997</v>
      </c>
      <c r="D136" s="1661">
        <v>42668</v>
      </c>
      <c r="E136" s="1654">
        <v>13.72</v>
      </c>
      <c r="F136" s="1654">
        <f>B136-E136</f>
        <v>17.484999999999999</v>
      </c>
      <c r="G136" s="1654"/>
    </row>
    <row r="137" spans="1:7" s="1651" customFormat="1" ht="11.25" x14ac:dyDescent="0.2">
      <c r="A137" s="1653"/>
      <c r="B137" s="1660"/>
      <c r="C137" s="1660"/>
      <c r="D137" s="1661">
        <v>42745</v>
      </c>
      <c r="E137" s="1654">
        <v>12.44</v>
      </c>
      <c r="F137" s="1654">
        <f>B136-E137</f>
        <v>18.765000000000001</v>
      </c>
      <c r="G137" s="1654"/>
    </row>
    <row r="138" spans="1:7" s="1651" customFormat="1" ht="11.25" x14ac:dyDescent="0.2">
      <c r="A138" s="1653"/>
      <c r="B138" s="1660"/>
      <c r="C138" s="1660"/>
      <c r="D138" s="1661">
        <v>42765</v>
      </c>
      <c r="E138" s="1654">
        <v>11.82</v>
      </c>
      <c r="F138" s="1654">
        <f>B136-E138</f>
        <v>19.384999999999998</v>
      </c>
      <c r="G138" s="1654"/>
    </row>
    <row r="139" spans="1:7" s="1651" customFormat="1" ht="11.25" x14ac:dyDescent="0.2">
      <c r="A139" s="1653"/>
      <c r="B139" s="1660"/>
      <c r="C139" s="1660"/>
      <c r="D139" s="1661">
        <v>42850</v>
      </c>
      <c r="E139" s="1654">
        <v>10.45</v>
      </c>
      <c r="F139" s="1654">
        <f>B136-E139</f>
        <v>20.754999999999999</v>
      </c>
      <c r="G139" s="1654"/>
    </row>
    <row r="140" spans="1:7" s="1651" customFormat="1" ht="11.25" x14ac:dyDescent="0.2">
      <c r="A140" s="1653"/>
      <c r="B140" s="1660"/>
      <c r="C140" s="1660"/>
      <c r="D140" s="1661">
        <v>42940</v>
      </c>
      <c r="E140" s="1654">
        <v>12.34</v>
      </c>
      <c r="F140" s="1654">
        <f>B136-E140</f>
        <v>18.864999999999998</v>
      </c>
      <c r="G140" s="1654"/>
    </row>
    <row r="141" spans="1:7" s="1651" customFormat="1" ht="11.25" x14ac:dyDescent="0.2">
      <c r="A141" s="1653"/>
      <c r="B141" s="1660"/>
      <c r="C141" s="1660"/>
      <c r="D141" s="1659">
        <v>43438</v>
      </c>
      <c r="E141" s="1654">
        <v>14.98</v>
      </c>
      <c r="F141" s="1654">
        <f>B136-E141</f>
        <v>16.224999999999998</v>
      </c>
      <c r="G141" s="1654"/>
    </row>
    <row r="142" spans="1:7" s="1651" customFormat="1" ht="11.25" x14ac:dyDescent="0.2">
      <c r="A142" s="1653"/>
      <c r="B142" s="1660"/>
      <c r="C142" s="1660"/>
      <c r="D142" s="1659">
        <v>43592</v>
      </c>
      <c r="E142" s="1654">
        <v>13.72</v>
      </c>
      <c r="F142" s="1654">
        <f>B136-E142</f>
        <v>17.484999999999999</v>
      </c>
      <c r="G142" s="1654"/>
    </row>
    <row r="143" spans="1:7" s="1651" customFormat="1" ht="11.25" x14ac:dyDescent="0.2">
      <c r="A143" s="1658"/>
      <c r="B143" s="1657"/>
      <c r="C143" s="1657"/>
      <c r="D143" s="1656">
        <v>43745</v>
      </c>
      <c r="E143" s="1655">
        <v>14.89</v>
      </c>
      <c r="F143" s="1655">
        <v>16.314999999999998</v>
      </c>
      <c r="G143" s="1654"/>
    </row>
    <row r="144" spans="1:7" s="1651" customFormat="1" ht="11.25" x14ac:dyDescent="0.2">
      <c r="A144" s="1653" t="s">
        <v>808</v>
      </c>
      <c r="B144" s="1660">
        <v>30.95</v>
      </c>
      <c r="C144" s="1660">
        <f>B144+0.43</f>
        <v>31.38</v>
      </c>
      <c r="D144" s="1661">
        <v>42668</v>
      </c>
      <c r="E144" s="1654">
        <v>15.11</v>
      </c>
      <c r="F144" s="1654">
        <f>B144-E144</f>
        <v>15.84</v>
      </c>
      <c r="G144" s="1654"/>
    </row>
    <row r="145" spans="1:7" s="1651" customFormat="1" ht="11.25" x14ac:dyDescent="0.2">
      <c r="B145" s="1653"/>
      <c r="C145" s="1653"/>
      <c r="D145" s="1661">
        <v>42745</v>
      </c>
      <c r="E145" s="1654">
        <v>13.46</v>
      </c>
      <c r="F145" s="1654">
        <f>B144-E145</f>
        <v>17.489999999999998</v>
      </c>
      <c r="G145" s="1654"/>
    </row>
    <row r="146" spans="1:7" s="1651" customFormat="1" ht="11.25" x14ac:dyDescent="0.2">
      <c r="B146" s="1653"/>
      <c r="C146" s="1653"/>
      <c r="D146" s="1661">
        <v>42765</v>
      </c>
      <c r="E146" s="1654">
        <v>12.95</v>
      </c>
      <c r="F146" s="1654">
        <f>B144-E146</f>
        <v>18</v>
      </c>
      <c r="G146" s="1654"/>
    </row>
    <row r="147" spans="1:7" s="1651" customFormat="1" ht="11.25" x14ac:dyDescent="0.2">
      <c r="A147" s="1653"/>
      <c r="B147" s="1660"/>
      <c r="C147" s="1660"/>
      <c r="D147" s="1661">
        <v>42850</v>
      </c>
      <c r="E147" s="1654">
        <v>11.16</v>
      </c>
      <c r="F147" s="1654">
        <f>B144-E147</f>
        <v>19.79</v>
      </c>
      <c r="G147" s="1654"/>
    </row>
    <row r="148" spans="1:7" s="1651" customFormat="1" ht="11.25" x14ac:dyDescent="0.2">
      <c r="A148" s="1653"/>
      <c r="B148" s="1660"/>
      <c r="C148" s="1660"/>
      <c r="D148" s="1661">
        <v>42940</v>
      </c>
      <c r="E148" s="1654">
        <v>13.54</v>
      </c>
      <c r="F148" s="1654">
        <f>B144-E148</f>
        <v>17.41</v>
      </c>
      <c r="G148" s="1654"/>
    </row>
    <row r="149" spans="1:7" s="1651" customFormat="1" ht="11.25" x14ac:dyDescent="0.2">
      <c r="A149" s="1653"/>
      <c r="B149" s="1660"/>
      <c r="C149" s="1660"/>
      <c r="D149" s="1659">
        <v>43438</v>
      </c>
      <c r="E149" s="1654">
        <v>16.03</v>
      </c>
      <c r="F149" s="1654">
        <f>B144-E149</f>
        <v>14.919999999999998</v>
      </c>
      <c r="G149" s="1654"/>
    </row>
    <row r="150" spans="1:7" s="1651" customFormat="1" ht="11.25" x14ac:dyDescent="0.2">
      <c r="A150" s="1653"/>
      <c r="B150" s="1660"/>
      <c r="C150" s="1660"/>
      <c r="D150" s="1659">
        <v>43592</v>
      </c>
      <c r="E150" s="1654">
        <v>14.57</v>
      </c>
      <c r="F150" s="1654">
        <f>B144-E150</f>
        <v>16.38</v>
      </c>
      <c r="G150" s="1654"/>
    </row>
    <row r="151" spans="1:7" s="1651" customFormat="1" ht="11.25" x14ac:dyDescent="0.2">
      <c r="A151" s="1658"/>
      <c r="B151" s="1657"/>
      <c r="C151" s="1657"/>
      <c r="D151" s="1656">
        <v>43745</v>
      </c>
      <c r="E151" s="1655">
        <v>15.88</v>
      </c>
      <c r="F151" s="1655">
        <v>15.069999999999999</v>
      </c>
      <c r="G151" s="1654"/>
    </row>
    <row r="152" spans="1:7" s="1651" customFormat="1" ht="11.25" x14ac:dyDescent="0.2">
      <c r="A152" s="1653" t="s">
        <v>807</v>
      </c>
      <c r="B152" s="1660"/>
      <c r="C152" s="1660"/>
      <c r="D152" s="1659">
        <v>37833</v>
      </c>
      <c r="E152" s="1654"/>
      <c r="F152" s="1654">
        <v>2.17</v>
      </c>
      <c r="G152" s="1654"/>
    </row>
    <row r="153" spans="1:7" s="1651" customFormat="1" ht="11.25" x14ac:dyDescent="0.2">
      <c r="A153" s="1653" t="s">
        <v>806</v>
      </c>
      <c r="B153" s="1660"/>
      <c r="C153" s="1660"/>
      <c r="D153" s="1659">
        <v>37862</v>
      </c>
      <c r="E153" s="1654"/>
      <c r="F153" s="1654">
        <v>1.91</v>
      </c>
      <c r="G153" s="1654"/>
    </row>
    <row r="154" spans="1:7" s="1651" customFormat="1" ht="11.25" x14ac:dyDescent="0.2">
      <c r="A154" s="1653"/>
      <c r="B154" s="1660"/>
      <c r="C154" s="1660"/>
      <c r="D154" s="1659">
        <v>37958</v>
      </c>
      <c r="E154" s="1654"/>
      <c r="F154" s="1654">
        <v>2.37</v>
      </c>
      <c r="G154" s="1654"/>
    </row>
    <row r="155" spans="1:7" s="1651" customFormat="1" ht="11.25" x14ac:dyDescent="0.2">
      <c r="A155" s="1653"/>
      <c r="B155" s="1660"/>
      <c r="C155" s="1660"/>
      <c r="D155" s="1659">
        <v>38187</v>
      </c>
      <c r="E155" s="1654"/>
      <c r="F155" s="1654">
        <v>1.6500000000000001</v>
      </c>
      <c r="G155" s="1654"/>
    </row>
    <row r="156" spans="1:7" s="1651" customFormat="1" ht="11.25" x14ac:dyDescent="0.2">
      <c r="A156" s="1653"/>
      <c r="B156" s="1660"/>
      <c r="C156" s="1660"/>
      <c r="D156" s="1659">
        <v>38215</v>
      </c>
      <c r="E156" s="1654"/>
      <c r="F156" s="1654">
        <v>1.4999999999999998</v>
      </c>
      <c r="G156" s="1654"/>
    </row>
    <row r="157" spans="1:7" s="1651" customFormat="1" ht="11.25" x14ac:dyDescent="0.2">
      <c r="B157" s="1660"/>
      <c r="C157" s="1660"/>
      <c r="D157" s="1661">
        <v>42668</v>
      </c>
      <c r="E157" s="1654"/>
      <c r="F157" s="1654">
        <v>5.03</v>
      </c>
      <c r="G157" s="1654"/>
    </row>
    <row r="158" spans="1:7" s="1651" customFormat="1" ht="11.25" x14ac:dyDescent="0.2">
      <c r="B158" s="1653"/>
      <c r="C158" s="1653"/>
      <c r="D158" s="1661">
        <v>42745</v>
      </c>
      <c r="E158" s="1654"/>
      <c r="F158" s="1654">
        <v>6.82</v>
      </c>
      <c r="G158" s="1654"/>
    </row>
    <row r="159" spans="1:7" s="1651" customFormat="1" ht="11.25" x14ac:dyDescent="0.2">
      <c r="B159" s="1653"/>
      <c r="C159" s="1653"/>
      <c r="D159" s="1661">
        <v>42765</v>
      </c>
      <c r="E159" s="1654"/>
      <c r="F159" s="1654">
        <v>6.07</v>
      </c>
      <c r="G159" s="1654"/>
    </row>
    <row r="160" spans="1:7" s="1651" customFormat="1" ht="11.25" x14ac:dyDescent="0.2">
      <c r="B160" s="1653"/>
      <c r="C160" s="1653"/>
      <c r="D160" s="1661">
        <v>42850</v>
      </c>
      <c r="E160" s="1654"/>
      <c r="F160" s="1654">
        <v>14.88</v>
      </c>
      <c r="G160" s="1654"/>
    </row>
    <row r="161" spans="1:10" s="1651" customFormat="1" ht="11.25" x14ac:dyDescent="0.2">
      <c r="A161" s="1653"/>
      <c r="B161" s="1660"/>
      <c r="C161" s="1660"/>
      <c r="D161" s="1661">
        <v>42940</v>
      </c>
      <c r="E161" s="1654"/>
      <c r="F161" s="1654">
        <v>4</v>
      </c>
      <c r="G161" s="1654"/>
    </row>
    <row r="162" spans="1:10" s="1651" customFormat="1" ht="11.25" x14ac:dyDescent="0.2">
      <c r="A162" s="1653"/>
      <c r="B162" s="1660"/>
      <c r="C162" s="1660"/>
      <c r="D162" s="1661">
        <v>43438</v>
      </c>
      <c r="E162" s="1654"/>
      <c r="F162" s="1654">
        <v>2.2000000000000002</v>
      </c>
      <c r="G162" s="1654"/>
    </row>
    <row r="163" spans="1:10" s="1651" customFormat="1" ht="11.25" x14ac:dyDescent="0.2">
      <c r="A163" s="1653"/>
      <c r="B163" s="1660"/>
      <c r="C163" s="1660"/>
      <c r="D163" s="1659">
        <v>43592</v>
      </c>
      <c r="E163" s="1654"/>
      <c r="F163" s="1654">
        <v>6.02</v>
      </c>
      <c r="G163" s="1654"/>
    </row>
    <row r="164" spans="1:10" s="1651" customFormat="1" ht="11.25" x14ac:dyDescent="0.2">
      <c r="A164" s="1658"/>
      <c r="B164" s="1657"/>
      <c r="C164" s="1657"/>
      <c r="D164" s="1656">
        <v>43745</v>
      </c>
      <c r="E164" s="1655"/>
      <c r="F164" s="1655">
        <v>-0.01</v>
      </c>
      <c r="G164" s="1654"/>
    </row>
    <row r="165" spans="1:10" s="1651" customFormat="1" ht="11.25" x14ac:dyDescent="0.2">
      <c r="A165" s="1651" t="s">
        <v>66</v>
      </c>
      <c r="B165" s="1653"/>
      <c r="C165" s="1653"/>
      <c r="D165" s="1652"/>
    </row>
    <row r="166" spans="1:10" s="1651" customFormat="1" ht="11.25" x14ac:dyDescent="0.2">
      <c r="A166" s="1651" t="s">
        <v>805</v>
      </c>
      <c r="B166" s="1653"/>
      <c r="C166" s="1651" t="s">
        <v>804</v>
      </c>
      <c r="D166" s="1652"/>
    </row>
    <row r="167" spans="1:10" s="1650" customFormat="1" x14ac:dyDescent="0.2">
      <c r="A167" s="1651" t="s">
        <v>803</v>
      </c>
      <c r="D167" s="1649"/>
      <c r="E167" s="1648"/>
      <c r="F167" s="1648"/>
      <c r="G167" s="1648"/>
      <c r="H167" s="1648"/>
      <c r="I167" s="1648"/>
      <c r="J167" s="1648"/>
    </row>
    <row r="168" spans="1:10" x14ac:dyDescent="0.2">
      <c r="A168" s="1651" t="s">
        <v>802</v>
      </c>
    </row>
  </sheetData>
  <pageMargins left="0.5" right="0.5" top="0.5" bottom="0.25" header="0.3" footer="0.3"/>
  <pageSetup scale="89" fitToHeight="0" orientation="portrait" horizontalDpi="1200" verticalDpi="1200" r:id="rId1"/>
  <headerFooter>
    <oddFooter>Page &amp;P of &amp;N</oddFooter>
  </headerFooter>
  <rowBreaks count="2" manualBreakCount="2">
    <brk id="64" max="5" man="1"/>
    <brk id="127"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A7EC-DACC-4DE4-B0BF-DF9E30271B03}">
  <sheetPr>
    <pageSetUpPr fitToPage="1"/>
  </sheetPr>
  <dimension ref="A1:G27"/>
  <sheetViews>
    <sheetView tabSelected="1" view="pageBreakPreview" zoomScaleNormal="100" zoomScaleSheetLayoutView="100" workbookViewId="0">
      <selection activeCell="F23" sqref="F23"/>
    </sheetView>
  </sheetViews>
  <sheetFormatPr defaultColWidth="9.140625" defaultRowHeight="15" x14ac:dyDescent="0.25"/>
  <cols>
    <col min="1" max="1" width="11.42578125" style="2119" customWidth="1"/>
    <col min="2" max="2" width="16.85546875" style="2130" customWidth="1"/>
    <col min="3" max="3" width="17" style="2130" customWidth="1"/>
    <col min="4" max="7" width="13.7109375" style="2119" customWidth="1"/>
    <col min="8" max="16384" width="9.140625" style="2119"/>
  </cols>
  <sheetData>
    <row r="1" spans="1:7" x14ac:dyDescent="0.25">
      <c r="A1" s="2116" t="s">
        <v>1053</v>
      </c>
    </row>
    <row r="2" spans="1:7" x14ac:dyDescent="0.25">
      <c r="A2" s="2120" t="s">
        <v>1054</v>
      </c>
    </row>
    <row r="3" spans="1:7" ht="15.75" thickBot="1" x14ac:dyDescent="0.3">
      <c r="A3" s="2121" t="s">
        <v>241</v>
      </c>
    </row>
    <row r="4" spans="1:7" x14ac:dyDescent="0.25">
      <c r="A4" s="2159"/>
      <c r="B4" s="2308" t="s">
        <v>1055</v>
      </c>
      <c r="C4" s="2308"/>
      <c r="D4" s="2308"/>
      <c r="E4" s="2308"/>
      <c r="F4" s="2308"/>
      <c r="G4" s="2308"/>
    </row>
    <row r="5" spans="1:7" ht="21.75" customHeight="1" x14ac:dyDescent="0.25">
      <c r="B5" s="2309" t="s">
        <v>1056</v>
      </c>
      <c r="C5" s="2309" t="s">
        <v>1057</v>
      </c>
      <c r="D5" s="2311" t="s">
        <v>1058</v>
      </c>
      <c r="E5" s="2311"/>
      <c r="F5" s="2311"/>
      <c r="G5" s="2311"/>
    </row>
    <row r="6" spans="1:7" ht="30" customHeight="1" thickBot="1" x14ac:dyDescent="0.3">
      <c r="A6" s="2160"/>
      <c r="B6" s="2310"/>
      <c r="C6" s="2310"/>
      <c r="D6" s="2161" t="s">
        <v>1059</v>
      </c>
      <c r="E6" s="2161" t="s">
        <v>1060</v>
      </c>
      <c r="F6" s="2161" t="s">
        <v>1061</v>
      </c>
      <c r="G6" s="2161" t="s">
        <v>1062</v>
      </c>
    </row>
    <row r="7" spans="1:7" x14ac:dyDescent="0.25">
      <c r="A7" s="2124" t="s">
        <v>1063</v>
      </c>
      <c r="B7" s="2124"/>
      <c r="C7" s="2125"/>
      <c r="D7" s="2125"/>
      <c r="E7" s="2125"/>
      <c r="F7" s="2125"/>
      <c r="G7" s="2125"/>
    </row>
    <row r="8" spans="1:7" x14ac:dyDescent="0.25">
      <c r="A8" s="2162" t="s">
        <v>360</v>
      </c>
      <c r="B8" s="2128">
        <v>28</v>
      </c>
      <c r="C8" s="2163">
        <v>81.93837028618951</v>
      </c>
      <c r="D8" s="2164" t="s">
        <v>2</v>
      </c>
      <c r="E8" s="2164" t="s">
        <v>2</v>
      </c>
      <c r="F8" s="2164" t="s">
        <v>2</v>
      </c>
      <c r="G8" s="2164" t="s">
        <v>2</v>
      </c>
    </row>
    <row r="9" spans="1:7" x14ac:dyDescent="0.25">
      <c r="A9" s="2119" t="s">
        <v>361</v>
      </c>
      <c r="B9" s="2130">
        <v>2.6</v>
      </c>
      <c r="C9" s="2165">
        <v>1.2763987650515995</v>
      </c>
      <c r="D9" s="2166" t="s">
        <v>2</v>
      </c>
      <c r="E9" s="2166" t="s">
        <v>2</v>
      </c>
      <c r="F9" s="2166" t="s">
        <v>2</v>
      </c>
      <c r="G9" s="2166" t="s">
        <v>2</v>
      </c>
    </row>
    <row r="10" spans="1:7" x14ac:dyDescent="0.25">
      <c r="A10" s="2119" t="s">
        <v>362</v>
      </c>
      <c r="B10" s="2130">
        <v>3.1</v>
      </c>
      <c r="C10" s="2165">
        <v>3.1671619256917056</v>
      </c>
      <c r="D10" s="2165">
        <v>2.2679999999999998</v>
      </c>
      <c r="E10" s="2165">
        <v>2.3540000000000001</v>
      </c>
      <c r="F10" s="2165">
        <v>2.3460000000000001</v>
      </c>
      <c r="G10" s="2165">
        <f>AVERAGE(D10:F10)</f>
        <v>2.3226666666666667</v>
      </c>
    </row>
    <row r="11" spans="1:7" x14ac:dyDescent="0.25">
      <c r="A11" s="2119" t="s">
        <v>374</v>
      </c>
      <c r="B11" s="2130">
        <v>5.6</v>
      </c>
      <c r="C11" s="2167">
        <v>20.324647648014793</v>
      </c>
      <c r="D11" s="2167">
        <v>16.829999999999998</v>
      </c>
      <c r="E11" s="2168" t="s">
        <v>2</v>
      </c>
      <c r="F11" s="2168" t="s">
        <v>2</v>
      </c>
      <c r="G11" s="2167">
        <f>AVERAGE(D11:F11)</f>
        <v>16.829999999999998</v>
      </c>
    </row>
    <row r="12" spans="1:7" x14ac:dyDescent="0.25">
      <c r="A12" s="2119" t="s">
        <v>375</v>
      </c>
      <c r="B12" s="2166" t="s">
        <v>1064</v>
      </c>
      <c r="C12" s="2167">
        <v>123.86798448337392</v>
      </c>
      <c r="D12" s="2167">
        <v>131.30000000000001</v>
      </c>
      <c r="E12" s="2167">
        <v>138.5</v>
      </c>
      <c r="F12" s="2167">
        <v>132.30000000000001</v>
      </c>
      <c r="G12" s="2167">
        <v>134</v>
      </c>
    </row>
    <row r="13" spans="1:7" x14ac:dyDescent="0.25">
      <c r="A13" s="2169" t="s">
        <v>376</v>
      </c>
      <c r="B13" s="2133">
        <v>19</v>
      </c>
      <c r="C13" s="2170">
        <v>47.6513757335333</v>
      </c>
      <c r="D13" s="2170">
        <v>21.35</v>
      </c>
      <c r="E13" s="2170">
        <v>28.27</v>
      </c>
      <c r="F13" s="2170">
        <v>25.07</v>
      </c>
      <c r="G13" s="2170">
        <f>AVERAGE(D13:F13)</f>
        <v>24.896666666666665</v>
      </c>
    </row>
    <row r="14" spans="1:7" x14ac:dyDescent="0.25">
      <c r="A14" s="2134" t="s">
        <v>1041</v>
      </c>
      <c r="B14" s="2134"/>
      <c r="C14" s="2119"/>
      <c r="D14" s="2135"/>
      <c r="E14" s="2135"/>
      <c r="F14" s="2135"/>
      <c r="G14" s="2135"/>
    </row>
    <row r="15" spans="1:7" x14ac:dyDescent="0.25">
      <c r="A15" s="2162" t="s">
        <v>1065</v>
      </c>
      <c r="B15" s="2166" t="s">
        <v>1064</v>
      </c>
      <c r="C15" s="2171">
        <v>4.7032515752331703</v>
      </c>
      <c r="D15" s="2171">
        <v>3.75</v>
      </c>
      <c r="E15" s="2171">
        <v>2.9569999999999999</v>
      </c>
      <c r="F15" s="2171">
        <v>2.831</v>
      </c>
      <c r="G15" s="2171">
        <f>AVERAGE(D15:F15)</f>
        <v>3.1793333333333336</v>
      </c>
    </row>
    <row r="16" spans="1:7" x14ac:dyDescent="0.25">
      <c r="A16" s="2119" t="s">
        <v>779</v>
      </c>
      <c r="B16" s="2166" t="s">
        <v>1064</v>
      </c>
      <c r="C16" s="2168">
        <v>24.484558408019243</v>
      </c>
      <c r="D16" s="2167">
        <v>16.29</v>
      </c>
      <c r="E16" s="2167">
        <v>10.81</v>
      </c>
      <c r="F16" s="2167">
        <v>16.420000000000002</v>
      </c>
      <c r="G16" s="2167">
        <f>AVERAGE(D16:F16)</f>
        <v>14.506666666666668</v>
      </c>
    </row>
    <row r="17" spans="1:7" ht="15.75" thickBot="1" x14ac:dyDescent="0.3">
      <c r="A17" s="2160" t="s">
        <v>778</v>
      </c>
      <c r="B17" s="2172" t="s">
        <v>1064</v>
      </c>
      <c r="C17" s="2173">
        <v>11.090689593235613</v>
      </c>
      <c r="D17" s="2172" t="s">
        <v>2</v>
      </c>
      <c r="E17" s="2172" t="s">
        <v>2</v>
      </c>
      <c r="F17" s="2172" t="s">
        <v>2</v>
      </c>
      <c r="G17" s="2172" t="s">
        <v>2</v>
      </c>
    </row>
    <row r="18" spans="1:7" x14ac:dyDescent="0.25">
      <c r="A18" s="2119" t="s">
        <v>1066</v>
      </c>
    </row>
    <row r="19" spans="1:7" x14ac:dyDescent="0.25">
      <c r="A19" s="2119" t="s">
        <v>1067</v>
      </c>
      <c r="B19" s="2119"/>
      <c r="C19" s="2119"/>
    </row>
    <row r="20" spans="1:7" x14ac:dyDescent="0.25">
      <c r="A20" s="2119" t="s">
        <v>1068</v>
      </c>
      <c r="B20" s="2119"/>
      <c r="C20" s="2119"/>
    </row>
    <row r="21" spans="1:7" x14ac:dyDescent="0.25">
      <c r="A21" s="2312" t="s">
        <v>1069</v>
      </c>
      <c r="B21" s="2312"/>
      <c r="C21" s="2312"/>
      <c r="D21" s="2312"/>
      <c r="E21" s="2312"/>
      <c r="F21" s="2312"/>
      <c r="G21" s="2312"/>
    </row>
    <row r="22" spans="1:7" ht="31.5" customHeight="1" x14ac:dyDescent="0.25">
      <c r="A22" s="2312"/>
      <c r="B22" s="2312"/>
      <c r="C22" s="2312"/>
      <c r="D22" s="2312"/>
      <c r="E22" s="2312"/>
      <c r="F22" s="2312"/>
      <c r="G22" s="2312"/>
    </row>
    <row r="23" spans="1:7" x14ac:dyDescent="0.25">
      <c r="G23" s="2174"/>
    </row>
    <row r="24" spans="1:7" x14ac:dyDescent="0.25">
      <c r="G24" s="2174"/>
    </row>
    <row r="25" spans="1:7" x14ac:dyDescent="0.25">
      <c r="G25" s="2174"/>
    </row>
    <row r="26" spans="1:7" x14ac:dyDescent="0.25">
      <c r="G26" s="2174"/>
    </row>
    <row r="27" spans="1:7" x14ac:dyDescent="0.25">
      <c r="G27" s="2174"/>
    </row>
  </sheetData>
  <mergeCells count="5">
    <mergeCell ref="B4:G4"/>
    <mergeCell ref="B5:B6"/>
    <mergeCell ref="C5:C6"/>
    <mergeCell ref="D5:G5"/>
    <mergeCell ref="A21:G22"/>
  </mergeCells>
  <pageMargins left="0.7" right="0.7" top="0.75" bottom="0.75" header="0.3" footer="0.3"/>
  <pageSetup scale="96"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76255-F676-4DDC-BCE2-E04A7BC1EF6A}">
  <sheetPr>
    <pageSetUpPr fitToPage="1"/>
  </sheetPr>
  <dimension ref="A1:J27"/>
  <sheetViews>
    <sheetView tabSelected="1" view="pageBreakPreview" zoomScaleNormal="100" zoomScaleSheetLayoutView="100" workbookViewId="0">
      <selection activeCell="F23" sqref="F23"/>
    </sheetView>
  </sheetViews>
  <sheetFormatPr defaultColWidth="9.140625" defaultRowHeight="12.75" x14ac:dyDescent="0.2"/>
  <cols>
    <col min="1" max="1" width="21.7109375" style="1676" customWidth="1"/>
    <col min="2" max="2" width="21.28515625" style="1676" customWidth="1"/>
    <col min="3" max="3" width="37.5703125" style="1676" customWidth="1"/>
    <col min="4" max="6" width="10.85546875" style="1676" customWidth="1"/>
    <col min="7" max="7" width="24.140625" style="1676" customWidth="1"/>
    <col min="8" max="9" width="25.28515625" style="1676" customWidth="1"/>
    <col min="10" max="16384" width="9.140625" style="1676"/>
  </cols>
  <sheetData>
    <row r="1" spans="1:10" ht="12" customHeight="1" x14ac:dyDescent="0.25">
      <c r="A1" s="1703" t="s">
        <v>869</v>
      </c>
      <c r="B1" s="1700"/>
      <c r="C1" s="1700"/>
      <c r="D1" s="1700"/>
      <c r="E1" s="1700"/>
      <c r="F1" s="1700"/>
    </row>
    <row r="2" spans="1:10" ht="14.1" customHeight="1" x14ac:dyDescent="0.25">
      <c r="A2" s="1702" t="s">
        <v>868</v>
      </c>
      <c r="B2" s="1700"/>
      <c r="C2" s="1700"/>
      <c r="D2" s="1700"/>
      <c r="E2" s="1700"/>
      <c r="F2" s="1700"/>
    </row>
    <row r="3" spans="1:10" ht="14.1" customHeight="1" x14ac:dyDescent="0.25">
      <c r="A3" s="1701" t="s">
        <v>241</v>
      </c>
      <c r="B3" s="1700"/>
      <c r="C3" s="1700"/>
      <c r="D3" s="1700"/>
      <c r="E3" s="1700"/>
      <c r="F3" s="1700"/>
    </row>
    <row r="4" spans="1:10" ht="20.25" customHeight="1" x14ac:dyDescent="0.25">
      <c r="A4" s="2314" t="s">
        <v>867</v>
      </c>
      <c r="B4" s="2316" t="s">
        <v>866</v>
      </c>
      <c r="C4" s="2316" t="s">
        <v>865</v>
      </c>
      <c r="D4" s="2316" t="s">
        <v>864</v>
      </c>
      <c r="E4" s="2316" t="s">
        <v>863</v>
      </c>
      <c r="F4" s="2316"/>
      <c r="G4" s="1699" t="s">
        <v>862</v>
      </c>
    </row>
    <row r="5" spans="1:10" ht="18" customHeight="1" x14ac:dyDescent="0.25">
      <c r="A5" s="2315"/>
      <c r="B5" s="2317"/>
      <c r="C5" s="2317"/>
      <c r="D5" s="2317"/>
      <c r="E5" s="1698">
        <v>2005</v>
      </c>
      <c r="F5" s="1698" t="s">
        <v>861</v>
      </c>
      <c r="G5" s="1697" t="s">
        <v>861</v>
      </c>
    </row>
    <row r="6" spans="1:10" ht="30" x14ac:dyDescent="0.2">
      <c r="A6" s="1696" t="s">
        <v>539</v>
      </c>
      <c r="B6" s="1696" t="s">
        <v>860</v>
      </c>
      <c r="C6" s="1696" t="s">
        <v>859</v>
      </c>
      <c r="D6" s="1695">
        <v>3</v>
      </c>
      <c r="E6" s="1695">
        <v>3</v>
      </c>
      <c r="F6" s="1685">
        <v>3</v>
      </c>
      <c r="G6" s="1684">
        <v>0</v>
      </c>
    </row>
    <row r="7" spans="1:10" ht="30" x14ac:dyDescent="0.25">
      <c r="A7" s="1692" t="s">
        <v>858</v>
      </c>
      <c r="B7" s="1692" t="s">
        <v>857</v>
      </c>
      <c r="C7" s="1692" t="s">
        <v>854</v>
      </c>
      <c r="D7" s="1691">
        <v>2</v>
      </c>
      <c r="E7" s="1691">
        <v>2</v>
      </c>
      <c r="F7" s="1685">
        <v>2</v>
      </c>
      <c r="G7" s="1684">
        <v>0</v>
      </c>
      <c r="H7" s="1474"/>
      <c r="I7" s="1474"/>
      <c r="J7" s="1474"/>
    </row>
    <row r="8" spans="1:10" ht="17.25" x14ac:dyDescent="0.2">
      <c r="A8" s="1688" t="s">
        <v>856</v>
      </c>
      <c r="B8" s="1688" t="s">
        <v>852</v>
      </c>
      <c r="C8" s="1688" t="s">
        <v>831</v>
      </c>
      <c r="D8" s="1686">
        <v>3</v>
      </c>
      <c r="E8" s="1686">
        <v>3</v>
      </c>
      <c r="F8" s="1685">
        <v>3</v>
      </c>
      <c r="G8" s="1684">
        <v>0</v>
      </c>
      <c r="H8" s="2306"/>
      <c r="I8" s="2306"/>
      <c r="J8" s="2306"/>
    </row>
    <row r="9" spans="1:10" ht="30" x14ac:dyDescent="0.2">
      <c r="A9" s="1692" t="s">
        <v>550</v>
      </c>
      <c r="B9" s="1692" t="s">
        <v>855</v>
      </c>
      <c r="C9" s="1692" t="s">
        <v>854</v>
      </c>
      <c r="D9" s="1691">
        <v>2</v>
      </c>
      <c r="E9" s="1691">
        <v>2</v>
      </c>
      <c r="F9" s="1685">
        <v>2</v>
      </c>
      <c r="G9" s="1684">
        <v>2</v>
      </c>
      <c r="H9" s="2306"/>
      <c r="I9" s="2306"/>
      <c r="J9" s="2306"/>
    </row>
    <row r="10" spans="1:10" ht="17.25" x14ac:dyDescent="0.25">
      <c r="A10" s="1688" t="s">
        <v>853</v>
      </c>
      <c r="B10" s="1688" t="s">
        <v>852</v>
      </c>
      <c r="C10" s="1688" t="s">
        <v>831</v>
      </c>
      <c r="D10" s="1686">
        <v>3</v>
      </c>
      <c r="E10" s="1687" t="s">
        <v>830</v>
      </c>
      <c r="F10" s="1690" t="s">
        <v>830</v>
      </c>
      <c r="G10" s="1689" t="s">
        <v>830</v>
      </c>
      <c r="H10" s="1694"/>
      <c r="I10" s="1693"/>
      <c r="J10" s="1474"/>
    </row>
    <row r="11" spans="1:10" ht="15" x14ac:dyDescent="0.25">
      <c r="A11" s="1688" t="s">
        <v>592</v>
      </c>
      <c r="B11" s="1688" t="s">
        <v>851</v>
      </c>
      <c r="C11" s="1688" t="s">
        <v>850</v>
      </c>
      <c r="D11" s="1686">
        <v>3</v>
      </c>
      <c r="E11" s="1686">
        <v>3</v>
      </c>
      <c r="F11" s="1685">
        <v>3</v>
      </c>
      <c r="G11" s="1684">
        <v>0</v>
      </c>
      <c r="H11" s="1694"/>
      <c r="I11" s="1693"/>
      <c r="J11" s="1474"/>
    </row>
    <row r="12" spans="1:10" ht="30" x14ac:dyDescent="0.25">
      <c r="A12" s="1692" t="s">
        <v>849</v>
      </c>
      <c r="B12" s="1692" t="s">
        <v>848</v>
      </c>
      <c r="C12" s="1692" t="s">
        <v>847</v>
      </c>
      <c r="D12" s="1691">
        <v>2</v>
      </c>
      <c r="E12" s="1691">
        <v>1</v>
      </c>
      <c r="F12" s="1685">
        <v>1</v>
      </c>
      <c r="G12" s="1684">
        <v>0</v>
      </c>
      <c r="H12" s="1694"/>
      <c r="I12" s="1474"/>
      <c r="J12" s="1693"/>
    </row>
    <row r="13" spans="1:10" ht="15" x14ac:dyDescent="0.2">
      <c r="A13" s="1688" t="s">
        <v>536</v>
      </c>
      <c r="B13" s="1688" t="s">
        <v>846</v>
      </c>
      <c r="C13" s="1688" t="s">
        <v>845</v>
      </c>
      <c r="D13" s="1686">
        <v>0</v>
      </c>
      <c r="E13" s="1686">
        <v>0</v>
      </c>
      <c r="F13" s="1685">
        <v>0</v>
      </c>
      <c r="G13" s="1684">
        <v>0</v>
      </c>
    </row>
    <row r="14" spans="1:10" ht="45" x14ac:dyDescent="0.2">
      <c r="A14" s="1692" t="s">
        <v>844</v>
      </c>
      <c r="B14" s="1692" t="s">
        <v>843</v>
      </c>
      <c r="C14" s="1692" t="s">
        <v>842</v>
      </c>
      <c r="D14" s="1691">
        <v>2</v>
      </c>
      <c r="E14" s="1691">
        <v>0</v>
      </c>
      <c r="F14" s="1685">
        <v>0</v>
      </c>
      <c r="G14" s="1684">
        <v>0</v>
      </c>
    </row>
    <row r="15" spans="1:10" ht="30" x14ac:dyDescent="0.2">
      <c r="A15" s="1688" t="s">
        <v>534</v>
      </c>
      <c r="B15" s="1688" t="s">
        <v>841</v>
      </c>
      <c r="C15" s="1688" t="s">
        <v>840</v>
      </c>
      <c r="D15" s="1686">
        <v>1</v>
      </c>
      <c r="E15" s="1686">
        <v>0</v>
      </c>
      <c r="F15" s="1685">
        <v>0</v>
      </c>
      <c r="G15" s="1684">
        <v>0</v>
      </c>
    </row>
    <row r="16" spans="1:10" ht="17.25" x14ac:dyDescent="0.2">
      <c r="A16" s="1688" t="s">
        <v>839</v>
      </c>
      <c r="B16" s="1688" t="s">
        <v>835</v>
      </c>
      <c r="C16" s="1688" t="s">
        <v>838</v>
      </c>
      <c r="D16" s="1686">
        <v>1</v>
      </c>
      <c r="E16" s="1686">
        <v>1</v>
      </c>
      <c r="F16" s="1685">
        <v>1</v>
      </c>
      <c r="G16" s="1684">
        <v>0</v>
      </c>
    </row>
    <row r="17" spans="1:7" ht="30" x14ac:dyDescent="0.2">
      <c r="A17" s="1692" t="s">
        <v>837</v>
      </c>
      <c r="B17" s="1688" t="s">
        <v>835</v>
      </c>
      <c r="C17" s="1692" t="s">
        <v>836</v>
      </c>
      <c r="D17" s="1691">
        <v>1</v>
      </c>
      <c r="E17" s="1691">
        <v>0</v>
      </c>
      <c r="F17" s="1690" t="s">
        <v>830</v>
      </c>
      <c r="G17" s="1689" t="s">
        <v>830</v>
      </c>
    </row>
    <row r="18" spans="1:7" ht="17.25" x14ac:dyDescent="0.2">
      <c r="A18" s="1688" t="s">
        <v>547</v>
      </c>
      <c r="B18" s="1688" t="s">
        <v>835</v>
      </c>
      <c r="C18" s="1688" t="s">
        <v>834</v>
      </c>
      <c r="D18" s="1686">
        <v>2</v>
      </c>
      <c r="E18" s="1686">
        <v>2</v>
      </c>
      <c r="F18" s="1685">
        <v>2</v>
      </c>
      <c r="G18" s="1684">
        <v>0</v>
      </c>
    </row>
    <row r="19" spans="1:7" ht="17.25" x14ac:dyDescent="0.2">
      <c r="A19" s="1688" t="s">
        <v>833</v>
      </c>
      <c r="B19" s="1688" t="s">
        <v>832</v>
      </c>
      <c r="C19" s="1688" t="s">
        <v>831</v>
      </c>
      <c r="D19" s="1686">
        <v>3</v>
      </c>
      <c r="E19" s="1687" t="s">
        <v>830</v>
      </c>
      <c r="F19" s="1690" t="s">
        <v>830</v>
      </c>
      <c r="G19" s="1689" t="s">
        <v>830</v>
      </c>
    </row>
    <row r="20" spans="1:7" ht="17.25" x14ac:dyDescent="0.2">
      <c r="A20" s="1688" t="s">
        <v>829</v>
      </c>
      <c r="B20" s="1688"/>
      <c r="C20" s="1688" t="s">
        <v>828</v>
      </c>
      <c r="D20" s="1687" t="s">
        <v>823</v>
      </c>
      <c r="E20" s="1686">
        <v>2</v>
      </c>
      <c r="F20" s="1685">
        <v>2</v>
      </c>
      <c r="G20" s="1684">
        <v>2</v>
      </c>
    </row>
    <row r="21" spans="1:7" ht="17.25" x14ac:dyDescent="0.2">
      <c r="A21" s="1688" t="s">
        <v>827</v>
      </c>
      <c r="B21" s="1688"/>
      <c r="C21" s="1688" t="s">
        <v>826</v>
      </c>
      <c r="D21" s="1687" t="s">
        <v>823</v>
      </c>
      <c r="E21" s="1686">
        <v>2</v>
      </c>
      <c r="F21" s="1685">
        <v>2</v>
      </c>
      <c r="G21" s="1684">
        <v>2</v>
      </c>
    </row>
    <row r="22" spans="1:7" ht="17.25" x14ac:dyDescent="0.2">
      <c r="A22" s="1688" t="s">
        <v>825</v>
      </c>
      <c r="B22" s="1688"/>
      <c r="C22" s="1688" t="s">
        <v>824</v>
      </c>
      <c r="D22" s="1687" t="s">
        <v>823</v>
      </c>
      <c r="E22" s="1686">
        <v>2</v>
      </c>
      <c r="F22" s="1685">
        <v>2</v>
      </c>
      <c r="G22" s="1684">
        <v>2</v>
      </c>
    </row>
    <row r="23" spans="1:7" ht="15" x14ac:dyDescent="0.2">
      <c r="A23" s="1683"/>
      <c r="B23" s="1683"/>
      <c r="C23" s="1682"/>
      <c r="D23" s="1681" t="s">
        <v>822</v>
      </c>
      <c r="E23" s="1680">
        <f>SUM(E6:E22)</f>
        <v>23</v>
      </c>
      <c r="F23" s="1680">
        <f>SUM(F6:F22)</f>
        <v>23</v>
      </c>
      <c r="G23" s="1679">
        <f>SUM(G20:G22,G9)</f>
        <v>8</v>
      </c>
    </row>
    <row r="24" spans="1:7" ht="48" customHeight="1" x14ac:dyDescent="0.2">
      <c r="A24" s="2313" t="s">
        <v>821</v>
      </c>
      <c r="B24" s="2313"/>
      <c r="C24" s="2313"/>
      <c r="D24" s="2313"/>
      <c r="E24" s="2313"/>
      <c r="F24" s="2313"/>
    </row>
    <row r="25" spans="1:7" ht="17.25" x14ac:dyDescent="0.2">
      <c r="A25" s="1678" t="s">
        <v>820</v>
      </c>
      <c r="B25" s="1677"/>
      <c r="C25" s="1677"/>
      <c r="D25" s="1677"/>
      <c r="E25" s="1677"/>
      <c r="F25" s="1677"/>
      <c r="G25" s="1677"/>
    </row>
    <row r="26" spans="1:7" ht="47.25" customHeight="1" x14ac:dyDescent="0.2">
      <c r="A26" s="2313" t="s">
        <v>819</v>
      </c>
      <c r="B26" s="2313"/>
      <c r="C26" s="2313"/>
      <c r="D26" s="2313"/>
      <c r="E26" s="2313"/>
      <c r="F26" s="2313"/>
    </row>
    <row r="27" spans="1:7" ht="19.5" customHeight="1" x14ac:dyDescent="0.2">
      <c r="A27" s="2313" t="s">
        <v>818</v>
      </c>
      <c r="B27" s="2313"/>
      <c r="C27" s="2313"/>
      <c r="D27" s="2313"/>
      <c r="E27" s="2313"/>
      <c r="F27" s="2313"/>
    </row>
  </sheetData>
  <mergeCells count="9">
    <mergeCell ref="H8:J9"/>
    <mergeCell ref="A24:F24"/>
    <mergeCell ref="A26:F26"/>
    <mergeCell ref="A27:F27"/>
    <mergeCell ref="A4:A5"/>
    <mergeCell ref="B4:B5"/>
    <mergeCell ref="C4:C5"/>
    <mergeCell ref="D4:D5"/>
    <mergeCell ref="E4:F4"/>
  </mergeCells>
  <pageMargins left="0.7" right="0.7" top="0.75" bottom="0.75" header="0.3" footer="0.3"/>
  <pageSetup scale="83"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9DE9-2818-462A-829F-C15209438462}">
  <dimension ref="A1:MW81"/>
  <sheetViews>
    <sheetView showGridLines="0" tabSelected="1" view="pageBreakPreview" zoomScale="115" zoomScaleNormal="100" zoomScaleSheetLayoutView="115" workbookViewId="0">
      <pane xSplit="5" ySplit="7" topLeftCell="F8" activePane="bottomRight" state="frozen"/>
      <selection activeCell="F23" sqref="F23"/>
      <selection pane="topRight" activeCell="F23" sqref="F23"/>
      <selection pane="bottomLeft" activeCell="F23" sqref="F23"/>
      <selection pane="bottomRight" activeCell="F23" sqref="F23"/>
    </sheetView>
  </sheetViews>
  <sheetFormatPr defaultColWidth="9.140625" defaultRowHeight="12.75" x14ac:dyDescent="0.2"/>
  <cols>
    <col min="1" max="1" width="21.5703125" style="1705" bestFit="1" customWidth="1"/>
    <col min="2" max="2" width="6.7109375" style="1705" customWidth="1"/>
    <col min="3" max="3" width="12.5703125" style="1706" bestFit="1" customWidth="1"/>
    <col min="4" max="4" width="9.85546875" style="1706" bestFit="1" customWidth="1"/>
    <col min="5" max="5" width="11.42578125" style="1706" hidden="1" customWidth="1"/>
    <col min="6" max="6" width="7.42578125" style="1707" bestFit="1" customWidth="1"/>
    <col min="7" max="7" width="2" style="1708" bestFit="1" customWidth="1"/>
    <col min="8" max="8" width="8.28515625" style="1708" bestFit="1" customWidth="1"/>
    <col min="9" max="9" width="7.85546875" style="1707" customWidth="1"/>
    <col min="10" max="10" width="2" style="1708" customWidth="1"/>
    <col min="11" max="11" width="4.5703125" style="1708" bestFit="1" customWidth="1"/>
    <col min="12" max="12" width="7.85546875" style="1707" bestFit="1" customWidth="1"/>
    <col min="13" max="13" width="3" style="1708" bestFit="1" customWidth="1"/>
    <col min="14" max="14" width="8.28515625" style="1708" customWidth="1"/>
    <col min="15" max="15" width="7.85546875" style="1707" customWidth="1"/>
    <col min="16" max="16" width="3" style="1708" customWidth="1"/>
    <col min="17" max="17" width="8.28515625" style="1708" customWidth="1"/>
    <col min="18" max="18" width="7" style="1707" customWidth="1"/>
    <col min="19" max="19" width="2" style="1708" customWidth="1"/>
    <col min="20" max="20" width="4.28515625" style="1708" bestFit="1" customWidth="1"/>
    <col min="21" max="21" width="7" style="1707" customWidth="1"/>
    <col min="22" max="22" width="2" style="1708" customWidth="1"/>
    <col min="23" max="23" width="4.28515625" style="1708" bestFit="1" customWidth="1"/>
    <col min="24" max="24" width="7.140625" style="1707" customWidth="1"/>
    <col min="25" max="25" width="2" style="1708" customWidth="1"/>
    <col min="26" max="26" width="4.28515625" style="1708" bestFit="1" customWidth="1"/>
    <col min="27" max="27" width="8" style="1707" customWidth="1"/>
    <col min="28" max="28" width="2" style="1705" customWidth="1"/>
    <col min="29" max="16384" width="9.140625" style="1705"/>
  </cols>
  <sheetData>
    <row r="1" spans="1:361" s="1141" customFormat="1" x14ac:dyDescent="0.2">
      <c r="A1" s="184" t="s">
        <v>1083</v>
      </c>
      <c r="B1" s="1138"/>
      <c r="C1" s="1138"/>
      <c r="D1" s="1138"/>
      <c r="E1" s="1139"/>
      <c r="F1" s="1138"/>
      <c r="G1" s="1139"/>
      <c r="H1" s="1139"/>
      <c r="I1" s="1140"/>
      <c r="J1" s="1139"/>
      <c r="K1" s="1139"/>
      <c r="L1" s="1140"/>
      <c r="M1" s="1140"/>
      <c r="N1" s="1140"/>
      <c r="O1" s="1138"/>
      <c r="P1" s="1139"/>
      <c r="Q1" s="1139"/>
      <c r="R1" s="1140"/>
      <c r="S1" s="1139"/>
      <c r="T1" s="1139"/>
      <c r="U1" s="1138"/>
      <c r="V1" s="1139"/>
      <c r="W1" s="1139"/>
      <c r="X1" s="1140"/>
      <c r="Y1" s="1139"/>
      <c r="Z1" s="1139"/>
      <c r="AB1" s="1139"/>
    </row>
    <row r="2" spans="1:361" s="1141" customFormat="1" x14ac:dyDescent="0.2">
      <c r="A2" s="1142" t="s">
        <v>870</v>
      </c>
      <c r="B2" s="1138"/>
      <c r="C2" s="1138"/>
      <c r="D2" s="1138"/>
      <c r="E2" s="1139"/>
      <c r="F2" s="1138"/>
      <c r="G2" s="1139"/>
      <c r="H2" s="1139"/>
      <c r="I2" s="1140"/>
      <c r="J2" s="1139"/>
      <c r="K2" s="1139"/>
      <c r="L2" s="1140"/>
      <c r="M2" s="1140"/>
      <c r="N2" s="1140"/>
      <c r="O2" s="1138"/>
      <c r="P2" s="1139"/>
      <c r="Q2" s="1139"/>
      <c r="R2" s="1140"/>
      <c r="S2" s="1139"/>
      <c r="T2" s="1139"/>
      <c r="U2" s="1138"/>
      <c r="V2" s="1139"/>
      <c r="W2" s="1139"/>
      <c r="X2" s="1140"/>
      <c r="Y2" s="1139"/>
      <c r="Z2" s="1139"/>
      <c r="AB2" s="1139"/>
    </row>
    <row r="3" spans="1:361" s="1141" customFormat="1" ht="12" x14ac:dyDescent="0.2">
      <c r="A3" s="1704" t="s">
        <v>241</v>
      </c>
      <c r="B3" s="1138"/>
      <c r="C3" s="1138"/>
      <c r="D3" s="1138"/>
      <c r="E3" s="1139"/>
      <c r="F3" s="1138"/>
      <c r="G3" s="1139"/>
      <c r="H3" s="1139"/>
      <c r="I3" s="1138"/>
      <c r="J3" s="1139"/>
      <c r="K3" s="1139"/>
      <c r="L3" s="1138"/>
      <c r="M3" s="1138"/>
      <c r="N3" s="1138"/>
      <c r="O3" s="1138"/>
      <c r="P3" s="1139"/>
      <c r="Q3" s="1139"/>
      <c r="R3" s="1138"/>
      <c r="S3" s="1139"/>
      <c r="T3" s="1139"/>
      <c r="U3" s="1138"/>
      <c r="V3" s="1139"/>
      <c r="W3" s="1139"/>
      <c r="X3" s="1138"/>
      <c r="Y3" s="1139"/>
      <c r="Z3" s="1139"/>
      <c r="AA3" s="1138"/>
      <c r="AB3" s="1139"/>
    </row>
    <row r="4" spans="1:361" ht="3" customHeight="1" thickBot="1" x14ac:dyDescent="0.25"/>
    <row r="5" spans="1:361" s="1712" customFormat="1" ht="12.95" customHeight="1" x14ac:dyDescent="0.2">
      <c r="A5" s="1144" t="s">
        <v>341</v>
      </c>
      <c r="B5" s="1709"/>
      <c r="C5" s="1710"/>
      <c r="D5" s="1710"/>
      <c r="E5" s="1710"/>
      <c r="F5" s="2318" t="s">
        <v>610</v>
      </c>
      <c r="G5" s="2318"/>
      <c r="H5" s="1711"/>
      <c r="I5" s="2318" t="s">
        <v>611</v>
      </c>
      <c r="J5" s="2318"/>
      <c r="K5" s="1711"/>
      <c r="L5" s="2318" t="s">
        <v>610</v>
      </c>
      <c r="M5" s="2318"/>
      <c r="N5" s="1711"/>
      <c r="O5" s="2318" t="s">
        <v>611</v>
      </c>
      <c r="P5" s="2318"/>
      <c r="Q5" s="1711"/>
      <c r="R5" s="2318" t="s">
        <v>610</v>
      </c>
      <c r="S5" s="2318"/>
      <c r="T5" s="1711"/>
      <c r="U5" s="2318" t="s">
        <v>611</v>
      </c>
      <c r="V5" s="2318"/>
      <c r="W5" s="1711"/>
      <c r="X5" s="2318" t="s">
        <v>610</v>
      </c>
      <c r="Y5" s="2318"/>
      <c r="Z5" s="1711"/>
      <c r="AA5" s="2318" t="s">
        <v>611</v>
      </c>
      <c r="AB5" s="2318"/>
    </row>
    <row r="6" spans="1:361" s="1717" customFormat="1" ht="12.95" customHeight="1" thickBot="1" x14ac:dyDescent="0.25">
      <c r="A6" s="1149" t="s">
        <v>296</v>
      </c>
      <c r="B6" s="1713"/>
      <c r="C6" s="1714"/>
      <c r="D6" s="1714"/>
      <c r="E6" s="1714"/>
      <c r="F6" s="2319">
        <v>41254</v>
      </c>
      <c r="G6" s="2319"/>
      <c r="H6" s="1715"/>
      <c r="I6" s="2319">
        <v>41254</v>
      </c>
      <c r="J6" s="2319"/>
      <c r="K6" s="1715"/>
      <c r="L6" s="2319">
        <v>41416</v>
      </c>
      <c r="M6" s="2319"/>
      <c r="N6" s="1715"/>
      <c r="O6" s="2319">
        <v>41416</v>
      </c>
      <c r="P6" s="2319"/>
      <c r="Q6" s="1715"/>
      <c r="R6" s="2319">
        <v>41596</v>
      </c>
      <c r="S6" s="2319"/>
      <c r="T6" s="1715"/>
      <c r="U6" s="2319">
        <v>41596</v>
      </c>
      <c r="V6" s="2319"/>
      <c r="W6" s="1715"/>
      <c r="X6" s="2319">
        <v>41628</v>
      </c>
      <c r="Y6" s="2319"/>
      <c r="Z6" s="1715"/>
      <c r="AA6" s="2319">
        <v>41628</v>
      </c>
      <c r="AB6" s="2319"/>
      <c r="AC6" s="1716"/>
      <c r="AD6" s="1716"/>
      <c r="AE6" s="1716"/>
      <c r="AF6" s="1716"/>
      <c r="AG6" s="1716"/>
      <c r="AH6" s="1716"/>
      <c r="AI6" s="1716"/>
      <c r="AJ6" s="1716"/>
      <c r="AK6" s="1716"/>
      <c r="AL6" s="1716"/>
      <c r="AM6" s="1716"/>
      <c r="AN6" s="1716"/>
      <c r="AO6" s="1716"/>
      <c r="AP6" s="1716"/>
      <c r="AQ6" s="1716"/>
      <c r="AR6" s="1716"/>
      <c r="AS6" s="1716"/>
      <c r="AT6" s="1716"/>
      <c r="AU6" s="1716"/>
      <c r="AV6" s="1716"/>
      <c r="AW6" s="1716"/>
      <c r="AX6" s="1716"/>
      <c r="AY6" s="1716"/>
      <c r="AZ6" s="1716"/>
      <c r="BA6" s="1716"/>
      <c r="BB6" s="1716"/>
      <c r="BC6" s="1716"/>
      <c r="BD6" s="1716"/>
      <c r="BE6" s="1716"/>
      <c r="BF6" s="1716"/>
      <c r="BG6" s="1716"/>
      <c r="BH6" s="1716"/>
      <c r="BI6" s="1716"/>
      <c r="BJ6" s="1716"/>
      <c r="BK6" s="1716"/>
      <c r="BL6" s="1716"/>
      <c r="BM6" s="1716"/>
      <c r="BN6" s="1716"/>
      <c r="BO6" s="1716"/>
      <c r="BP6" s="1716"/>
    </row>
    <row r="7" spans="1:361" s="1163" customFormat="1" ht="37.5" customHeight="1" thickBot="1" x14ac:dyDescent="0.3">
      <c r="A7" s="1154" t="s">
        <v>641</v>
      </c>
      <c r="B7" s="1154" t="s">
        <v>0</v>
      </c>
      <c r="C7" s="1155" t="s">
        <v>642</v>
      </c>
      <c r="D7" s="1156" t="s">
        <v>643</v>
      </c>
      <c r="E7" s="1718" t="s">
        <v>871</v>
      </c>
      <c r="F7" s="1158"/>
      <c r="G7" s="1157"/>
      <c r="H7" s="1159" t="s">
        <v>202</v>
      </c>
      <c r="I7" s="1160"/>
      <c r="J7" s="1157"/>
      <c r="K7" s="1159" t="s">
        <v>202</v>
      </c>
      <c r="L7" s="1160"/>
      <c r="M7" s="1160"/>
      <c r="N7" s="1159" t="s">
        <v>202</v>
      </c>
      <c r="O7" s="1158"/>
      <c r="P7" s="1157"/>
      <c r="Q7" s="1159" t="s">
        <v>202</v>
      </c>
      <c r="R7" s="1160"/>
      <c r="S7" s="1157"/>
      <c r="T7" s="1159" t="s">
        <v>202</v>
      </c>
      <c r="U7" s="1158"/>
      <c r="V7" s="1157"/>
      <c r="W7" s="1159" t="s">
        <v>202</v>
      </c>
      <c r="X7" s="1160"/>
      <c r="Y7" s="1157"/>
      <c r="Z7" s="1159" t="s">
        <v>202</v>
      </c>
      <c r="AA7" s="1158"/>
      <c r="AB7" s="1719"/>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row>
    <row r="8" spans="1:361" s="686" customFormat="1" ht="13.5" customHeight="1" x14ac:dyDescent="0.2">
      <c r="A8" s="388" t="s">
        <v>533</v>
      </c>
      <c r="B8" s="1720"/>
      <c r="C8" s="1720"/>
      <c r="D8" s="1720"/>
      <c r="E8" s="737"/>
      <c r="F8" s="737"/>
      <c r="G8" s="737"/>
      <c r="H8" s="737"/>
      <c r="I8" s="737"/>
      <c r="J8" s="737"/>
      <c r="K8" s="737"/>
      <c r="L8" s="737"/>
      <c r="M8" s="737"/>
      <c r="N8" s="737"/>
      <c r="O8" s="737"/>
      <c r="P8" s="737"/>
      <c r="Q8" s="737"/>
      <c r="R8" s="737"/>
      <c r="S8" s="737"/>
      <c r="T8" s="737"/>
      <c r="U8" s="737"/>
      <c r="V8" s="737"/>
      <c r="W8" s="737"/>
      <c r="X8" s="737"/>
      <c r="Y8" s="737"/>
      <c r="Z8" s="737"/>
      <c r="AA8" s="737"/>
      <c r="AB8" s="737"/>
      <c r="AC8" s="1721"/>
      <c r="AD8" s="1721"/>
      <c r="AE8" s="1721"/>
      <c r="AF8" s="1721"/>
      <c r="AG8" s="1721"/>
      <c r="AH8" s="1721"/>
      <c r="AI8" s="1721"/>
      <c r="AJ8" s="1721"/>
      <c r="AK8" s="1721"/>
      <c r="AL8" s="1721"/>
      <c r="AM8" s="1721"/>
      <c r="AN8" s="1721"/>
      <c r="AO8" s="1721"/>
      <c r="AP8" s="1721"/>
      <c r="AQ8" s="1721"/>
      <c r="AR8" s="1721"/>
      <c r="AS8" s="1721"/>
      <c r="AT8" s="1721"/>
      <c r="AU8" s="1721"/>
      <c r="AV8" s="1721"/>
      <c r="AW8" s="1721"/>
      <c r="AX8" s="1721"/>
      <c r="AY8" s="1721"/>
      <c r="AZ8" s="1721"/>
      <c r="BA8" s="1721"/>
      <c r="BB8" s="1721"/>
      <c r="BC8" s="1721"/>
      <c r="BD8" s="1721"/>
      <c r="BE8" s="1721"/>
      <c r="BF8" s="1721"/>
      <c r="BG8" s="1721"/>
      <c r="BH8" s="1721"/>
      <c r="BI8" s="1721"/>
      <c r="BJ8" s="1721"/>
      <c r="BK8" s="1721"/>
      <c r="BL8" s="1721"/>
      <c r="BM8" s="1721"/>
      <c r="BN8" s="1721"/>
      <c r="BO8" s="1721"/>
      <c r="BP8" s="1721"/>
      <c r="BQ8" s="1722"/>
      <c r="BR8" s="1722"/>
      <c r="BS8" s="1722"/>
      <c r="BT8" s="1722"/>
      <c r="BU8" s="1722"/>
      <c r="BV8" s="1722"/>
      <c r="BW8" s="1722"/>
      <c r="BX8" s="1722"/>
      <c r="BY8" s="1722"/>
      <c r="BZ8" s="1722"/>
      <c r="CA8" s="1722"/>
      <c r="CB8" s="1722"/>
      <c r="CC8" s="1722"/>
      <c r="CD8" s="1722"/>
      <c r="CE8" s="1722"/>
      <c r="CF8" s="1722"/>
      <c r="CG8" s="1722"/>
      <c r="CH8" s="1722"/>
      <c r="CI8" s="1722"/>
      <c r="CJ8" s="1722"/>
      <c r="CK8" s="1722"/>
      <c r="CL8" s="1722"/>
      <c r="CM8" s="1722"/>
      <c r="CN8" s="1722"/>
      <c r="CO8" s="1722"/>
      <c r="CP8" s="1722"/>
      <c r="CQ8" s="1722"/>
      <c r="CR8" s="1722"/>
      <c r="CS8" s="1722"/>
      <c r="CT8" s="1722"/>
      <c r="CU8" s="1722"/>
      <c r="CV8" s="1722"/>
      <c r="CW8" s="1722"/>
      <c r="CX8" s="1722"/>
      <c r="CY8" s="1722"/>
      <c r="CZ8" s="1722"/>
      <c r="DA8" s="1722"/>
      <c r="DB8" s="1722"/>
      <c r="DC8" s="1722"/>
      <c r="DD8" s="1722"/>
      <c r="DE8" s="1722"/>
      <c r="DF8" s="1722"/>
      <c r="DG8" s="1722"/>
      <c r="DH8" s="1722"/>
      <c r="DI8" s="1722"/>
      <c r="DJ8" s="1722"/>
      <c r="DK8" s="1722"/>
      <c r="DL8" s="1722"/>
      <c r="DM8" s="1723"/>
      <c r="DN8" s="1723"/>
      <c r="DO8" s="1722"/>
      <c r="DP8" s="1723"/>
      <c r="DQ8" s="1723"/>
      <c r="DR8" s="1722"/>
      <c r="DS8" s="1723"/>
      <c r="DT8" s="1723"/>
      <c r="DU8" s="1722"/>
      <c r="DV8" s="1723"/>
      <c r="DW8" s="1723"/>
      <c r="DX8" s="1722"/>
      <c r="DY8" s="1723"/>
      <c r="DZ8" s="1723"/>
      <c r="EA8" s="1722"/>
      <c r="EB8" s="1723"/>
      <c r="EC8" s="736"/>
      <c r="ED8" s="737"/>
      <c r="EE8" s="1723"/>
      <c r="EF8" s="1723"/>
      <c r="EG8" s="1722"/>
      <c r="EH8" s="1723"/>
      <c r="EI8" s="1723"/>
      <c r="EJ8" s="1722"/>
      <c r="EK8" s="1723"/>
      <c r="EL8" s="1723"/>
      <c r="EM8" s="1722"/>
      <c r="EN8" s="1723"/>
      <c r="EO8" s="1723"/>
      <c r="EP8" s="1722"/>
      <c r="EQ8" s="1723"/>
      <c r="ER8" s="1723"/>
      <c r="ES8" s="1722"/>
      <c r="ET8" s="1723"/>
      <c r="EU8" s="1723"/>
      <c r="EV8" s="1722"/>
      <c r="EW8" s="1723"/>
      <c r="EX8" s="1723"/>
      <c r="EY8" s="1722"/>
      <c r="EZ8" s="1723"/>
      <c r="FA8" s="1723"/>
      <c r="FB8" s="1724"/>
      <c r="FC8" s="1725"/>
      <c r="FD8" s="1725"/>
      <c r="FE8" s="1724"/>
      <c r="FF8" s="1725"/>
      <c r="FG8" s="1725"/>
      <c r="FH8" s="1724"/>
      <c r="FI8" s="1725"/>
      <c r="FJ8" s="1725"/>
      <c r="FK8" s="1724"/>
      <c r="FL8" s="1725"/>
      <c r="FM8" s="1725"/>
      <c r="FN8" s="1724"/>
      <c r="FO8" s="1725"/>
      <c r="FP8" s="1725"/>
      <c r="FQ8" s="1724"/>
      <c r="FR8" s="1725"/>
      <c r="FS8" s="1725"/>
      <c r="FT8" s="1724"/>
      <c r="FU8" s="1725"/>
      <c r="FV8" s="1725"/>
      <c r="FW8" s="1724"/>
      <c r="FX8" s="1725"/>
      <c r="FY8" s="1725"/>
      <c r="FZ8" s="1724"/>
      <c r="GA8" s="1725"/>
      <c r="GB8" s="1725"/>
      <c r="GC8" s="1724"/>
      <c r="GD8" s="1725"/>
      <c r="GE8" s="1725"/>
      <c r="GF8" s="1724"/>
      <c r="GG8" s="1725"/>
      <c r="GH8" s="1725"/>
      <c r="GI8" s="1724"/>
      <c r="GJ8" s="1725"/>
      <c r="GK8" s="1725"/>
      <c r="GL8" s="1724"/>
      <c r="GM8" s="1725"/>
      <c r="GN8" s="1725"/>
      <c r="GO8" s="1724"/>
      <c r="GP8" s="1725"/>
      <c r="GQ8" s="1725"/>
      <c r="GR8" s="1724"/>
      <c r="GS8" s="1725"/>
      <c r="GT8" s="1725"/>
      <c r="GU8" s="1724"/>
      <c r="GV8" s="1725"/>
      <c r="GW8" s="1725"/>
      <c r="GX8" s="1724"/>
      <c r="GY8" s="1725"/>
      <c r="GZ8" s="1725"/>
      <c r="HA8" s="1724"/>
      <c r="HB8" s="1725"/>
      <c r="HC8" s="1724"/>
      <c r="HD8" s="1725"/>
      <c r="HE8" s="1724"/>
      <c r="HF8" s="1725"/>
      <c r="HG8" s="1725"/>
      <c r="HH8" s="1724"/>
      <c r="HI8" s="1725"/>
      <c r="HJ8" s="1725"/>
      <c r="HK8" s="1724"/>
      <c r="HL8" s="1725"/>
      <c r="HM8" s="1725"/>
      <c r="HN8" s="1726"/>
      <c r="HO8" s="1727"/>
      <c r="HP8" s="1727"/>
      <c r="HQ8" s="1727"/>
      <c r="HR8" s="1727"/>
      <c r="HS8" s="1727"/>
      <c r="HT8" s="1728"/>
      <c r="HU8" s="1729"/>
      <c r="HV8" s="1729"/>
      <c r="HW8" s="1729"/>
      <c r="HX8" s="1729"/>
      <c r="HY8" s="1729"/>
      <c r="HZ8" s="1728"/>
      <c r="IA8" s="1729"/>
      <c r="IB8" s="1729"/>
      <c r="IC8" s="1728"/>
      <c r="ID8" s="1729"/>
      <c r="IE8" s="1729"/>
      <c r="IF8" s="1730"/>
      <c r="IG8" s="1730"/>
      <c r="IH8" s="1730"/>
      <c r="II8" s="1730"/>
      <c r="IJ8" s="1730"/>
      <c r="IK8" s="1730"/>
      <c r="IL8" s="1730"/>
      <c r="IM8" s="1730"/>
      <c r="IN8" s="1730"/>
      <c r="IO8" s="1730"/>
      <c r="IP8" s="1730"/>
      <c r="IQ8" s="1730"/>
      <c r="IR8" s="1730"/>
      <c r="IS8" s="1730"/>
      <c r="IT8" s="1730"/>
      <c r="IU8" s="1730"/>
      <c r="IV8" s="1730"/>
      <c r="IW8" s="1730"/>
      <c r="IX8" s="1731"/>
      <c r="IY8" s="1730"/>
      <c r="IZ8" s="1731"/>
      <c r="JA8" s="1730"/>
      <c r="JB8" s="1731"/>
      <c r="JC8" s="1730"/>
      <c r="JD8" s="1731"/>
      <c r="JE8" s="1730"/>
      <c r="JF8" s="1731"/>
      <c r="JG8" s="1730"/>
      <c r="JH8" s="1730"/>
      <c r="JI8" s="1730"/>
      <c r="JJ8" s="1730"/>
      <c r="JK8" s="1730"/>
      <c r="JL8" s="1730"/>
      <c r="JM8" s="1730"/>
      <c r="JN8" s="1730"/>
      <c r="JO8" s="1730"/>
      <c r="JP8" s="1730"/>
      <c r="JQ8" s="1730"/>
      <c r="JR8" s="1730"/>
      <c r="JS8" s="1730"/>
      <c r="JT8" s="1730"/>
      <c r="JU8" s="1730"/>
      <c r="JV8" s="1730"/>
      <c r="JW8" s="1730"/>
      <c r="JX8" s="1730"/>
      <c r="JY8" s="1730"/>
      <c r="JZ8" s="1730"/>
      <c r="KA8" s="1730"/>
      <c r="KB8" s="1730"/>
      <c r="KC8" s="1730"/>
      <c r="KD8" s="1730"/>
      <c r="KE8" s="1730"/>
      <c r="KF8" s="1730"/>
      <c r="KG8" s="1730"/>
      <c r="KH8" s="1730"/>
      <c r="KI8" s="1730"/>
      <c r="KJ8" s="1730"/>
      <c r="KK8" s="1730"/>
      <c r="KL8" s="1730"/>
      <c r="KM8" s="1730"/>
      <c r="KN8" s="1730"/>
      <c r="KO8" s="1730"/>
      <c r="KP8" s="1730"/>
      <c r="KQ8" s="1730"/>
      <c r="KR8" s="1730"/>
      <c r="KS8" s="1730"/>
      <c r="KT8" s="1730"/>
      <c r="KU8" s="1730"/>
      <c r="KV8" s="1730"/>
      <c r="KW8" s="1730"/>
      <c r="KX8" s="1730"/>
      <c r="KY8" s="1730"/>
      <c r="KZ8" s="1730"/>
      <c r="LA8" s="1730"/>
      <c r="LB8" s="1730"/>
      <c r="LC8" s="1730"/>
      <c r="LD8" s="1730"/>
      <c r="LE8" s="1730"/>
      <c r="LF8" s="1730"/>
      <c r="LG8" s="1730"/>
      <c r="LH8" s="1730"/>
      <c r="LI8" s="1730"/>
      <c r="LJ8" s="1730"/>
      <c r="LK8" s="1730"/>
      <c r="LL8" s="1730"/>
      <c r="LM8" s="1730"/>
      <c r="LN8" s="1730"/>
      <c r="LO8" s="1730"/>
      <c r="LP8" s="1730"/>
      <c r="LQ8" s="1730"/>
      <c r="LR8" s="1730"/>
      <c r="LS8" s="1730"/>
      <c r="LT8" s="1730"/>
      <c r="LU8" s="1730"/>
      <c r="LV8" s="1730"/>
      <c r="LW8" s="1730"/>
      <c r="LX8" s="1730"/>
      <c r="LY8" s="1730"/>
      <c r="LZ8" s="1730"/>
      <c r="MA8" s="1730"/>
      <c r="MB8" s="1730"/>
      <c r="MC8" s="1730"/>
      <c r="MD8" s="1730"/>
      <c r="ME8" s="1730"/>
      <c r="MF8" s="1732"/>
      <c r="MG8" s="1730"/>
      <c r="MH8" s="1730"/>
      <c r="MI8" s="1732"/>
      <c r="MJ8" s="1730"/>
      <c r="MK8" s="1730"/>
      <c r="ML8" s="1732"/>
      <c r="MM8" s="1730"/>
      <c r="MN8" s="1730"/>
      <c r="MO8" s="1732"/>
      <c r="MP8" s="1730"/>
      <c r="MQ8" s="1730"/>
      <c r="MR8" s="1732"/>
      <c r="MS8" s="1730"/>
      <c r="MT8" s="1730"/>
      <c r="MU8" s="1732"/>
      <c r="MV8" s="1730"/>
      <c r="MW8" s="1730"/>
    </row>
    <row r="9" spans="1:361" s="1712" customFormat="1" ht="12" customHeight="1" x14ac:dyDescent="0.2">
      <c r="A9" s="1712" t="s">
        <v>872</v>
      </c>
      <c r="B9" s="1733" t="s">
        <v>873</v>
      </c>
      <c r="C9" s="1416" t="s">
        <v>2</v>
      </c>
      <c r="D9" s="1734" t="s">
        <v>2</v>
      </c>
      <c r="E9" s="1733" t="s">
        <v>874</v>
      </c>
      <c r="F9" s="1735">
        <v>6.85</v>
      </c>
      <c r="G9" s="1736"/>
      <c r="H9" s="1736"/>
      <c r="I9" s="1735">
        <v>7.12</v>
      </c>
      <c r="J9" s="1736"/>
      <c r="K9" s="1736"/>
      <c r="L9" s="1735">
        <v>7.42</v>
      </c>
      <c r="M9" s="1736"/>
      <c r="N9" s="1736"/>
      <c r="O9" s="1735">
        <v>7.03</v>
      </c>
      <c r="P9" s="1736"/>
      <c r="Q9" s="1736"/>
      <c r="R9" s="1737">
        <v>7.6</v>
      </c>
      <c r="S9" s="1738"/>
      <c r="T9" s="1738"/>
      <c r="U9" s="1737">
        <v>7.8</v>
      </c>
      <c r="V9" s="1738"/>
      <c r="W9" s="1738"/>
      <c r="X9" s="1737">
        <v>7.3</v>
      </c>
      <c r="Y9" s="1738"/>
      <c r="Z9" s="1738"/>
      <c r="AA9" s="1737">
        <v>7.4</v>
      </c>
      <c r="AB9" s="1739"/>
    </row>
    <row r="10" spans="1:361" s="1756" customFormat="1" ht="13.5" customHeight="1" x14ac:dyDescent="0.2">
      <c r="A10" s="1740" t="s">
        <v>545</v>
      </c>
      <c r="B10" s="1741"/>
      <c r="C10" s="1741"/>
      <c r="D10" s="1741"/>
      <c r="E10" s="1742"/>
      <c r="F10" s="1742"/>
      <c r="G10" s="1743"/>
      <c r="H10" s="1743"/>
      <c r="I10" s="1742"/>
      <c r="J10" s="1743"/>
      <c r="K10" s="1743"/>
      <c r="L10" s="1742"/>
      <c r="M10" s="1743"/>
      <c r="N10" s="1743"/>
      <c r="O10" s="1742"/>
      <c r="P10" s="1743"/>
      <c r="Q10" s="1743"/>
      <c r="R10" s="1742"/>
      <c r="S10" s="1743"/>
      <c r="T10" s="1743"/>
      <c r="U10" s="1742"/>
      <c r="V10" s="1743"/>
      <c r="W10" s="1743"/>
      <c r="X10" s="1742"/>
      <c r="Y10" s="1743"/>
      <c r="Z10" s="1743"/>
      <c r="AA10" s="1742"/>
      <c r="AB10" s="1742"/>
      <c r="AC10" s="1744"/>
      <c r="AD10" s="1744"/>
      <c r="AE10" s="1744"/>
      <c r="AF10" s="1744"/>
      <c r="AG10" s="1744"/>
      <c r="AH10" s="1744"/>
      <c r="AI10" s="1744"/>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2"/>
      <c r="BR10" s="1742"/>
      <c r="BS10" s="1742"/>
      <c r="BT10" s="1742"/>
      <c r="BU10" s="1742"/>
      <c r="BV10" s="1742"/>
      <c r="BW10" s="1742"/>
      <c r="BX10" s="1742"/>
      <c r="BY10" s="1742"/>
      <c r="BZ10" s="1742"/>
      <c r="CA10" s="1742"/>
      <c r="CB10" s="1742"/>
      <c r="CC10" s="1742"/>
      <c r="CD10" s="1742"/>
      <c r="CE10" s="1742"/>
      <c r="CF10" s="1742"/>
      <c r="CG10" s="1742"/>
      <c r="CH10" s="1742"/>
      <c r="CI10" s="1742"/>
      <c r="CJ10" s="1742"/>
      <c r="CK10" s="1742"/>
      <c r="CL10" s="1742"/>
      <c r="CM10" s="1742"/>
      <c r="CN10" s="1742"/>
      <c r="CO10" s="1742"/>
      <c r="CP10" s="1742"/>
      <c r="CQ10" s="1742"/>
      <c r="CR10" s="1742"/>
      <c r="CS10" s="1742"/>
      <c r="CT10" s="1742"/>
      <c r="CU10" s="1742"/>
      <c r="CV10" s="1742"/>
      <c r="CW10" s="1742"/>
      <c r="CX10" s="1742"/>
      <c r="CY10" s="1742"/>
      <c r="CZ10" s="1742"/>
      <c r="DA10" s="1742"/>
      <c r="DB10" s="1742"/>
      <c r="DC10" s="1742"/>
      <c r="DD10" s="1742"/>
      <c r="DE10" s="1742"/>
      <c r="DF10" s="1742"/>
      <c r="DG10" s="1742"/>
      <c r="DH10" s="1742"/>
      <c r="DI10" s="1742"/>
      <c r="DJ10" s="1742"/>
      <c r="DK10" s="1742"/>
      <c r="DL10" s="1742"/>
      <c r="DM10" s="1745"/>
      <c r="DN10" s="1745"/>
      <c r="DO10" s="1742"/>
      <c r="DP10" s="1745"/>
      <c r="DQ10" s="1745"/>
      <c r="DR10" s="1742"/>
      <c r="DS10" s="1745"/>
      <c r="DT10" s="1745"/>
      <c r="DU10" s="1742"/>
      <c r="DV10" s="1745"/>
      <c r="DW10" s="1745"/>
      <c r="DX10" s="1742"/>
      <c r="DY10" s="1745"/>
      <c r="DZ10" s="1745"/>
      <c r="EA10" s="1742"/>
      <c r="EB10" s="1745"/>
      <c r="EC10" s="1745"/>
      <c r="ED10" s="1742"/>
      <c r="EE10" s="1745"/>
      <c r="EF10" s="1745"/>
      <c r="EG10" s="1742"/>
      <c r="EH10" s="1745"/>
      <c r="EI10" s="1745"/>
      <c r="EJ10" s="1742"/>
      <c r="EK10" s="1745"/>
      <c r="EL10" s="1745"/>
      <c r="EM10" s="1742"/>
      <c r="EN10" s="1745"/>
      <c r="EO10" s="1745"/>
      <c r="EP10" s="1742"/>
      <c r="EQ10" s="1745"/>
      <c r="ER10" s="1745"/>
      <c r="ES10" s="1742"/>
      <c r="ET10" s="1745"/>
      <c r="EU10" s="1745"/>
      <c r="EV10" s="1742"/>
      <c r="EW10" s="1745"/>
      <c r="EX10" s="1745"/>
      <c r="EY10" s="1742"/>
      <c r="EZ10" s="1745"/>
      <c r="FA10" s="1745"/>
      <c r="FB10" s="1746"/>
      <c r="FC10" s="1747"/>
      <c r="FD10" s="1747"/>
      <c r="FE10" s="1746"/>
      <c r="FF10" s="1747"/>
      <c r="FG10" s="1747"/>
      <c r="FH10" s="1746"/>
      <c r="FI10" s="1747"/>
      <c r="FJ10" s="1747"/>
      <c r="FK10" s="1746"/>
      <c r="FL10" s="1747"/>
      <c r="FM10" s="1747"/>
      <c r="FN10" s="1746"/>
      <c r="FO10" s="1747"/>
      <c r="FP10" s="1747"/>
      <c r="FQ10" s="1746"/>
      <c r="FR10" s="1747"/>
      <c r="FS10" s="1747"/>
      <c r="FT10" s="1746"/>
      <c r="FU10" s="1747"/>
      <c r="FV10" s="1747"/>
      <c r="FW10" s="1746"/>
      <c r="FX10" s="1747"/>
      <c r="FY10" s="1747"/>
      <c r="FZ10" s="1746"/>
      <c r="GA10" s="1747"/>
      <c r="GB10" s="1747"/>
      <c r="GC10" s="1746"/>
      <c r="GD10" s="1747"/>
      <c r="GE10" s="1747"/>
      <c r="GF10" s="1746"/>
      <c r="GG10" s="1747"/>
      <c r="GH10" s="1747"/>
      <c r="GI10" s="1746"/>
      <c r="GJ10" s="1747"/>
      <c r="GK10" s="1747"/>
      <c r="GL10" s="1746"/>
      <c r="GM10" s="1747"/>
      <c r="GN10" s="1747"/>
      <c r="GO10" s="1746"/>
      <c r="GP10" s="1747"/>
      <c r="GQ10" s="1747"/>
      <c r="GR10" s="1746"/>
      <c r="GS10" s="1747"/>
      <c r="GT10" s="1747"/>
      <c r="GU10" s="1746"/>
      <c r="GV10" s="1747"/>
      <c r="GW10" s="1747"/>
      <c r="GX10" s="1746"/>
      <c r="GY10" s="1747"/>
      <c r="GZ10" s="1747"/>
      <c r="HA10" s="1746"/>
      <c r="HB10" s="1747"/>
      <c r="HC10" s="1746"/>
      <c r="HD10" s="1747"/>
      <c r="HE10" s="1746"/>
      <c r="HF10" s="1747"/>
      <c r="HG10" s="1747"/>
      <c r="HH10" s="1746"/>
      <c r="HI10" s="1747"/>
      <c r="HJ10" s="1747"/>
      <c r="HK10" s="1746"/>
      <c r="HL10" s="1747"/>
      <c r="HM10" s="1747"/>
      <c r="HN10" s="1748"/>
      <c r="HO10" s="1749"/>
      <c r="HP10" s="1749"/>
      <c r="HQ10" s="1749"/>
      <c r="HR10" s="1749"/>
      <c r="HS10" s="1749"/>
      <c r="HT10" s="1750"/>
      <c r="HU10" s="1751"/>
      <c r="HV10" s="1751"/>
      <c r="HW10" s="1751"/>
      <c r="HX10" s="1751"/>
      <c r="HY10" s="1751"/>
      <c r="HZ10" s="1750"/>
      <c r="IA10" s="1751"/>
      <c r="IB10" s="1751"/>
      <c r="IC10" s="1750"/>
      <c r="ID10" s="1751"/>
      <c r="IE10" s="1751"/>
      <c r="IF10" s="1752"/>
      <c r="IG10" s="1752"/>
      <c r="IH10" s="1752"/>
      <c r="II10" s="1752"/>
      <c r="IJ10" s="1752"/>
      <c r="IK10" s="1752"/>
      <c r="IL10" s="1752"/>
      <c r="IM10" s="1752"/>
      <c r="IN10" s="1752"/>
      <c r="IO10" s="1752"/>
      <c r="IP10" s="1752"/>
      <c r="IQ10" s="1752"/>
      <c r="IR10" s="1752"/>
      <c r="IS10" s="1752"/>
      <c r="IT10" s="1752"/>
      <c r="IU10" s="1752"/>
      <c r="IV10" s="1752"/>
      <c r="IW10" s="1752"/>
      <c r="IX10" s="1753"/>
      <c r="IY10" s="1752"/>
      <c r="IZ10" s="1753"/>
      <c r="JA10" s="1752"/>
      <c r="JB10" s="1753"/>
      <c r="JC10" s="1752"/>
      <c r="JD10" s="1753"/>
      <c r="JE10" s="1752"/>
      <c r="JF10" s="1753"/>
      <c r="JG10" s="1752"/>
      <c r="JH10" s="1752"/>
      <c r="JI10" s="1752"/>
      <c r="JJ10" s="1752"/>
      <c r="JK10" s="1752"/>
      <c r="JL10" s="1752"/>
      <c r="JM10" s="1752"/>
      <c r="JN10" s="1752"/>
      <c r="JO10" s="1754"/>
      <c r="JP10" s="1754"/>
      <c r="JQ10" s="1754"/>
      <c r="JR10" s="1754"/>
      <c r="JS10" s="1754"/>
      <c r="JT10" s="1754"/>
      <c r="JU10" s="1754"/>
      <c r="JV10" s="1752"/>
      <c r="JW10" s="1752"/>
      <c r="JX10" s="1752"/>
      <c r="JY10" s="1752"/>
      <c r="JZ10" s="1752"/>
      <c r="KA10" s="1752"/>
      <c r="KB10" s="1752"/>
      <c r="KC10" s="1752"/>
      <c r="KD10" s="1752"/>
      <c r="KE10" s="1752"/>
      <c r="KF10" s="1752"/>
      <c r="KG10" s="1752"/>
      <c r="KH10" s="1752"/>
      <c r="KI10" s="1752"/>
      <c r="KJ10" s="1752"/>
      <c r="KK10" s="1752"/>
      <c r="KL10" s="1752"/>
      <c r="KM10" s="1752"/>
      <c r="KN10" s="1752"/>
      <c r="KO10" s="1752"/>
      <c r="KP10" s="1752"/>
      <c r="KQ10" s="1752"/>
      <c r="KR10" s="1752"/>
      <c r="KS10" s="1752"/>
      <c r="KT10" s="1752"/>
      <c r="KU10" s="1752"/>
      <c r="KV10" s="1752"/>
      <c r="KW10" s="1752"/>
      <c r="KX10" s="1752"/>
      <c r="KY10" s="1752"/>
      <c r="KZ10" s="1752"/>
      <c r="LA10" s="1752"/>
      <c r="LB10" s="1752"/>
      <c r="LC10" s="1752"/>
      <c r="LD10" s="1752"/>
      <c r="LE10" s="1752"/>
      <c r="LF10" s="1752"/>
      <c r="LG10" s="1752"/>
      <c r="LH10" s="1752"/>
      <c r="LI10" s="1752"/>
      <c r="LJ10" s="1752"/>
      <c r="LK10" s="1752"/>
      <c r="LL10" s="1752"/>
      <c r="LM10" s="1752"/>
      <c r="LN10" s="1752"/>
      <c r="LO10" s="1752"/>
      <c r="LP10" s="1752"/>
      <c r="LQ10" s="1752"/>
      <c r="LR10" s="1752"/>
      <c r="LS10" s="1752"/>
      <c r="LT10" s="1752"/>
      <c r="LU10" s="1752"/>
      <c r="LV10" s="1752"/>
      <c r="LW10" s="1752"/>
      <c r="LX10" s="1752"/>
      <c r="LY10" s="1752"/>
      <c r="LZ10" s="1752"/>
      <c r="MA10" s="1752"/>
      <c r="MB10" s="1752"/>
      <c r="MC10" s="1752"/>
      <c r="MD10" s="1752"/>
      <c r="ME10" s="1752"/>
      <c r="MF10" s="1755"/>
      <c r="MG10" s="1752"/>
      <c r="MH10" s="1752"/>
      <c r="MI10" s="1755"/>
      <c r="MJ10" s="1752"/>
      <c r="MK10" s="1752"/>
      <c r="ML10" s="1755"/>
      <c r="MM10" s="1752"/>
      <c r="MN10" s="1752"/>
      <c r="MO10" s="1755"/>
      <c r="MP10" s="1752"/>
      <c r="MQ10" s="1752"/>
      <c r="MR10" s="1755"/>
      <c r="MS10" s="1752"/>
      <c r="MT10" s="1752"/>
      <c r="MU10" s="1755"/>
      <c r="MV10" s="1752"/>
      <c r="MW10" s="1752"/>
    </row>
    <row r="11" spans="1:361" s="1712" customFormat="1" ht="12" customHeight="1" x14ac:dyDescent="0.2">
      <c r="A11" s="1757" t="s">
        <v>644</v>
      </c>
      <c r="B11" s="1758" t="s">
        <v>540</v>
      </c>
      <c r="C11" s="1416" t="s">
        <v>2</v>
      </c>
      <c r="D11" s="1416" t="s">
        <v>2</v>
      </c>
      <c r="E11" s="1758">
        <v>30</v>
      </c>
      <c r="F11" s="1759">
        <v>5.6</v>
      </c>
      <c r="G11" s="1760"/>
      <c r="H11" s="1760"/>
      <c r="I11" s="1759">
        <v>5</v>
      </c>
      <c r="J11" s="1761" t="s">
        <v>12</v>
      </c>
      <c r="K11" s="1761"/>
      <c r="L11" s="1759">
        <v>1.6</v>
      </c>
      <c r="M11" s="1761" t="s">
        <v>8</v>
      </c>
      <c r="N11" s="1761"/>
      <c r="O11" s="1759">
        <v>2.2000000000000002</v>
      </c>
      <c r="P11" s="1761" t="s">
        <v>8</v>
      </c>
      <c r="Q11" s="1761"/>
      <c r="R11" s="1762">
        <v>5</v>
      </c>
      <c r="S11" s="1763"/>
      <c r="T11" s="1763"/>
      <c r="U11" s="1762">
        <v>3</v>
      </c>
      <c r="V11" s="1763"/>
      <c r="W11" s="1763"/>
      <c r="X11" s="1762">
        <v>2.5</v>
      </c>
      <c r="Y11" s="1764" t="s">
        <v>12</v>
      </c>
      <c r="Z11" s="1764"/>
      <c r="AA11" s="1762">
        <v>2</v>
      </c>
      <c r="AB11" s="1762" t="s">
        <v>12</v>
      </c>
    </row>
    <row r="12" spans="1:361" s="1712" customFormat="1" ht="12" customHeight="1" x14ac:dyDescent="0.2">
      <c r="A12" s="1765" t="s">
        <v>7</v>
      </c>
      <c r="B12" s="1766" t="s">
        <v>540</v>
      </c>
      <c r="C12" s="1416" t="s">
        <v>2</v>
      </c>
      <c r="D12" s="1767" t="s">
        <v>2</v>
      </c>
      <c r="E12" s="1767" t="s">
        <v>2</v>
      </c>
      <c r="F12" s="1768">
        <v>1.67</v>
      </c>
      <c r="G12" s="1769"/>
      <c r="H12" s="1769"/>
      <c r="I12" s="1768">
        <v>0.97</v>
      </c>
      <c r="J12" s="1769"/>
      <c r="K12" s="1769"/>
      <c r="L12" s="1770">
        <v>3.04</v>
      </c>
      <c r="M12" s="1771" t="s">
        <v>8</v>
      </c>
      <c r="N12" s="1771"/>
      <c r="O12" s="1770">
        <v>2.25</v>
      </c>
      <c r="P12" s="1771" t="s">
        <v>8</v>
      </c>
      <c r="Q12" s="1771"/>
      <c r="R12" s="1772"/>
      <c r="S12" s="1773"/>
      <c r="T12" s="1773"/>
      <c r="U12" s="1772"/>
      <c r="V12" s="1773"/>
      <c r="W12" s="1773"/>
      <c r="X12" s="1772"/>
      <c r="Y12" s="1773"/>
      <c r="Z12" s="1773"/>
      <c r="AA12" s="1772"/>
      <c r="AB12" s="1774"/>
    </row>
    <row r="13" spans="1:361" s="1756" customFormat="1" ht="13.5" customHeight="1" x14ac:dyDescent="0.2">
      <c r="A13" s="1740" t="s">
        <v>224</v>
      </c>
      <c r="B13" s="1741"/>
      <c r="C13" s="1741"/>
      <c r="D13" s="1741"/>
      <c r="E13" s="1742"/>
      <c r="F13" s="1742"/>
      <c r="G13" s="1743"/>
      <c r="H13" s="1743"/>
      <c r="I13" s="1742"/>
      <c r="J13" s="1743"/>
      <c r="K13" s="1743"/>
      <c r="L13" s="1742"/>
      <c r="M13" s="1743"/>
      <c r="N13" s="1743"/>
      <c r="O13" s="1742"/>
      <c r="P13" s="1743"/>
      <c r="Q13" s="1743"/>
      <c r="R13" s="1742"/>
      <c r="S13" s="1743"/>
      <c r="T13" s="1743"/>
      <c r="U13" s="1742"/>
      <c r="V13" s="1743"/>
      <c r="W13" s="1743"/>
      <c r="X13" s="1742"/>
      <c r="Y13" s="1743"/>
      <c r="Z13" s="1743"/>
      <c r="AA13" s="1742"/>
      <c r="AB13" s="1742"/>
      <c r="AC13" s="1744"/>
      <c r="AD13" s="1744"/>
      <c r="AE13" s="1744"/>
      <c r="AF13" s="1744"/>
      <c r="AG13" s="1744"/>
      <c r="AH13" s="1744"/>
      <c r="AI13" s="1744"/>
      <c r="AJ13" s="1744"/>
      <c r="AK13" s="1744"/>
      <c r="AL13" s="1744"/>
      <c r="AM13" s="1744"/>
      <c r="AN13" s="1744"/>
      <c r="AO13" s="1744"/>
      <c r="AP13" s="1744"/>
      <c r="AQ13" s="1744"/>
      <c r="AR13" s="1744"/>
      <c r="AS13" s="1744"/>
      <c r="AT13" s="1744"/>
      <c r="AU13" s="1744"/>
      <c r="AV13" s="1744"/>
      <c r="AW13" s="1744"/>
      <c r="AX13" s="1744"/>
      <c r="AY13" s="1744"/>
      <c r="AZ13" s="1744"/>
      <c r="BA13" s="1744"/>
      <c r="BB13" s="1744"/>
      <c r="BC13" s="1744"/>
      <c r="BD13" s="1744"/>
      <c r="BE13" s="1744"/>
      <c r="BF13" s="1744"/>
      <c r="BG13" s="1744"/>
      <c r="BH13" s="1744"/>
      <c r="BI13" s="1744"/>
      <c r="BJ13" s="1744"/>
      <c r="BK13" s="1744"/>
      <c r="BL13" s="1744"/>
      <c r="BM13" s="1744"/>
      <c r="BN13" s="1744"/>
      <c r="BO13" s="1744"/>
      <c r="BP13" s="1744"/>
      <c r="BQ13" s="1742"/>
      <c r="BR13" s="1742"/>
      <c r="BS13" s="1742"/>
      <c r="BT13" s="1742"/>
      <c r="BU13" s="1742"/>
      <c r="BV13" s="1742"/>
      <c r="BW13" s="1742"/>
      <c r="BX13" s="1742"/>
      <c r="BY13" s="1742"/>
      <c r="BZ13" s="1742"/>
      <c r="CA13" s="1742"/>
      <c r="CB13" s="1742"/>
      <c r="CC13" s="1742"/>
      <c r="CD13" s="1742"/>
      <c r="CE13" s="1742"/>
      <c r="CF13" s="1742"/>
      <c r="CG13" s="1742"/>
      <c r="CH13" s="1742"/>
      <c r="CI13" s="1742"/>
      <c r="CJ13" s="1742"/>
      <c r="CK13" s="1742"/>
      <c r="CL13" s="1742"/>
      <c r="CM13" s="1742"/>
      <c r="CN13" s="1742"/>
      <c r="CO13" s="1742"/>
      <c r="CP13" s="1742"/>
      <c r="CQ13" s="1742"/>
      <c r="CR13" s="1742"/>
      <c r="CS13" s="1742"/>
      <c r="CT13" s="1742"/>
      <c r="CU13" s="1742"/>
      <c r="CV13" s="1742"/>
      <c r="CW13" s="1742"/>
      <c r="CX13" s="1742"/>
      <c r="CY13" s="1742"/>
      <c r="CZ13" s="1742"/>
      <c r="DA13" s="1742"/>
      <c r="DB13" s="1742"/>
      <c r="DC13" s="1742"/>
      <c r="DD13" s="1742"/>
      <c r="DE13" s="1742"/>
      <c r="DF13" s="1742"/>
      <c r="DG13" s="1742"/>
      <c r="DH13" s="1742"/>
      <c r="DI13" s="1742"/>
      <c r="DJ13" s="1742"/>
      <c r="DK13" s="1742"/>
      <c r="DL13" s="1742" t="s">
        <v>3</v>
      </c>
      <c r="DM13" s="1745" t="s">
        <v>3</v>
      </c>
      <c r="DN13" s="1745"/>
      <c r="DO13" s="1742" t="s">
        <v>3</v>
      </c>
      <c r="DP13" s="1745" t="s">
        <v>3</v>
      </c>
      <c r="DQ13" s="1745"/>
      <c r="DR13" s="1742" t="s">
        <v>3</v>
      </c>
      <c r="DS13" s="1745" t="s">
        <v>3</v>
      </c>
      <c r="DT13" s="1745"/>
      <c r="DU13" s="1742" t="s">
        <v>3</v>
      </c>
      <c r="DV13" s="1745" t="s">
        <v>3</v>
      </c>
      <c r="DW13" s="1745"/>
      <c r="DX13" s="1742" t="s">
        <v>3</v>
      </c>
      <c r="DY13" s="1745" t="s">
        <v>3</v>
      </c>
      <c r="DZ13" s="1745"/>
      <c r="EA13" s="1742" t="s">
        <v>3</v>
      </c>
      <c r="EB13" s="1745" t="s">
        <v>3</v>
      </c>
      <c r="EC13" s="1745"/>
      <c r="ED13" s="1742" t="s">
        <v>3</v>
      </c>
      <c r="EE13" s="1745" t="s">
        <v>3</v>
      </c>
      <c r="EF13" s="1745"/>
      <c r="EG13" s="1742" t="s">
        <v>3</v>
      </c>
      <c r="EH13" s="1745" t="s">
        <v>3</v>
      </c>
      <c r="EI13" s="1745"/>
      <c r="EJ13" s="1742" t="s">
        <v>3</v>
      </c>
      <c r="EK13" s="1745" t="s">
        <v>3</v>
      </c>
      <c r="EL13" s="1745"/>
      <c r="EM13" s="1742" t="s">
        <v>3</v>
      </c>
      <c r="EN13" s="1745" t="s">
        <v>3</v>
      </c>
      <c r="EO13" s="1745"/>
      <c r="EP13" s="1742" t="s">
        <v>3</v>
      </c>
      <c r="EQ13" s="1745" t="s">
        <v>3</v>
      </c>
      <c r="ER13" s="1745"/>
      <c r="ES13" s="1742" t="s">
        <v>3</v>
      </c>
      <c r="ET13" s="1745" t="s">
        <v>3</v>
      </c>
      <c r="EU13" s="1745"/>
      <c r="EV13" s="1742" t="s">
        <v>3</v>
      </c>
      <c r="EW13" s="1745" t="s">
        <v>3</v>
      </c>
      <c r="EX13" s="1745"/>
      <c r="EY13" s="1742" t="s">
        <v>3</v>
      </c>
      <c r="EZ13" s="1745" t="s">
        <v>3</v>
      </c>
      <c r="FA13" s="1745"/>
      <c r="FB13" s="1746"/>
      <c r="FC13" s="1747"/>
      <c r="FD13" s="1747"/>
      <c r="FE13" s="1746"/>
      <c r="FF13" s="1747"/>
      <c r="FG13" s="1747"/>
      <c r="FH13" s="1746"/>
      <c r="FI13" s="1747"/>
      <c r="FJ13" s="1747"/>
      <c r="FK13" s="1746"/>
      <c r="FL13" s="1747"/>
      <c r="FM13" s="1747"/>
      <c r="FN13" s="1746"/>
      <c r="FO13" s="1747"/>
      <c r="FP13" s="1747"/>
      <c r="FQ13" s="1746"/>
      <c r="FR13" s="1747"/>
      <c r="FS13" s="1747"/>
      <c r="FT13" s="1746"/>
      <c r="FU13" s="1747"/>
      <c r="FV13" s="1747"/>
      <c r="FW13" s="1746"/>
      <c r="FX13" s="1747"/>
      <c r="FY13" s="1747"/>
      <c r="FZ13" s="1746"/>
      <c r="GA13" s="1747"/>
      <c r="GB13" s="1747"/>
      <c r="GC13" s="1746"/>
      <c r="GD13" s="1747"/>
      <c r="GE13" s="1747"/>
      <c r="GF13" s="1746"/>
      <c r="GG13" s="1747"/>
      <c r="GH13" s="1747"/>
      <c r="GI13" s="1746"/>
      <c r="GJ13" s="1747"/>
      <c r="GK13" s="1747"/>
      <c r="GL13" s="1746"/>
      <c r="GM13" s="1747"/>
      <c r="GN13" s="1747"/>
      <c r="GO13" s="1746"/>
      <c r="GP13" s="1747"/>
      <c r="GQ13" s="1747"/>
      <c r="GR13" s="1746"/>
      <c r="GS13" s="1747"/>
      <c r="GT13" s="1747"/>
      <c r="GU13" s="1746"/>
      <c r="GV13" s="1747"/>
      <c r="GW13" s="1747"/>
      <c r="GX13" s="1746"/>
      <c r="GY13" s="1747"/>
      <c r="GZ13" s="1747"/>
      <c r="HA13" s="1746"/>
      <c r="HB13" s="1747"/>
      <c r="HC13" s="1746"/>
      <c r="HD13" s="1747"/>
      <c r="HE13" s="1746"/>
      <c r="HF13" s="1747"/>
      <c r="HG13" s="1747"/>
      <c r="HH13" s="1746"/>
      <c r="HI13" s="1747"/>
      <c r="HJ13" s="1747"/>
      <c r="HK13" s="1746"/>
      <c r="HL13" s="1747"/>
      <c r="HM13" s="1747"/>
      <c r="HN13" s="1748"/>
      <c r="HO13" s="1749"/>
      <c r="HP13" s="1749"/>
      <c r="HQ13" s="1749"/>
      <c r="HR13" s="1749"/>
      <c r="HS13" s="1749"/>
      <c r="HT13" s="1750"/>
      <c r="HU13" s="1751"/>
      <c r="HV13" s="1751"/>
      <c r="HW13" s="1751"/>
      <c r="HX13" s="1751"/>
      <c r="HY13" s="1751"/>
      <c r="HZ13" s="1750"/>
      <c r="IA13" s="1751"/>
      <c r="IB13" s="1751"/>
      <c r="IC13" s="1750"/>
      <c r="ID13" s="1751"/>
      <c r="IE13" s="1751"/>
      <c r="IF13" s="1752"/>
      <c r="IG13" s="1752"/>
      <c r="IH13" s="1752"/>
      <c r="II13" s="1752"/>
      <c r="IJ13" s="1752"/>
      <c r="IK13" s="1752"/>
      <c r="IL13" s="1752"/>
      <c r="IM13" s="1752"/>
      <c r="IN13" s="1752"/>
      <c r="IO13" s="1752"/>
      <c r="IP13" s="1752"/>
      <c r="IQ13" s="1752"/>
      <c r="IR13" s="1752"/>
      <c r="IS13" s="1752"/>
      <c r="IT13" s="1752"/>
      <c r="IU13" s="1752"/>
      <c r="IV13" s="1752"/>
      <c r="IW13" s="1752"/>
      <c r="IX13" s="1753"/>
      <c r="IY13" s="1752"/>
      <c r="IZ13" s="1753"/>
      <c r="JA13" s="1752"/>
      <c r="JB13" s="1753"/>
      <c r="JC13" s="1752"/>
      <c r="JD13" s="1753"/>
      <c r="JE13" s="1752"/>
      <c r="JF13" s="1753"/>
      <c r="JG13" s="1752"/>
      <c r="JH13" s="1752"/>
      <c r="JI13" s="1752"/>
      <c r="JJ13" s="1752"/>
      <c r="JK13" s="1752"/>
      <c r="JL13" s="1752"/>
      <c r="JM13" s="1752"/>
      <c r="JN13" s="1752"/>
      <c r="JO13" s="1752"/>
      <c r="JP13" s="1752"/>
      <c r="JQ13" s="1752"/>
      <c r="JR13" s="1752"/>
      <c r="JS13" s="1752"/>
      <c r="JT13" s="1752"/>
      <c r="JU13" s="1752"/>
      <c r="JV13" s="1752"/>
      <c r="JW13" s="1752"/>
      <c r="JX13" s="1752"/>
      <c r="JY13" s="1752"/>
      <c r="JZ13" s="1752"/>
      <c r="KA13" s="1752"/>
      <c r="KB13" s="1752"/>
      <c r="KC13" s="1752"/>
      <c r="KD13" s="1752"/>
      <c r="KE13" s="1752"/>
      <c r="KF13" s="1752"/>
      <c r="KG13" s="1752"/>
      <c r="KH13" s="1752"/>
      <c r="KI13" s="1752"/>
      <c r="KJ13" s="1752"/>
      <c r="KK13" s="1752"/>
      <c r="KL13" s="1752"/>
      <c r="KM13" s="1752"/>
      <c r="KN13" s="1752"/>
      <c r="KO13" s="1752"/>
      <c r="KP13" s="1752"/>
      <c r="KQ13" s="1752"/>
      <c r="KR13" s="1752"/>
      <c r="KS13" s="1752"/>
      <c r="KT13" s="1752"/>
      <c r="KU13" s="1752"/>
      <c r="KV13" s="1752"/>
      <c r="KW13" s="1752"/>
      <c r="KX13" s="1752"/>
      <c r="KY13" s="1752"/>
      <c r="KZ13" s="1752"/>
      <c r="LA13" s="1752"/>
      <c r="LB13" s="1752"/>
      <c r="LC13" s="1752"/>
      <c r="LD13" s="1752"/>
      <c r="LE13" s="1752"/>
      <c r="LF13" s="1752"/>
      <c r="LG13" s="1752"/>
      <c r="LH13" s="1752"/>
      <c r="LI13" s="1752"/>
      <c r="LJ13" s="1752"/>
      <c r="LK13" s="1752"/>
      <c r="LL13" s="1752"/>
      <c r="LM13" s="1752"/>
      <c r="LN13" s="1752"/>
      <c r="LO13" s="1752"/>
      <c r="LP13" s="1752"/>
      <c r="LQ13" s="1752"/>
      <c r="LR13" s="1752"/>
      <c r="LS13" s="1752"/>
      <c r="LT13" s="1752"/>
      <c r="LU13" s="1752"/>
      <c r="LV13" s="1752"/>
      <c r="LW13" s="1752"/>
      <c r="LX13" s="1752"/>
      <c r="LY13" s="1752"/>
      <c r="LZ13" s="1752"/>
      <c r="MA13" s="1752"/>
      <c r="MB13" s="1752"/>
      <c r="MC13" s="1752"/>
      <c r="MD13" s="1752"/>
      <c r="ME13" s="1752"/>
      <c r="MF13" s="1755"/>
      <c r="MG13" s="1752"/>
      <c r="MH13" s="1752"/>
      <c r="MI13" s="1755"/>
      <c r="MJ13" s="1752"/>
      <c r="MK13" s="1752"/>
      <c r="ML13" s="1755"/>
      <c r="MM13" s="1752"/>
      <c r="MN13" s="1752"/>
      <c r="MO13" s="1755"/>
      <c r="MP13" s="1752"/>
      <c r="MQ13" s="1752"/>
      <c r="MR13" s="1755"/>
      <c r="MS13" s="1752"/>
      <c r="MT13" s="1752"/>
      <c r="MU13" s="1755"/>
      <c r="MV13" s="1752"/>
      <c r="MW13" s="1752"/>
    </row>
    <row r="14" spans="1:361" s="1712" customFormat="1" ht="12" customHeight="1" x14ac:dyDescent="0.2">
      <c r="A14" s="1775" t="s">
        <v>9</v>
      </c>
      <c r="B14" s="1776" t="s">
        <v>540</v>
      </c>
      <c r="C14" s="2258" t="s">
        <v>2</v>
      </c>
      <c r="D14" s="2253">
        <v>0.05</v>
      </c>
      <c r="E14" s="1776">
        <v>0.75</v>
      </c>
      <c r="F14" s="2254">
        <v>0.17499999999999999</v>
      </c>
      <c r="G14" s="1777"/>
      <c r="H14" s="1778" t="str">
        <f>(IF(((F14/$D14)&lt;10),"&lt;10",ROUND((F14/$D14),0)))</f>
        <v>&lt;10</v>
      </c>
      <c r="I14" s="2255">
        <v>5.5200000000000006E-2</v>
      </c>
      <c r="J14" s="1780" t="s">
        <v>8</v>
      </c>
      <c r="K14" s="1778" t="str">
        <f>(IF(((I14/$D14)&lt;10),"&lt;10",ROUND((I14/$D14),0)))</f>
        <v>&lt;10</v>
      </c>
      <c r="L14" s="2254">
        <v>0.152</v>
      </c>
      <c r="M14" s="1777"/>
      <c r="N14" s="1778" t="str">
        <f>(IF(((L14/$D14)&lt;10),"&lt;10",ROUND((L14/$D14),0)))</f>
        <v>&lt;10</v>
      </c>
      <c r="O14" s="2255">
        <v>8.6499999999999994E-2</v>
      </c>
      <c r="P14" s="1781"/>
      <c r="Q14" s="1778" t="str">
        <f>(IF(((O14/$D14)&lt;10),"&lt;10",ROUND((O14/$D14),0)))</f>
        <v>&lt;10</v>
      </c>
      <c r="R14" s="2256">
        <v>0.24</v>
      </c>
      <c r="S14" s="1782"/>
      <c r="T14" s="1778" t="str">
        <f>(IF(((R14/$D14)&lt;10),"&lt;10",ROUND((R14/$D14),0)))</f>
        <v>&lt;10</v>
      </c>
      <c r="U14" s="2257">
        <v>9.4799999999999995E-2</v>
      </c>
      <c r="V14" s="1783"/>
      <c r="W14" s="1778" t="str">
        <f>(IF(((U14/$D14)&lt;10),"&lt;10",ROUND((U14/$D14),0)))</f>
        <v>&lt;10</v>
      </c>
      <c r="X14" s="2256">
        <v>0.122</v>
      </c>
      <c r="Y14" s="1782"/>
      <c r="Z14" s="1778" t="str">
        <f>(IF(((X14/$D14)&lt;10),"&lt;10",ROUND((X14/$D14),0)))</f>
        <v>&lt;10</v>
      </c>
      <c r="AA14" s="1784">
        <v>4.0300000000000002E-2</v>
      </c>
      <c r="AB14" s="1785"/>
    </row>
    <row r="15" spans="1:361" s="1712" customFormat="1" ht="12" customHeight="1" x14ac:dyDescent="0.2">
      <c r="A15" s="1757" t="s">
        <v>11</v>
      </c>
      <c r="B15" s="1758" t="s">
        <v>540</v>
      </c>
      <c r="C15" s="1416" t="s">
        <v>2</v>
      </c>
      <c r="D15" s="1758">
        <v>6.0000000000000001E-3</v>
      </c>
      <c r="E15" s="1416" t="s">
        <v>2</v>
      </c>
      <c r="F15" s="1759">
        <v>0.01</v>
      </c>
      <c r="G15" s="1761" t="s">
        <v>12</v>
      </c>
      <c r="H15" s="1761"/>
      <c r="I15" s="1770">
        <v>3.4500000000000004E-3</v>
      </c>
      <c r="J15" s="1771" t="s">
        <v>12</v>
      </c>
      <c r="K15" s="1771"/>
      <c r="L15" s="1770">
        <v>3.5999999999999997E-4</v>
      </c>
      <c r="M15" s="1771" t="s">
        <v>8</v>
      </c>
      <c r="N15" s="1771"/>
      <c r="O15" s="1770">
        <v>1.1999999999999999E-4</v>
      </c>
      <c r="P15" s="1771" t="s">
        <v>8</v>
      </c>
      <c r="Q15" s="1771"/>
      <c r="R15" s="1762"/>
      <c r="S15" s="1763"/>
      <c r="T15" s="1763"/>
      <c r="U15" s="1762"/>
      <c r="V15" s="1763"/>
      <c r="W15" s="1763"/>
      <c r="X15" s="1762"/>
      <c r="Y15" s="1763"/>
      <c r="Z15" s="1763"/>
      <c r="AA15" s="1762"/>
      <c r="AB15" s="1786"/>
    </row>
    <row r="16" spans="1:361" s="1712" customFormat="1" ht="12" customHeight="1" x14ac:dyDescent="0.2">
      <c r="A16" s="1787" t="s">
        <v>13</v>
      </c>
      <c r="B16" s="1758" t="s">
        <v>540</v>
      </c>
      <c r="C16" s="1416">
        <v>1.8E-5</v>
      </c>
      <c r="D16" s="1416" t="s">
        <v>2</v>
      </c>
      <c r="E16" s="1416" t="s">
        <v>2</v>
      </c>
      <c r="F16" s="1759">
        <v>5.0000000000000001E-4</v>
      </c>
      <c r="G16" s="1761" t="s">
        <v>12</v>
      </c>
      <c r="H16" s="1761"/>
      <c r="I16" s="1788">
        <v>9.2E-5</v>
      </c>
      <c r="J16" s="1761" t="s">
        <v>8</v>
      </c>
      <c r="K16" s="1219" t="str">
        <f>(IF(((I16/$C16)&lt;10),"&lt;10",ROUND((I16/$C16),0)))</f>
        <v>&lt;10</v>
      </c>
      <c r="L16" s="1788">
        <v>1.7000000000000001E-4</v>
      </c>
      <c r="M16" s="1761" t="s">
        <v>8</v>
      </c>
      <c r="N16" s="1219" t="str">
        <f>(IF(((L16/$C16)&lt;10),"&lt;10",ROUND((L16/$C16),0)))</f>
        <v>&lt;10</v>
      </c>
      <c r="O16" s="1788">
        <v>1.4999999999999999E-4</v>
      </c>
      <c r="P16" s="1761" t="s">
        <v>8</v>
      </c>
      <c r="Q16" s="1219" t="str">
        <f>(IF(((O16/$C16)&lt;10),"&lt;10",ROUND((O16/$C16),0)))</f>
        <v>&lt;10</v>
      </c>
      <c r="R16" s="1762"/>
      <c r="S16" s="1763"/>
      <c r="T16" s="1763"/>
      <c r="U16" s="1762"/>
      <c r="V16" s="1763"/>
      <c r="W16" s="1763"/>
      <c r="X16" s="1762"/>
      <c r="Y16" s="1763"/>
      <c r="Z16" s="1763"/>
      <c r="AA16" s="1762"/>
      <c r="AB16" s="1786"/>
    </row>
    <row r="17" spans="1:361" s="1712" customFormat="1" ht="12" customHeight="1" x14ac:dyDescent="0.2">
      <c r="A17" s="1757" t="s">
        <v>14</v>
      </c>
      <c r="B17" s="1758" t="s">
        <v>540</v>
      </c>
      <c r="C17" s="1416" t="s">
        <v>2</v>
      </c>
      <c r="D17" s="1758">
        <v>9.3999999999999994E-5</v>
      </c>
      <c r="E17" s="1416" t="s">
        <v>2</v>
      </c>
      <c r="F17" s="1759">
        <v>5.0000000000000001E-4</v>
      </c>
      <c r="G17" s="1761" t="s">
        <v>12</v>
      </c>
      <c r="H17" s="1761"/>
      <c r="I17" s="1759">
        <v>2.9999999999999997E-5</v>
      </c>
      <c r="J17" s="1761" t="s">
        <v>12</v>
      </c>
      <c r="K17" s="1761"/>
      <c r="L17" s="1759">
        <v>5.0000000000000002E-5</v>
      </c>
      <c r="M17" s="1761" t="s">
        <v>12</v>
      </c>
      <c r="N17" s="1761"/>
      <c r="O17" s="1759">
        <v>5.0000000000000002E-5</v>
      </c>
      <c r="P17" s="1761" t="s">
        <v>12</v>
      </c>
      <c r="Q17" s="1761"/>
      <c r="R17" s="1762">
        <v>1E-3</v>
      </c>
      <c r="S17" s="1764" t="s">
        <v>12</v>
      </c>
      <c r="T17" s="1764"/>
      <c r="U17" s="1762">
        <v>1E-3</v>
      </c>
      <c r="V17" s="1764" t="s">
        <v>12</v>
      </c>
      <c r="W17" s="1764"/>
      <c r="X17" s="1762">
        <v>1E-3</v>
      </c>
      <c r="Y17" s="1764" t="s">
        <v>12</v>
      </c>
      <c r="Z17" s="1764"/>
      <c r="AA17" s="1762">
        <v>1E-3</v>
      </c>
      <c r="AB17" s="1762" t="s">
        <v>12</v>
      </c>
    </row>
    <row r="18" spans="1:361" s="1712" customFormat="1" ht="12" customHeight="1" x14ac:dyDescent="0.2">
      <c r="A18" s="1757" t="s">
        <v>15</v>
      </c>
      <c r="B18" s="1758" t="s">
        <v>540</v>
      </c>
      <c r="C18" s="1230">
        <v>0.1</v>
      </c>
      <c r="D18" s="1416" t="s">
        <v>2</v>
      </c>
      <c r="E18" s="1416" t="s">
        <v>2</v>
      </c>
      <c r="F18" s="1759">
        <v>1.91E-3</v>
      </c>
      <c r="G18" s="1760"/>
      <c r="H18" s="1760"/>
      <c r="I18" s="1759">
        <v>5.0000000000000001E-4</v>
      </c>
      <c r="J18" s="1760"/>
      <c r="K18" s="1760"/>
      <c r="L18" s="1759">
        <v>1.0400000000000001E-3</v>
      </c>
      <c r="M18" s="1760"/>
      <c r="N18" s="1760"/>
      <c r="O18" s="1759">
        <v>1.1200000000000001E-3</v>
      </c>
      <c r="P18" s="1760"/>
      <c r="Q18" s="1760"/>
      <c r="R18" s="1762">
        <v>5.0000000000000001E-3</v>
      </c>
      <c r="S18" s="1764" t="s">
        <v>12</v>
      </c>
      <c r="T18" s="1764"/>
      <c r="U18" s="1762">
        <v>5.0000000000000001E-3</v>
      </c>
      <c r="V18" s="1764" t="s">
        <v>12</v>
      </c>
      <c r="W18" s="1764"/>
      <c r="X18" s="1762">
        <v>5.0000000000000001E-3</v>
      </c>
      <c r="Y18" s="1764" t="s">
        <v>12</v>
      </c>
      <c r="Z18" s="1764"/>
      <c r="AA18" s="1762">
        <v>5.0000000000000001E-3</v>
      </c>
      <c r="AB18" s="1762" t="s">
        <v>12</v>
      </c>
    </row>
    <row r="19" spans="1:361" s="1712" customFormat="1" ht="14.1" customHeight="1" x14ac:dyDescent="0.2">
      <c r="A19" s="1757" t="s">
        <v>16</v>
      </c>
      <c r="B19" s="1758" t="s">
        <v>540</v>
      </c>
      <c r="C19" s="1230">
        <v>2.7399999999999998E-3</v>
      </c>
      <c r="D19" s="1416" t="s">
        <v>2</v>
      </c>
      <c r="E19" s="1789">
        <v>0.02</v>
      </c>
      <c r="F19" s="1759">
        <v>0.01</v>
      </c>
      <c r="G19" s="1761" t="s">
        <v>12</v>
      </c>
      <c r="H19" s="1761"/>
      <c r="I19" s="1759">
        <v>2.7200000000000002E-3</v>
      </c>
      <c r="J19" s="1761" t="s">
        <v>8</v>
      </c>
      <c r="K19" s="1761"/>
      <c r="L19" s="1788">
        <v>4.9000000000000007E-3</v>
      </c>
      <c r="M19" s="1760"/>
      <c r="N19" s="1219" t="str">
        <f>(IF(((L19/$C19)&lt;10),"&lt;10",ROUND((L19/$C19),0)))</f>
        <v>&lt;10</v>
      </c>
      <c r="O19" s="1759">
        <v>2E-3</v>
      </c>
      <c r="P19" s="1760"/>
      <c r="Q19" s="1760"/>
      <c r="R19" s="1762">
        <v>5.0000000000000001E-3</v>
      </c>
      <c r="S19" s="1764" t="s">
        <v>12</v>
      </c>
      <c r="T19" s="1764"/>
      <c r="U19" s="1762">
        <v>5.0000000000000001E-3</v>
      </c>
      <c r="V19" s="1764" t="s">
        <v>12</v>
      </c>
      <c r="W19" s="1764"/>
      <c r="X19" s="1762">
        <v>5.0000000000000001E-3</v>
      </c>
      <c r="Y19" s="1764" t="s">
        <v>12</v>
      </c>
      <c r="Z19" s="1764"/>
      <c r="AA19" s="1762">
        <v>5.0000000000000001E-3</v>
      </c>
      <c r="AB19" s="1762" t="s">
        <v>12</v>
      </c>
    </row>
    <row r="20" spans="1:361" s="1712" customFormat="1" ht="14.1" customHeight="1" x14ac:dyDescent="0.2">
      <c r="A20" s="1757" t="s">
        <v>552</v>
      </c>
      <c r="B20" s="1758" t="s">
        <v>540</v>
      </c>
      <c r="C20" s="1416" t="s">
        <v>2</v>
      </c>
      <c r="D20" s="1416" t="s">
        <v>2</v>
      </c>
      <c r="E20" s="1790">
        <v>1</v>
      </c>
      <c r="F20" s="1759"/>
      <c r="G20" s="1760"/>
      <c r="H20" s="1760"/>
      <c r="I20" s="1759"/>
      <c r="J20" s="1760"/>
      <c r="K20" s="1760"/>
      <c r="L20" s="1759"/>
      <c r="M20" s="1760"/>
      <c r="N20" s="1760"/>
      <c r="O20" s="1759"/>
      <c r="P20" s="1760"/>
      <c r="Q20" s="1760"/>
      <c r="R20" s="1762">
        <v>0.46899999999999997</v>
      </c>
      <c r="S20" s="1763"/>
      <c r="T20" s="1763"/>
      <c r="U20" s="1762">
        <v>0.214</v>
      </c>
      <c r="V20" s="1763"/>
      <c r="W20" s="1763"/>
      <c r="X20" s="1762">
        <v>0.26100000000000001</v>
      </c>
      <c r="Y20" s="1763"/>
      <c r="Z20" s="1763"/>
      <c r="AA20" s="1762">
        <v>0.114</v>
      </c>
      <c r="AB20" s="1791"/>
    </row>
    <row r="21" spans="1:361" s="1712" customFormat="1" ht="14.1" customHeight="1" x14ac:dyDescent="0.2">
      <c r="A21" s="1757" t="s">
        <v>17</v>
      </c>
      <c r="B21" s="1758" t="s">
        <v>540</v>
      </c>
      <c r="C21" s="1416" t="s">
        <v>2</v>
      </c>
      <c r="D21" s="1758">
        <v>5.4000000000000001E-4</v>
      </c>
      <c r="E21" s="1789">
        <v>0.04</v>
      </c>
      <c r="F21" s="1759">
        <v>5.0000000000000001E-3</v>
      </c>
      <c r="G21" s="1761" t="s">
        <v>12</v>
      </c>
      <c r="H21" s="1761"/>
      <c r="I21" s="1759">
        <v>1.4599999999999999E-3</v>
      </c>
      <c r="J21" s="1761" t="s">
        <v>12</v>
      </c>
      <c r="K21" s="1761"/>
      <c r="L21" s="1792">
        <v>1.48E-3</v>
      </c>
      <c r="M21" s="1760"/>
      <c r="N21" s="1219" t="str">
        <f>(IF(((L21/$D21)&lt;10),"&lt;10",ROUND((L21/$D21),0)))</f>
        <v>&lt;10</v>
      </c>
      <c r="O21" s="1792">
        <v>9.2000000000000003E-4</v>
      </c>
      <c r="P21" s="1760"/>
      <c r="Q21" s="1219" t="str">
        <f>(IF(((O21/$D21)&lt;10),"&lt;10",ROUND((O21/$D21),0)))</f>
        <v>&lt;10</v>
      </c>
      <c r="R21" s="1793">
        <v>2.6700000000000001E-3</v>
      </c>
      <c r="S21" s="1763"/>
      <c r="T21" s="1219" t="str">
        <f>(IF(((R21/$D21)&lt;10),"&lt;10",ROUND((R21/$D21),0)))</f>
        <v>&lt;10</v>
      </c>
      <c r="U21" s="1793">
        <v>1.1100000000000001E-3</v>
      </c>
      <c r="V21" s="1763"/>
      <c r="W21" s="1219" t="str">
        <f>(IF(((U21/$D21)&lt;10),"&lt;10",ROUND((U21/$D21),0)))</f>
        <v>&lt;10</v>
      </c>
      <c r="X21" s="1793">
        <v>1.1000000000000001E-3</v>
      </c>
      <c r="Y21" s="1763"/>
      <c r="Z21" s="1219" t="str">
        <f>(IF(((X21/$D21)&lt;10),"&lt;10",ROUND((X21/$D21),0)))</f>
        <v>&lt;10</v>
      </c>
      <c r="AA21" s="1762">
        <v>1E-3</v>
      </c>
      <c r="AB21" s="1762" t="s">
        <v>12</v>
      </c>
    </row>
    <row r="22" spans="1:361" s="1712" customFormat="1" ht="12" customHeight="1" x14ac:dyDescent="0.2">
      <c r="A22" s="1757" t="s">
        <v>875</v>
      </c>
      <c r="B22" s="1758" t="s">
        <v>540</v>
      </c>
      <c r="C22" s="1416" t="s">
        <v>2</v>
      </c>
      <c r="D22" s="1758">
        <v>7.7000000000000007E-4</v>
      </c>
      <c r="E22" s="1758">
        <v>2.3999999999999998E-3</v>
      </c>
      <c r="F22" s="1759">
        <v>1E-4</v>
      </c>
      <c r="G22" s="1761" t="s">
        <v>12</v>
      </c>
      <c r="H22" s="1761"/>
      <c r="I22" s="1759">
        <v>2.8E-5</v>
      </c>
      <c r="J22" s="1761" t="s">
        <v>12</v>
      </c>
      <c r="K22" s="1761"/>
      <c r="L22" s="1759">
        <v>1.4999999999999999E-5</v>
      </c>
      <c r="M22" s="1761" t="s">
        <v>12</v>
      </c>
      <c r="N22" s="1761"/>
      <c r="O22" s="1759">
        <v>1.4999999999999999E-5</v>
      </c>
      <c r="P22" s="1761" t="s">
        <v>12</v>
      </c>
      <c r="Q22" s="1761"/>
      <c r="R22" s="1762"/>
      <c r="S22" s="1763"/>
      <c r="T22" s="1763"/>
      <c r="U22" s="1762"/>
      <c r="V22" s="1763"/>
      <c r="W22" s="1763"/>
      <c r="X22" s="1762"/>
      <c r="Y22" s="1763"/>
      <c r="Z22" s="1763"/>
      <c r="AA22" s="1762"/>
      <c r="AB22" s="1786"/>
    </row>
    <row r="23" spans="1:361" s="1712" customFormat="1" ht="12" customHeight="1" x14ac:dyDescent="0.2">
      <c r="A23" s="1757" t="s">
        <v>19</v>
      </c>
      <c r="B23" s="1758" t="s">
        <v>540</v>
      </c>
      <c r="C23" s="1416" t="s">
        <v>2</v>
      </c>
      <c r="D23" s="1758">
        <v>1.6E-2</v>
      </c>
      <c r="E23" s="1416" t="s">
        <v>2</v>
      </c>
      <c r="F23" s="1759">
        <v>1.17E-3</v>
      </c>
      <c r="G23" s="1760"/>
      <c r="H23" s="1760"/>
      <c r="I23" s="1759">
        <v>8.3000000000000001E-4</v>
      </c>
      <c r="J23" s="1760"/>
      <c r="K23" s="1760"/>
      <c r="L23" s="1759">
        <v>9.3000000000000005E-4</v>
      </c>
      <c r="M23" s="1760"/>
      <c r="N23" s="1760"/>
      <c r="O23" s="1759">
        <v>6.9999999999999999E-4</v>
      </c>
      <c r="P23" s="1760"/>
      <c r="Q23" s="1760"/>
      <c r="R23" s="1762">
        <v>0.01</v>
      </c>
      <c r="S23" s="1764" t="s">
        <v>12</v>
      </c>
      <c r="T23" s="1764"/>
      <c r="U23" s="1762">
        <v>0.01</v>
      </c>
      <c r="V23" s="1764" t="s">
        <v>12</v>
      </c>
      <c r="W23" s="1764"/>
      <c r="X23" s="1762">
        <v>0.01</v>
      </c>
      <c r="Y23" s="1764" t="s">
        <v>12</v>
      </c>
      <c r="Z23" s="1764"/>
      <c r="AA23" s="1762">
        <v>0.01</v>
      </c>
      <c r="AB23" s="1762" t="s">
        <v>12</v>
      </c>
    </row>
    <row r="24" spans="1:361" s="1712" customFormat="1" ht="12" customHeight="1" x14ac:dyDescent="0.2">
      <c r="A24" s="1787" t="s">
        <v>20</v>
      </c>
      <c r="B24" s="1758" t="s">
        <v>540</v>
      </c>
      <c r="C24" s="1416" t="s">
        <v>2</v>
      </c>
      <c r="D24" s="1794">
        <v>5.0000000000000001E-3</v>
      </c>
      <c r="E24" s="1795" t="s">
        <v>2</v>
      </c>
      <c r="F24" s="1759">
        <v>5.0000000000000001E-4</v>
      </c>
      <c r="G24" s="1761" t="s">
        <v>12</v>
      </c>
      <c r="H24" s="1761"/>
      <c r="I24" s="1759">
        <v>6.900000000000001E-5</v>
      </c>
      <c r="J24" s="1761" t="s">
        <v>12</v>
      </c>
      <c r="K24" s="1761"/>
      <c r="L24" s="1759">
        <v>2.0000000000000001E-4</v>
      </c>
      <c r="M24" s="1761" t="s">
        <v>8</v>
      </c>
      <c r="N24" s="1761"/>
      <c r="O24" s="1759">
        <v>1.4999999999999999E-4</v>
      </c>
      <c r="P24" s="1761" t="s">
        <v>8</v>
      </c>
      <c r="Q24" s="1761"/>
      <c r="R24" s="1762"/>
      <c r="S24" s="1763"/>
      <c r="T24" s="1763"/>
      <c r="U24" s="1762"/>
      <c r="V24" s="1763"/>
      <c r="W24" s="1763"/>
      <c r="X24" s="1762"/>
      <c r="Y24" s="1763"/>
      <c r="Z24" s="1763"/>
      <c r="AA24" s="1762"/>
      <c r="AB24" s="1786"/>
    </row>
    <row r="25" spans="1:361" s="1712" customFormat="1" ht="12" customHeight="1" x14ac:dyDescent="0.2">
      <c r="A25" s="1787" t="s">
        <v>21</v>
      </c>
      <c r="B25" s="1758" t="s">
        <v>540</v>
      </c>
      <c r="C25" s="1416" t="s">
        <v>2</v>
      </c>
      <c r="D25" s="1794">
        <v>1.1999999999999999E-4</v>
      </c>
      <c r="E25" s="1795" t="s">
        <v>2</v>
      </c>
      <c r="F25" s="1759">
        <v>1E-3</v>
      </c>
      <c r="G25" s="1761" t="s">
        <v>12</v>
      </c>
      <c r="H25" s="1761"/>
      <c r="I25" s="1759">
        <v>7.0000000000000007E-5</v>
      </c>
      <c r="J25" s="1761" t="s">
        <v>8</v>
      </c>
      <c r="K25" s="1761"/>
      <c r="L25" s="1759">
        <v>5.0000000000000002E-5</v>
      </c>
      <c r="M25" s="1761" t="s">
        <v>12</v>
      </c>
      <c r="N25" s="1761"/>
      <c r="O25" s="1759">
        <v>5.0000000000000002E-5</v>
      </c>
      <c r="P25" s="1761" t="s">
        <v>12</v>
      </c>
      <c r="Q25" s="1761"/>
      <c r="R25" s="1762"/>
      <c r="S25" s="1763"/>
      <c r="T25" s="1763"/>
      <c r="U25" s="1762"/>
      <c r="V25" s="1763"/>
      <c r="W25" s="1763"/>
      <c r="X25" s="1762"/>
      <c r="Y25" s="1763"/>
      <c r="Z25" s="1763"/>
      <c r="AA25" s="1762"/>
      <c r="AB25" s="1786"/>
    </row>
    <row r="26" spans="1:361" s="1712" customFormat="1" ht="12" customHeight="1" x14ac:dyDescent="0.2">
      <c r="A26" s="1796" t="s">
        <v>22</v>
      </c>
      <c r="B26" s="1797" t="s">
        <v>540</v>
      </c>
      <c r="C26" s="1253">
        <v>3.6499999999999998E-2</v>
      </c>
      <c r="D26" s="1416" t="s">
        <v>2</v>
      </c>
      <c r="E26" s="1797">
        <v>0.12</v>
      </c>
      <c r="F26" s="1798">
        <v>0.18</v>
      </c>
      <c r="G26" s="1769"/>
      <c r="H26" s="1219" t="str">
        <f>(IF(((F26/$C26)&lt;10),"&lt;10",ROUND((F26/$C26),0)))</f>
        <v>&lt;10</v>
      </c>
      <c r="I26" s="1770">
        <v>2.7899999999999998E-2</v>
      </c>
      <c r="J26" s="1769"/>
      <c r="K26" s="1769"/>
      <c r="L26" s="1798">
        <v>4.1500000000000002E-2</v>
      </c>
      <c r="M26" s="1769"/>
      <c r="N26" s="1219" t="str">
        <f>(IF(((L26/$C26)&lt;10),"&lt;10",ROUND((L26/$C26),0)))</f>
        <v>&lt;10</v>
      </c>
      <c r="O26" s="1770">
        <v>3.39E-2</v>
      </c>
      <c r="P26" s="1769"/>
      <c r="Q26" s="1769"/>
      <c r="R26" s="1799">
        <v>5.6300000000000003E-2</v>
      </c>
      <c r="S26" s="1773"/>
      <c r="T26" s="1219" t="str">
        <f>(IF(((R26/$C26)&lt;10),"&lt;10",ROUND((R26/$C26),0)))</f>
        <v>&lt;10</v>
      </c>
      <c r="U26" s="1772">
        <v>3.2500000000000001E-2</v>
      </c>
      <c r="V26" s="1773"/>
      <c r="W26" s="1773"/>
      <c r="X26" s="1772">
        <v>3.5299999999999998E-2</v>
      </c>
      <c r="Y26" s="1773"/>
      <c r="Z26" s="1773"/>
      <c r="AA26" s="1772">
        <v>3.49E-2</v>
      </c>
      <c r="AB26" s="1800"/>
    </row>
    <row r="27" spans="1:361" s="1756" customFormat="1" ht="13.5" customHeight="1" x14ac:dyDescent="0.25">
      <c r="A27" s="1801" t="s">
        <v>238</v>
      </c>
      <c r="B27" s="1741"/>
      <c r="C27" s="1741"/>
      <c r="D27" s="1741"/>
      <c r="E27" s="1742"/>
      <c r="F27" s="1742"/>
      <c r="G27" s="1743"/>
      <c r="H27" s="1743"/>
      <c r="I27" s="1742"/>
      <c r="J27" s="1743"/>
      <c r="K27" s="1743"/>
      <c r="L27" s="1742"/>
      <c r="M27" s="1743"/>
      <c r="N27" s="1743"/>
      <c r="O27" s="1742"/>
      <c r="P27" s="1743"/>
      <c r="Q27" s="1743"/>
      <c r="R27" s="1742"/>
      <c r="S27" s="1743"/>
      <c r="T27" s="1743"/>
      <c r="U27" s="1742"/>
      <c r="V27" s="1743"/>
      <c r="W27" s="1743"/>
      <c r="X27" s="1742"/>
      <c r="Y27" s="1743"/>
      <c r="Z27" s="1743"/>
      <c r="AA27" s="1742"/>
      <c r="AB27" s="1742"/>
      <c r="AC27" s="1744"/>
      <c r="AD27" s="1744"/>
      <c r="AE27" s="1744"/>
      <c r="AF27" s="1744"/>
      <c r="AG27" s="1744"/>
      <c r="AH27" s="1744"/>
      <c r="AI27" s="1744"/>
      <c r="AJ27" s="1744"/>
      <c r="AK27" s="1744"/>
      <c r="AL27" s="1744"/>
      <c r="AM27" s="1744"/>
      <c r="AN27" s="1744"/>
      <c r="AO27" s="1744"/>
      <c r="AP27" s="1744"/>
      <c r="AQ27" s="1744"/>
      <c r="AR27" s="1744"/>
      <c r="AS27" s="1744"/>
      <c r="AT27" s="1744"/>
      <c r="AU27" s="1744"/>
      <c r="AV27" s="1744"/>
      <c r="AW27" s="1744"/>
      <c r="AX27" s="1744"/>
      <c r="AY27" s="1744"/>
      <c r="AZ27" s="1744"/>
      <c r="BA27" s="1744"/>
      <c r="BB27" s="1744"/>
      <c r="BC27" s="1744"/>
      <c r="BD27" s="1744"/>
      <c r="BE27" s="1744"/>
      <c r="BF27" s="1744"/>
      <c r="BG27" s="1744"/>
      <c r="BH27" s="1744"/>
      <c r="BI27" s="1744"/>
      <c r="BJ27" s="1744"/>
      <c r="BK27" s="1744"/>
      <c r="BL27" s="1744"/>
      <c r="BM27" s="1744"/>
      <c r="BN27" s="1744"/>
      <c r="BO27" s="1744"/>
      <c r="BP27" s="1744"/>
      <c r="BQ27" s="1742"/>
      <c r="BR27" s="1742"/>
      <c r="BS27" s="1742"/>
      <c r="BT27" s="1742"/>
      <c r="BU27" s="1742"/>
      <c r="BV27" s="1742"/>
      <c r="BW27" s="1742"/>
      <c r="BX27" s="1742"/>
      <c r="BY27" s="1742"/>
      <c r="BZ27" s="1742"/>
      <c r="CA27" s="1742"/>
      <c r="CB27" s="1742"/>
      <c r="CC27" s="1742"/>
      <c r="CD27" s="1742"/>
      <c r="CE27" s="1742"/>
      <c r="CF27" s="1742"/>
      <c r="CG27" s="1742"/>
      <c r="CH27" s="1742"/>
      <c r="CI27" s="1742"/>
      <c r="CJ27" s="1742"/>
      <c r="CK27" s="1742"/>
      <c r="CL27" s="1742"/>
      <c r="CM27" s="1742"/>
      <c r="CN27" s="1742"/>
      <c r="CO27" s="1742"/>
      <c r="CP27" s="1742"/>
      <c r="CQ27" s="1742"/>
      <c r="CR27" s="1742"/>
      <c r="CS27" s="1742"/>
      <c r="CT27" s="1742"/>
      <c r="CU27" s="1742"/>
      <c r="CV27" s="1742"/>
      <c r="CW27" s="1742"/>
      <c r="CX27" s="1742"/>
      <c r="CY27" s="1742"/>
      <c r="CZ27" s="1742"/>
      <c r="DA27" s="1742"/>
      <c r="DB27" s="1742"/>
      <c r="DC27" s="1742"/>
      <c r="DD27" s="1742"/>
      <c r="DE27" s="1742"/>
      <c r="DF27" s="1742"/>
      <c r="DG27" s="1742"/>
      <c r="DH27" s="1742"/>
      <c r="DI27" s="1742"/>
      <c r="DJ27" s="1742"/>
      <c r="DK27" s="1742"/>
      <c r="DL27" s="1742"/>
      <c r="DM27" s="1745"/>
      <c r="DN27" s="1745"/>
      <c r="DO27" s="1742"/>
      <c r="DP27" s="1745"/>
      <c r="DQ27" s="1745"/>
      <c r="DR27" s="1742"/>
      <c r="DS27" s="1745"/>
      <c r="DT27" s="1745"/>
      <c r="DU27" s="1742"/>
      <c r="DV27" s="1745"/>
      <c r="DW27" s="1745"/>
      <c r="DX27" s="1742"/>
      <c r="DY27" s="1745"/>
      <c r="DZ27" s="1745"/>
      <c r="EA27" s="1742"/>
      <c r="EB27" s="1745"/>
      <c r="EC27" s="1745"/>
      <c r="ED27" s="1742"/>
      <c r="EE27" s="1745"/>
      <c r="EF27" s="1745"/>
      <c r="EG27" s="1742"/>
      <c r="EH27" s="1745"/>
      <c r="EI27" s="1745"/>
      <c r="EJ27" s="1742"/>
      <c r="EK27" s="1745"/>
      <c r="EL27" s="1745"/>
      <c r="EM27" s="1742"/>
      <c r="EN27" s="1745"/>
      <c r="EO27" s="1745"/>
      <c r="EP27" s="1742"/>
      <c r="EQ27" s="1745"/>
      <c r="ER27" s="1745"/>
      <c r="ES27" s="1742"/>
      <c r="ET27" s="1745"/>
      <c r="EU27" s="1745"/>
      <c r="EV27" s="1742"/>
      <c r="EW27" s="1745"/>
      <c r="EX27" s="1745"/>
      <c r="EY27" s="1742"/>
      <c r="EZ27" s="1745"/>
      <c r="FA27" s="1745"/>
      <c r="FB27" s="1746"/>
      <c r="FC27" s="1747"/>
      <c r="FD27" s="1747"/>
      <c r="FE27" s="1746"/>
      <c r="FF27" s="1747"/>
      <c r="FG27" s="1747"/>
      <c r="FH27" s="1746"/>
      <c r="FI27" s="1747"/>
      <c r="FJ27" s="1747"/>
      <c r="FK27" s="1746"/>
      <c r="FL27" s="1747"/>
      <c r="FM27" s="1747"/>
      <c r="FN27" s="1746"/>
      <c r="FO27" s="1747"/>
      <c r="FP27" s="1747"/>
      <c r="FQ27" s="1746"/>
      <c r="FR27" s="1747"/>
      <c r="FS27" s="1747"/>
      <c r="FT27" s="1746"/>
      <c r="FU27" s="1747"/>
      <c r="FV27" s="1747"/>
      <c r="FW27" s="1746"/>
      <c r="FX27" s="1747"/>
      <c r="FY27" s="1747"/>
      <c r="FZ27" s="1746"/>
      <c r="GA27" s="1747"/>
      <c r="GB27" s="1747"/>
      <c r="GC27" s="1746"/>
      <c r="GD27" s="1747"/>
      <c r="GE27" s="1747"/>
      <c r="GF27" s="1746"/>
      <c r="GG27" s="1747"/>
      <c r="GH27" s="1747"/>
      <c r="GI27" s="1746"/>
      <c r="GJ27" s="1747"/>
      <c r="GK27" s="1747"/>
      <c r="GL27" s="1746"/>
      <c r="GM27" s="1747"/>
      <c r="GN27" s="1747"/>
      <c r="GO27" s="1746"/>
      <c r="GP27" s="1747"/>
      <c r="GQ27" s="1747"/>
      <c r="GR27" s="1746"/>
      <c r="GS27" s="1747"/>
      <c r="GT27" s="1747"/>
      <c r="GU27" s="1746"/>
      <c r="GV27" s="1747"/>
      <c r="GW27" s="1747"/>
      <c r="GX27" s="1746"/>
      <c r="GY27" s="1747"/>
      <c r="GZ27" s="1747"/>
      <c r="HA27" s="1746"/>
      <c r="HB27" s="1747"/>
      <c r="HC27" s="1746"/>
      <c r="HD27" s="1747"/>
      <c r="HE27" s="1746"/>
      <c r="HF27" s="1747"/>
      <c r="HG27" s="1747"/>
      <c r="HH27" s="1746"/>
      <c r="HI27" s="1747"/>
      <c r="HJ27" s="1747"/>
      <c r="HK27" s="1746"/>
      <c r="HL27" s="1747"/>
      <c r="HM27" s="1747"/>
      <c r="HN27" s="1802"/>
      <c r="HO27" s="1803"/>
      <c r="HP27" s="1803"/>
      <c r="HQ27" s="1803"/>
      <c r="HR27" s="1803"/>
      <c r="HS27" s="1803"/>
      <c r="HT27" s="1804"/>
      <c r="HU27" s="1805"/>
      <c r="HV27" s="1805"/>
      <c r="HW27" s="1805"/>
      <c r="HX27" s="1805"/>
      <c r="HY27" s="1805"/>
      <c r="HZ27" s="1804"/>
      <c r="IA27" s="1805"/>
      <c r="IB27" s="1805"/>
      <c r="IC27" s="1804"/>
      <c r="ID27" s="1805"/>
      <c r="IE27" s="1805"/>
      <c r="IF27" s="1806"/>
      <c r="IG27" s="1806"/>
      <c r="IH27" s="1806"/>
      <c r="II27" s="1806"/>
      <c r="IJ27" s="1806"/>
      <c r="IK27" s="1806"/>
      <c r="IL27" s="1806"/>
      <c r="IM27" s="1806"/>
      <c r="IN27" s="1806"/>
      <c r="IO27" s="1806"/>
      <c r="IP27" s="1806"/>
      <c r="IQ27" s="1806"/>
      <c r="IR27" s="1806"/>
      <c r="IS27" s="1806"/>
      <c r="IT27" s="1806"/>
      <c r="IU27" s="1806"/>
      <c r="IV27" s="1806"/>
      <c r="IW27" s="1806"/>
      <c r="IX27" s="1807"/>
      <c r="IY27" s="1806"/>
      <c r="IZ27" s="1807"/>
      <c r="JA27" s="1806"/>
      <c r="JB27" s="1807"/>
      <c r="JC27" s="1806"/>
      <c r="JD27" s="1807"/>
      <c r="JE27" s="1806"/>
      <c r="JF27" s="1807"/>
      <c r="JG27" s="1806"/>
      <c r="JH27" s="1806"/>
      <c r="JI27" s="1806"/>
      <c r="JJ27" s="1806"/>
      <c r="JK27" s="1806"/>
      <c r="JL27" s="1806"/>
      <c r="JM27" s="1806"/>
      <c r="JN27" s="1806"/>
      <c r="JO27" s="1806"/>
      <c r="JP27" s="1806"/>
      <c r="JQ27" s="1806"/>
      <c r="JR27" s="1806"/>
      <c r="JS27" s="1806"/>
      <c r="JT27" s="1806"/>
      <c r="JU27" s="1806"/>
      <c r="JV27" s="1806"/>
      <c r="JW27" s="1806"/>
      <c r="JX27" s="1806"/>
      <c r="JY27" s="1806"/>
      <c r="JZ27" s="1806"/>
      <c r="KA27" s="1806"/>
      <c r="KB27" s="1806"/>
      <c r="KC27" s="1806"/>
      <c r="KD27" s="1806"/>
      <c r="KE27" s="1806"/>
      <c r="KF27" s="1806"/>
      <c r="KG27" s="1806"/>
      <c r="KH27" s="1806"/>
      <c r="KI27" s="1806"/>
      <c r="KJ27" s="1806"/>
      <c r="KK27" s="1806"/>
      <c r="KL27" s="1806"/>
      <c r="KM27" s="1806"/>
      <c r="KN27" s="1806"/>
      <c r="KO27" s="1806"/>
      <c r="KP27" s="1806"/>
      <c r="KQ27" s="1806"/>
      <c r="KR27" s="1806"/>
      <c r="KS27" s="1806"/>
      <c r="KT27" s="1806"/>
      <c r="KU27" s="1806"/>
      <c r="KV27" s="1806"/>
      <c r="KW27" s="1806"/>
      <c r="KX27" s="1806"/>
      <c r="KY27" s="1806"/>
      <c r="KZ27" s="1806"/>
      <c r="LA27" s="1806"/>
      <c r="LB27" s="1806"/>
      <c r="LC27" s="1806"/>
      <c r="LD27" s="1806"/>
      <c r="LE27" s="1806"/>
      <c r="LF27" s="1806"/>
      <c r="LG27" s="1806"/>
      <c r="LH27" s="1806"/>
      <c r="LI27" s="1806"/>
      <c r="LJ27" s="1806"/>
      <c r="LK27" s="1806"/>
      <c r="LL27" s="1806"/>
      <c r="LM27" s="1806"/>
      <c r="LN27" s="1806"/>
      <c r="LO27" s="1806"/>
      <c r="LP27" s="1806"/>
      <c r="LQ27" s="1806"/>
      <c r="LR27" s="1806"/>
      <c r="LS27" s="1806"/>
      <c r="LT27" s="1806"/>
      <c r="LU27" s="1806"/>
      <c r="LV27" s="1806"/>
      <c r="LW27" s="1806"/>
      <c r="LX27" s="1806"/>
      <c r="LY27" s="1806"/>
      <c r="LZ27" s="1806"/>
      <c r="MA27" s="1806"/>
      <c r="MB27" s="1806"/>
      <c r="MC27" s="1806"/>
      <c r="MD27" s="1806"/>
      <c r="ME27" s="1806"/>
      <c r="MF27" s="1808"/>
      <c r="MG27" s="1806"/>
      <c r="MH27" s="1806"/>
      <c r="MI27" s="1808"/>
      <c r="MJ27" s="1806"/>
      <c r="MK27" s="1806"/>
      <c r="ML27" s="1808"/>
      <c r="MM27" s="1806"/>
      <c r="MN27" s="1806"/>
      <c r="MO27" s="1808"/>
      <c r="MP27" s="1806"/>
      <c r="MQ27" s="1806"/>
      <c r="MR27" s="1808"/>
      <c r="MS27" s="1806"/>
      <c r="MT27" s="1806"/>
      <c r="MU27" s="1808"/>
      <c r="MV27" s="1806"/>
      <c r="MW27" s="1806"/>
    </row>
    <row r="28" spans="1:361" s="1712" customFormat="1" ht="12" customHeight="1" x14ac:dyDescent="0.2">
      <c r="A28" s="1809" t="s">
        <v>876</v>
      </c>
      <c r="B28" s="1776" t="s">
        <v>557</v>
      </c>
      <c r="C28" s="1795" t="s">
        <v>2</v>
      </c>
      <c r="D28" s="1810" t="s">
        <v>2</v>
      </c>
      <c r="E28" s="1811" t="s">
        <v>2</v>
      </c>
      <c r="F28" s="1812">
        <v>0.01</v>
      </c>
      <c r="G28" s="1780" t="s">
        <v>12</v>
      </c>
      <c r="H28" s="1780"/>
      <c r="I28" s="1812">
        <v>0.01</v>
      </c>
      <c r="J28" s="1780" t="s">
        <v>12</v>
      </c>
      <c r="K28" s="1780"/>
      <c r="L28" s="1812">
        <v>3.0999999999999999E-3</v>
      </c>
      <c r="M28" s="1780" t="s">
        <v>12</v>
      </c>
      <c r="N28" s="1780"/>
      <c r="O28" s="1812">
        <v>3.0000000000000001E-3</v>
      </c>
      <c r="P28" s="1780" t="s">
        <v>12</v>
      </c>
      <c r="Q28" s="1780"/>
      <c r="R28" s="1784"/>
      <c r="S28" s="1783"/>
      <c r="T28" s="1783"/>
      <c r="U28" s="1784"/>
      <c r="V28" s="1783"/>
      <c r="W28" s="1783"/>
      <c r="X28" s="1784"/>
      <c r="Y28" s="1783"/>
      <c r="Z28" s="1783"/>
      <c r="AA28" s="1784"/>
      <c r="AB28" s="1813"/>
    </row>
    <row r="29" spans="1:361" s="1712" customFormat="1" ht="12" customHeight="1" x14ac:dyDescent="0.2">
      <c r="A29" s="1787" t="s">
        <v>877</v>
      </c>
      <c r="B29" s="1758" t="s">
        <v>557</v>
      </c>
      <c r="C29" s="1795" t="s">
        <v>2</v>
      </c>
      <c r="D29" s="1794">
        <v>0.2</v>
      </c>
      <c r="E29" s="1795" t="s">
        <v>2</v>
      </c>
      <c r="F29" s="1759">
        <v>0.01</v>
      </c>
      <c r="G29" s="1761" t="s">
        <v>12</v>
      </c>
      <c r="H29" s="1761"/>
      <c r="I29" s="1759">
        <v>0.01</v>
      </c>
      <c r="J29" s="1761" t="s">
        <v>12</v>
      </c>
      <c r="K29" s="1761"/>
      <c r="L29" s="1759">
        <v>3.5000000000000001E-3</v>
      </c>
      <c r="M29" s="1761" t="s">
        <v>878</v>
      </c>
      <c r="N29" s="1761"/>
      <c r="O29" s="1759">
        <v>3.0999999999999999E-3</v>
      </c>
      <c r="P29" s="1761" t="s">
        <v>8</v>
      </c>
      <c r="Q29" s="1761"/>
      <c r="R29" s="1762"/>
      <c r="S29" s="1763"/>
      <c r="T29" s="1763"/>
      <c r="U29" s="1762"/>
      <c r="V29" s="1763"/>
      <c r="W29" s="1763"/>
      <c r="X29" s="1762"/>
      <c r="Y29" s="1763"/>
      <c r="Z29" s="1763"/>
      <c r="AA29" s="1762"/>
      <c r="AB29" s="1786"/>
    </row>
    <row r="30" spans="1:361" s="1712" customFormat="1" ht="12" customHeight="1" x14ac:dyDescent="0.2">
      <c r="A30" s="1757" t="s">
        <v>45</v>
      </c>
      <c r="B30" s="1758" t="s">
        <v>557</v>
      </c>
      <c r="C30" s="1795" t="s">
        <v>2</v>
      </c>
      <c r="D30" s="1758">
        <v>0.2</v>
      </c>
      <c r="E30" s="1758">
        <v>95</v>
      </c>
      <c r="F30" s="1759">
        <v>0.01</v>
      </c>
      <c r="G30" s="1761" t="s">
        <v>12</v>
      </c>
      <c r="H30" s="1761"/>
      <c r="I30" s="1759">
        <v>0.01</v>
      </c>
      <c r="J30" s="1761" t="s">
        <v>12</v>
      </c>
      <c r="K30" s="1761"/>
      <c r="L30" s="1759">
        <v>1.8E-3</v>
      </c>
      <c r="M30" s="1761" t="s">
        <v>12</v>
      </c>
      <c r="N30" s="1761"/>
      <c r="O30" s="1759">
        <v>2.3E-3</v>
      </c>
      <c r="P30" s="1761" t="s">
        <v>8</v>
      </c>
      <c r="Q30" s="1761"/>
      <c r="R30" s="1762">
        <v>0.90500000000000003</v>
      </c>
      <c r="S30" s="1764" t="s">
        <v>12</v>
      </c>
      <c r="T30" s="1764"/>
      <c r="U30" s="1762">
        <v>0.92800000000000005</v>
      </c>
      <c r="V30" s="1764" t="s">
        <v>12</v>
      </c>
      <c r="W30" s="1764"/>
      <c r="X30" s="1762"/>
      <c r="Y30" s="1763"/>
      <c r="Z30" s="1763"/>
      <c r="AA30" s="1762"/>
      <c r="AB30" s="1786"/>
    </row>
    <row r="31" spans="1:361" s="1712" customFormat="1" ht="12" customHeight="1" x14ac:dyDescent="0.2">
      <c r="A31" s="1787" t="s">
        <v>46</v>
      </c>
      <c r="B31" s="1758" t="s">
        <v>557</v>
      </c>
      <c r="C31" s="1795" t="s">
        <v>2</v>
      </c>
      <c r="D31" s="1794">
        <v>0.2</v>
      </c>
      <c r="E31" s="1795" t="s">
        <v>2</v>
      </c>
      <c r="F31" s="1759">
        <v>0.01</v>
      </c>
      <c r="G31" s="1761" t="s">
        <v>12</v>
      </c>
      <c r="H31" s="1761"/>
      <c r="I31" s="1759">
        <v>0.01</v>
      </c>
      <c r="J31" s="1761" t="s">
        <v>12</v>
      </c>
      <c r="K31" s="1761"/>
      <c r="L31" s="1759">
        <v>2.0999999999999999E-3</v>
      </c>
      <c r="M31" s="1761" t="s">
        <v>8</v>
      </c>
      <c r="N31" s="1761"/>
      <c r="O31" s="1759">
        <v>1.9E-3</v>
      </c>
      <c r="P31" s="1761" t="s">
        <v>8</v>
      </c>
      <c r="Q31" s="1761"/>
      <c r="R31" s="1762"/>
      <c r="S31" s="1763"/>
      <c r="T31" s="1763"/>
      <c r="U31" s="1762"/>
      <c r="V31" s="1763"/>
      <c r="W31" s="1763"/>
      <c r="X31" s="1762"/>
      <c r="Y31" s="1763"/>
      <c r="Z31" s="1763"/>
      <c r="AA31" s="1762"/>
      <c r="AB31" s="1786"/>
    </row>
    <row r="32" spans="1:361" s="1712" customFormat="1" ht="12" customHeight="1" x14ac:dyDescent="0.2">
      <c r="A32" s="1757" t="s">
        <v>47</v>
      </c>
      <c r="B32" s="1758" t="s">
        <v>557</v>
      </c>
      <c r="C32" s="1795" t="s">
        <v>2</v>
      </c>
      <c r="D32" s="1758">
        <v>0.2</v>
      </c>
      <c r="E32" s="1814">
        <v>2900</v>
      </c>
      <c r="F32" s="1759">
        <v>0.01</v>
      </c>
      <c r="G32" s="1761" t="s">
        <v>12</v>
      </c>
      <c r="H32" s="1761"/>
      <c r="I32" s="1759">
        <v>0.01</v>
      </c>
      <c r="J32" s="1761" t="s">
        <v>12</v>
      </c>
      <c r="K32" s="1761"/>
      <c r="L32" s="1759">
        <v>1.0999999999999999E-2</v>
      </c>
      <c r="M32" s="1760"/>
      <c r="N32" s="1760"/>
      <c r="O32" s="1759">
        <v>4.1000000000000003E-3</v>
      </c>
      <c r="P32" s="1761" t="s">
        <v>8</v>
      </c>
      <c r="Q32" s="1761"/>
      <c r="R32" s="1762">
        <v>0.90500000000000003</v>
      </c>
      <c r="S32" s="1764" t="s">
        <v>12</v>
      </c>
      <c r="T32" s="1764"/>
      <c r="U32" s="1762">
        <v>0.92800000000000005</v>
      </c>
      <c r="V32" s="1764" t="s">
        <v>12</v>
      </c>
      <c r="W32" s="1764"/>
      <c r="X32" s="1762"/>
      <c r="Y32" s="1763"/>
      <c r="Z32" s="1763"/>
      <c r="AA32" s="1762"/>
      <c r="AB32" s="1786"/>
    </row>
    <row r="33" spans="1:68" s="1712" customFormat="1" ht="12" customHeight="1" x14ac:dyDescent="0.2">
      <c r="A33" s="1757" t="s">
        <v>685</v>
      </c>
      <c r="B33" s="1758" t="s">
        <v>557</v>
      </c>
      <c r="C33" s="1230">
        <v>1.1999999999999999E-3</v>
      </c>
      <c r="D33" s="1795" t="s">
        <v>2</v>
      </c>
      <c r="E33" s="1758">
        <v>1</v>
      </c>
      <c r="F33" s="1788">
        <v>1.0999999999999999E-2</v>
      </c>
      <c r="G33" s="1760"/>
      <c r="H33" s="1219" t="str">
        <f>(IF(((F33/$C33)&lt;10),"&lt;10",ROUND((F33/$C33),0)))</f>
        <v>&lt;10</v>
      </c>
      <c r="I33" s="1759">
        <v>0.01</v>
      </c>
      <c r="J33" s="1761" t="s">
        <v>12</v>
      </c>
      <c r="K33" s="1761"/>
      <c r="L33" s="1788">
        <v>9.4E-2</v>
      </c>
      <c r="M33" s="1760"/>
      <c r="N33" s="1219">
        <f>(IF(((L33/$C33)&lt;10),"&lt;10",ROUND((L33/$C33),0)))</f>
        <v>78</v>
      </c>
      <c r="O33" s="1788">
        <v>1.6E-2</v>
      </c>
      <c r="P33" s="1760"/>
      <c r="Q33" s="1219">
        <f>(IF(((O33/$C33)&lt;10),"&lt;10",ROUND((O33/$C33),0)))</f>
        <v>13</v>
      </c>
      <c r="R33" s="1762">
        <v>0.90500000000000003</v>
      </c>
      <c r="S33" s="1764" t="s">
        <v>12</v>
      </c>
      <c r="T33" s="1764"/>
      <c r="U33" s="1762">
        <v>0.92800000000000005</v>
      </c>
      <c r="V33" s="1764" t="s">
        <v>12</v>
      </c>
      <c r="W33" s="1764"/>
      <c r="X33" s="1762"/>
      <c r="Y33" s="1763"/>
      <c r="Z33" s="1763"/>
      <c r="AA33" s="1762"/>
      <c r="AB33" s="1786"/>
    </row>
    <row r="34" spans="1:68" s="1712" customFormat="1" ht="12" customHeight="1" x14ac:dyDescent="0.2">
      <c r="A34" s="1757" t="s">
        <v>686</v>
      </c>
      <c r="B34" s="1758" t="s">
        <v>557</v>
      </c>
      <c r="C34" s="1230">
        <v>1.2E-4</v>
      </c>
      <c r="D34" s="1795" t="s">
        <v>2</v>
      </c>
      <c r="E34" s="1758">
        <v>1</v>
      </c>
      <c r="F34" s="1788">
        <v>3.7999999999999999E-2</v>
      </c>
      <c r="G34" s="1760"/>
      <c r="H34" s="1219">
        <f>(IF(((F34/$C34)&lt;10),"&lt;10",ROUND((F34/$C34),0)))</f>
        <v>317</v>
      </c>
      <c r="I34" s="1759">
        <v>0.01</v>
      </c>
      <c r="J34" s="1761" t="s">
        <v>12</v>
      </c>
      <c r="K34" s="1761"/>
      <c r="L34" s="1788">
        <v>0.12</v>
      </c>
      <c r="M34" s="1760"/>
      <c r="N34" s="1219">
        <f>(IF(((L34/$C34)&lt;10),"&lt;10",ROUND((L34/$C34),0)))</f>
        <v>1000</v>
      </c>
      <c r="O34" s="1788">
        <v>5.7000000000000002E-2</v>
      </c>
      <c r="P34" s="1760"/>
      <c r="Q34" s="1219">
        <f>(IF(((O34/$C34)&lt;10),"&lt;10",ROUND((O34/$C34),0)))</f>
        <v>475</v>
      </c>
      <c r="R34" s="1762">
        <v>0.90500000000000003</v>
      </c>
      <c r="S34" s="1764" t="s">
        <v>12</v>
      </c>
      <c r="T34" s="1764"/>
      <c r="U34" s="1762">
        <v>0.92800000000000005</v>
      </c>
      <c r="V34" s="1764" t="s">
        <v>12</v>
      </c>
      <c r="W34" s="1764"/>
      <c r="X34" s="1762"/>
      <c r="Y34" s="1763"/>
      <c r="Z34" s="1763"/>
      <c r="AA34" s="1762"/>
      <c r="AB34" s="1786"/>
    </row>
    <row r="35" spans="1:68" s="1712" customFormat="1" ht="12" customHeight="1" x14ac:dyDescent="0.2">
      <c r="A35" s="1757" t="s">
        <v>687</v>
      </c>
      <c r="B35" s="1758" t="s">
        <v>557</v>
      </c>
      <c r="C35" s="1230">
        <v>1.1999999999999999E-3</v>
      </c>
      <c r="D35" s="1795" t="s">
        <v>2</v>
      </c>
      <c r="E35" s="1758">
        <v>1</v>
      </c>
      <c r="F35" s="1788">
        <v>1.9E-2</v>
      </c>
      <c r="G35" s="1760"/>
      <c r="H35" s="1219">
        <f>(IF(((F35/$C35)&lt;10),"&lt;10",ROUND((F35/$C35),0)))</f>
        <v>16</v>
      </c>
      <c r="I35" s="1759">
        <v>0.01</v>
      </c>
      <c r="J35" s="1761" t="s">
        <v>12</v>
      </c>
      <c r="K35" s="1761"/>
      <c r="L35" s="1788">
        <v>0.16</v>
      </c>
      <c r="M35" s="1760"/>
      <c r="N35" s="1219">
        <f>(IF(((L35/$C35)&lt;10),"&lt;10",ROUND((L35/$C35),0)))</f>
        <v>133</v>
      </c>
      <c r="O35" s="1788">
        <v>3.4000000000000002E-2</v>
      </c>
      <c r="P35" s="1760"/>
      <c r="Q35" s="1219">
        <f>(IF(((O35/$C35)&lt;10),"&lt;10",ROUND((O35/$C35),0)))</f>
        <v>28</v>
      </c>
      <c r="R35" s="1762">
        <v>0.90500000000000003</v>
      </c>
      <c r="S35" s="1764" t="s">
        <v>12</v>
      </c>
      <c r="T35" s="1764"/>
      <c r="U35" s="1762">
        <v>0.92800000000000005</v>
      </c>
      <c r="V35" s="1764" t="s">
        <v>12</v>
      </c>
      <c r="W35" s="1764"/>
      <c r="X35" s="1762"/>
      <c r="Y35" s="1763"/>
      <c r="Z35" s="1763"/>
      <c r="AA35" s="1762"/>
      <c r="AB35" s="1786"/>
    </row>
    <row r="36" spans="1:68" s="1712" customFormat="1" ht="12" customHeight="1" x14ac:dyDescent="0.2">
      <c r="A36" s="1787" t="s">
        <v>688</v>
      </c>
      <c r="B36" s="1758" t="s">
        <v>557</v>
      </c>
      <c r="C36" s="1795" t="s">
        <v>2</v>
      </c>
      <c r="D36" s="1794">
        <v>0.2</v>
      </c>
      <c r="E36" s="1795" t="s">
        <v>2</v>
      </c>
      <c r="F36" s="1759">
        <v>1.0999999999999999E-2</v>
      </c>
      <c r="G36" s="1760"/>
      <c r="H36" s="1760"/>
      <c r="I36" s="1759">
        <v>0.01</v>
      </c>
      <c r="J36" s="1761" t="s">
        <v>12</v>
      </c>
      <c r="K36" s="1761"/>
      <c r="L36" s="1759">
        <v>6.3E-2</v>
      </c>
      <c r="M36" s="1760"/>
      <c r="N36" s="1760"/>
      <c r="O36" s="1759">
        <v>0.02</v>
      </c>
      <c r="P36" s="1760"/>
      <c r="Q36" s="1760"/>
      <c r="R36" s="1762"/>
      <c r="S36" s="1763"/>
      <c r="T36" s="1763"/>
      <c r="U36" s="1762"/>
      <c r="V36" s="1763"/>
      <c r="W36" s="1763"/>
      <c r="X36" s="1762"/>
      <c r="Y36" s="1763"/>
      <c r="Z36" s="1763"/>
      <c r="AA36" s="1762"/>
      <c r="AB36" s="1786"/>
    </row>
    <row r="37" spans="1:68" s="1712" customFormat="1" ht="12" customHeight="1" x14ac:dyDescent="0.2">
      <c r="A37" s="1757" t="s">
        <v>689</v>
      </c>
      <c r="B37" s="1758" t="s">
        <v>557</v>
      </c>
      <c r="C37" s="1230">
        <v>1.2999999999999999E-3</v>
      </c>
      <c r="D37" s="1795" t="s">
        <v>2</v>
      </c>
      <c r="E37" s="1758">
        <v>1</v>
      </c>
      <c r="F37" s="1759">
        <v>0.01</v>
      </c>
      <c r="G37" s="1761" t="s">
        <v>12</v>
      </c>
      <c r="H37" s="1761"/>
      <c r="I37" s="1759">
        <v>0.01</v>
      </c>
      <c r="J37" s="1761" t="s">
        <v>12</v>
      </c>
      <c r="K37" s="1761"/>
      <c r="L37" s="1759">
        <v>0.16</v>
      </c>
      <c r="M37" s="1760"/>
      <c r="N37" s="1760"/>
      <c r="O37" s="1788">
        <v>5.8000000000000003E-2</v>
      </c>
      <c r="P37" s="1760"/>
      <c r="Q37" s="1219">
        <f>(IF(((O37/$C37)&lt;10),"&lt;10",ROUND((O37/$C37),0)))</f>
        <v>45</v>
      </c>
      <c r="R37" s="1762">
        <v>0.90500000000000003</v>
      </c>
      <c r="S37" s="1764" t="s">
        <v>12</v>
      </c>
      <c r="T37" s="1764"/>
      <c r="U37" s="1762">
        <v>0.92800000000000005</v>
      </c>
      <c r="V37" s="1764" t="s">
        <v>12</v>
      </c>
      <c r="W37" s="1764"/>
      <c r="X37" s="1762"/>
      <c r="Y37" s="1763"/>
      <c r="Z37" s="1763"/>
      <c r="AA37" s="1762"/>
      <c r="AB37" s="1786"/>
    </row>
    <row r="38" spans="1:68" s="1712" customFormat="1" ht="12" customHeight="1" x14ac:dyDescent="0.2">
      <c r="A38" s="1757" t="s">
        <v>52</v>
      </c>
      <c r="B38" s="1758" t="s">
        <v>557</v>
      </c>
      <c r="C38" s="1230">
        <v>1.2999999999999999E-3</v>
      </c>
      <c r="D38" s="1795" t="s">
        <v>2</v>
      </c>
      <c r="E38" s="1758">
        <v>1</v>
      </c>
      <c r="F38" s="1788">
        <v>1.4999999999999999E-2</v>
      </c>
      <c r="G38" s="1760"/>
      <c r="H38" s="1219">
        <f>(IF(((F38/$C38)&lt;10),"&lt;10",ROUND((F38/$C38),0)))</f>
        <v>12</v>
      </c>
      <c r="I38" s="1759">
        <v>0.01</v>
      </c>
      <c r="J38" s="1761" t="s">
        <v>12</v>
      </c>
      <c r="K38" s="1761"/>
      <c r="L38" s="1788">
        <v>0.15</v>
      </c>
      <c r="M38" s="1760"/>
      <c r="N38" s="1219">
        <f>(IF(((L38/$C38)&lt;10),"&lt;10",ROUND((L38/$C38),0)))</f>
        <v>115</v>
      </c>
      <c r="O38" s="1788">
        <v>2.4E-2</v>
      </c>
      <c r="P38" s="1760"/>
      <c r="Q38" s="1219">
        <f>(IF(((O38/$C38)&lt;10),"&lt;10",ROUND((O38/$C38),0)))</f>
        <v>18</v>
      </c>
      <c r="R38" s="1762">
        <v>0.90500000000000003</v>
      </c>
      <c r="S38" s="1764" t="s">
        <v>12</v>
      </c>
      <c r="T38" s="1764"/>
      <c r="U38" s="1762">
        <v>0.92800000000000005</v>
      </c>
      <c r="V38" s="1764" t="s">
        <v>12</v>
      </c>
      <c r="W38" s="1764"/>
      <c r="X38" s="1762"/>
      <c r="Y38" s="1763"/>
      <c r="Z38" s="1763"/>
      <c r="AA38" s="1762"/>
      <c r="AB38" s="1786"/>
    </row>
    <row r="39" spans="1:68" s="1712" customFormat="1" ht="12" customHeight="1" x14ac:dyDescent="0.2">
      <c r="A39" s="1757" t="s">
        <v>690</v>
      </c>
      <c r="B39" s="1758" t="s">
        <v>557</v>
      </c>
      <c r="C39" s="1230">
        <v>1.2E-4</v>
      </c>
      <c r="D39" s="1795" t="s">
        <v>2</v>
      </c>
      <c r="E39" s="1758">
        <v>1</v>
      </c>
      <c r="F39" s="1759">
        <v>0.01</v>
      </c>
      <c r="G39" s="1761" t="s">
        <v>12</v>
      </c>
      <c r="H39" s="1761"/>
      <c r="I39" s="1759">
        <v>0.01</v>
      </c>
      <c r="J39" s="1761" t="s">
        <v>12</v>
      </c>
      <c r="K39" s="1761"/>
      <c r="L39" s="1788">
        <v>5.8999999999999997E-2</v>
      </c>
      <c r="M39" s="1760"/>
      <c r="N39" s="1219">
        <f>(IF(((L39/$C39)&lt;10),"&lt;10",ROUND((L39/$C39),0)))</f>
        <v>492</v>
      </c>
      <c r="O39" s="1788">
        <v>4.8000000000000001E-2</v>
      </c>
      <c r="P39" s="1760"/>
      <c r="Q39" s="1219">
        <f>(IF(((O39/$C39)&lt;10),"&lt;10",ROUND((O39/$C39),0)))</f>
        <v>400</v>
      </c>
      <c r="R39" s="1762">
        <v>0.90500000000000003</v>
      </c>
      <c r="S39" s="1764" t="s">
        <v>12</v>
      </c>
      <c r="T39" s="1764"/>
      <c r="U39" s="1762">
        <v>0.92800000000000005</v>
      </c>
      <c r="V39" s="1764" t="s">
        <v>12</v>
      </c>
      <c r="W39" s="1764"/>
      <c r="X39" s="1762"/>
      <c r="Y39" s="1763"/>
      <c r="Z39" s="1763"/>
      <c r="AA39" s="1762"/>
      <c r="AB39" s="1786"/>
    </row>
    <row r="40" spans="1:68" s="1712" customFormat="1" ht="12" customHeight="1" x14ac:dyDescent="0.2">
      <c r="A40" s="1757" t="s">
        <v>54</v>
      </c>
      <c r="B40" s="1758" t="s">
        <v>557</v>
      </c>
      <c r="C40" s="1795" t="s">
        <v>2</v>
      </c>
      <c r="D40" s="1758">
        <v>0.2</v>
      </c>
      <c r="E40" s="1758">
        <v>14</v>
      </c>
      <c r="F40" s="1759">
        <v>2.3E-2</v>
      </c>
      <c r="G40" s="1760"/>
      <c r="H40" s="1760"/>
      <c r="I40" s="1759">
        <v>0.01</v>
      </c>
      <c r="J40" s="1761" t="s">
        <v>12</v>
      </c>
      <c r="K40" s="1761"/>
      <c r="L40" s="1759">
        <v>0.17</v>
      </c>
      <c r="M40" s="1760"/>
      <c r="N40" s="1760"/>
      <c r="O40" s="1759">
        <v>3.3000000000000002E-2</v>
      </c>
      <c r="P40" s="1760"/>
      <c r="Q40" s="1760"/>
      <c r="R40" s="1762">
        <v>0.90500000000000003</v>
      </c>
      <c r="S40" s="1764" t="s">
        <v>12</v>
      </c>
      <c r="T40" s="1764"/>
      <c r="U40" s="1762">
        <v>0.92800000000000005</v>
      </c>
      <c r="V40" s="1764" t="s">
        <v>12</v>
      </c>
      <c r="W40" s="1764"/>
      <c r="X40" s="1762"/>
      <c r="Y40" s="1763"/>
      <c r="Z40" s="1763"/>
      <c r="AA40" s="1762"/>
      <c r="AB40" s="1786"/>
    </row>
    <row r="41" spans="1:68" s="1712" customFormat="1" ht="12" customHeight="1" x14ac:dyDescent="0.2">
      <c r="A41" s="1757" t="s">
        <v>55</v>
      </c>
      <c r="B41" s="1758" t="s">
        <v>557</v>
      </c>
      <c r="C41" s="1795" t="s">
        <v>2</v>
      </c>
      <c r="D41" s="1758">
        <v>0.2</v>
      </c>
      <c r="E41" s="1758">
        <v>390</v>
      </c>
      <c r="F41" s="1759">
        <v>0.01</v>
      </c>
      <c r="G41" s="1761" t="s">
        <v>12</v>
      </c>
      <c r="H41" s="1761"/>
      <c r="I41" s="1759">
        <v>0.01</v>
      </c>
      <c r="J41" s="1761" t="s">
        <v>12</v>
      </c>
      <c r="K41" s="1761"/>
      <c r="L41" s="1759">
        <v>1.9E-3</v>
      </c>
      <c r="M41" s="1761" t="s">
        <v>8</v>
      </c>
      <c r="N41" s="1761"/>
      <c r="O41" s="1759">
        <v>1.4E-3</v>
      </c>
      <c r="P41" s="1761" t="s">
        <v>12</v>
      </c>
      <c r="Q41" s="1761"/>
      <c r="R41" s="1762">
        <v>0.90500000000000003</v>
      </c>
      <c r="S41" s="1764" t="s">
        <v>12</v>
      </c>
      <c r="T41" s="1764"/>
      <c r="U41" s="1762">
        <v>0.92800000000000005</v>
      </c>
      <c r="V41" s="1764" t="s">
        <v>12</v>
      </c>
      <c r="W41" s="1764"/>
      <c r="X41" s="1762"/>
      <c r="Y41" s="1763"/>
      <c r="Z41" s="1763"/>
      <c r="AA41" s="1762"/>
      <c r="AB41" s="1786"/>
    </row>
    <row r="42" spans="1:68" s="1712" customFormat="1" ht="12" customHeight="1" x14ac:dyDescent="0.2">
      <c r="A42" s="1757" t="s">
        <v>691</v>
      </c>
      <c r="B42" s="1758" t="s">
        <v>557</v>
      </c>
      <c r="C42" s="1230">
        <v>1.1999999999999999E-3</v>
      </c>
      <c r="D42" s="1795" t="s">
        <v>2</v>
      </c>
      <c r="E42" s="1758">
        <v>1</v>
      </c>
      <c r="F42" s="1788">
        <v>3.5999999999999997E-2</v>
      </c>
      <c r="G42" s="1760"/>
      <c r="H42" s="1219">
        <f>(IF(((F42/$C42)&lt;10),"&lt;10",ROUND((F42/$C42),0)))</f>
        <v>30</v>
      </c>
      <c r="I42" s="1759">
        <v>0.01</v>
      </c>
      <c r="J42" s="1761" t="s">
        <v>12</v>
      </c>
      <c r="K42" s="1761"/>
      <c r="L42" s="1788">
        <v>8.7999999999999995E-2</v>
      </c>
      <c r="M42" s="1760"/>
      <c r="N42" s="1219">
        <f>(IF(((L42/$C42)&lt;10),"&lt;10",ROUND((L42/$C42),0)))</f>
        <v>73</v>
      </c>
      <c r="O42" s="1788">
        <v>5.2999999999999999E-2</v>
      </c>
      <c r="P42" s="1760"/>
      <c r="Q42" s="1219">
        <f>(IF(((O42/$C42)&lt;10),"&lt;10",ROUND((O42/$C42),0)))</f>
        <v>44</v>
      </c>
      <c r="R42" s="1762">
        <v>0.90500000000000003</v>
      </c>
      <c r="S42" s="1764" t="s">
        <v>12</v>
      </c>
      <c r="T42" s="1764"/>
      <c r="U42" s="1762">
        <v>0.92800000000000005</v>
      </c>
      <c r="V42" s="1764" t="s">
        <v>12</v>
      </c>
      <c r="W42" s="1764"/>
      <c r="X42" s="1762"/>
      <c r="Y42" s="1763"/>
      <c r="Z42" s="1763"/>
      <c r="AA42" s="1762"/>
      <c r="AB42" s="1786"/>
    </row>
    <row r="43" spans="1:68" s="1712" customFormat="1" ht="12" customHeight="1" x14ac:dyDescent="0.2">
      <c r="A43" s="1787" t="s">
        <v>57</v>
      </c>
      <c r="B43" s="1758" t="s">
        <v>557</v>
      </c>
      <c r="C43" s="1230">
        <v>12</v>
      </c>
      <c r="D43" s="1795" t="s">
        <v>2</v>
      </c>
      <c r="E43" s="1795" t="s">
        <v>2</v>
      </c>
      <c r="F43" s="1759">
        <v>0.01</v>
      </c>
      <c r="G43" s="1761" t="s">
        <v>12</v>
      </c>
      <c r="H43" s="1761"/>
      <c r="I43" s="1759">
        <v>0.01</v>
      </c>
      <c r="J43" s="1761" t="s">
        <v>12</v>
      </c>
      <c r="K43" s="1761"/>
      <c r="L43" s="1759">
        <v>5.1000000000000004E-3</v>
      </c>
      <c r="M43" s="1761" t="s">
        <v>8</v>
      </c>
      <c r="N43" s="1761"/>
      <c r="O43" s="1759">
        <v>4.4000000000000003E-3</v>
      </c>
      <c r="P43" s="1761" t="s">
        <v>8</v>
      </c>
      <c r="Q43" s="1761"/>
      <c r="R43" s="1762"/>
      <c r="S43" s="1763"/>
      <c r="T43" s="1763"/>
      <c r="U43" s="1762"/>
      <c r="V43" s="1763"/>
      <c r="W43" s="1763"/>
      <c r="X43" s="1762"/>
      <c r="Y43" s="1763"/>
      <c r="Z43" s="1763"/>
      <c r="AA43" s="1762"/>
      <c r="AB43" s="1786"/>
    </row>
    <row r="44" spans="1:68" s="1712" customFormat="1" ht="12" customHeight="1" x14ac:dyDescent="0.2">
      <c r="A44" s="1787" t="s">
        <v>58</v>
      </c>
      <c r="B44" s="1758" t="s">
        <v>557</v>
      </c>
      <c r="C44" s="1795" t="s">
        <v>2</v>
      </c>
      <c r="D44" s="1794">
        <v>0.2</v>
      </c>
      <c r="E44" s="1795" t="s">
        <v>2</v>
      </c>
      <c r="F44" s="1759">
        <v>0.01</v>
      </c>
      <c r="G44" s="1761" t="s">
        <v>12</v>
      </c>
      <c r="H44" s="1761"/>
      <c r="I44" s="1759">
        <v>0.01</v>
      </c>
      <c r="J44" s="1761" t="s">
        <v>12</v>
      </c>
      <c r="K44" s="1761"/>
      <c r="L44" s="1759">
        <v>2.9000000000000001E-2</v>
      </c>
      <c r="M44" s="1761" t="s">
        <v>8</v>
      </c>
      <c r="N44" s="1761"/>
      <c r="O44" s="1759">
        <v>0.01</v>
      </c>
      <c r="P44" s="1761" t="s">
        <v>8</v>
      </c>
      <c r="Q44" s="1761"/>
      <c r="R44" s="1762"/>
      <c r="S44" s="1763"/>
      <c r="T44" s="1763"/>
      <c r="U44" s="1762"/>
      <c r="V44" s="1763"/>
      <c r="W44" s="1763"/>
      <c r="X44" s="1762"/>
      <c r="Y44" s="1763"/>
      <c r="Z44" s="1763"/>
      <c r="AA44" s="1762"/>
      <c r="AB44" s="1786"/>
    </row>
    <row r="45" spans="1:68" s="1712" customFormat="1" ht="12" customHeight="1" x14ac:dyDescent="0.2">
      <c r="A45" s="1757" t="s">
        <v>59</v>
      </c>
      <c r="B45" s="1758" t="s">
        <v>557</v>
      </c>
      <c r="C45" s="1795" t="s">
        <v>2</v>
      </c>
      <c r="D45" s="1758">
        <v>0.2</v>
      </c>
      <c r="E45" s="1758">
        <v>290</v>
      </c>
      <c r="F45" s="1759">
        <v>2.3E-2</v>
      </c>
      <c r="G45" s="1760"/>
      <c r="H45" s="1760"/>
      <c r="I45" s="1759">
        <v>1.0999999999999999E-2</v>
      </c>
      <c r="J45" s="1760"/>
      <c r="K45" s="1760"/>
      <c r="L45" s="1759">
        <v>0.19</v>
      </c>
      <c r="M45" s="1760"/>
      <c r="N45" s="1760"/>
      <c r="O45" s="1759">
        <v>3.5999999999999997E-2</v>
      </c>
      <c r="P45" s="1760"/>
      <c r="Q45" s="1760"/>
      <c r="R45" s="1762">
        <v>0.90500000000000003</v>
      </c>
      <c r="S45" s="1764" t="s">
        <v>12</v>
      </c>
      <c r="T45" s="1764"/>
      <c r="U45" s="1762">
        <v>0.92800000000000005</v>
      </c>
      <c r="V45" s="1764" t="s">
        <v>12</v>
      </c>
      <c r="W45" s="1764"/>
      <c r="X45" s="1762"/>
      <c r="Y45" s="1763"/>
      <c r="Z45" s="1763"/>
      <c r="AA45" s="1762"/>
      <c r="AB45" s="1786"/>
    </row>
    <row r="46" spans="1:68" s="1712" customFormat="1" ht="11.25" x14ac:dyDescent="0.2">
      <c r="A46" s="1229" t="s">
        <v>646</v>
      </c>
      <c r="B46" s="1797" t="s">
        <v>557</v>
      </c>
      <c r="C46" s="1172">
        <v>1.2E-4</v>
      </c>
      <c r="D46" s="1815" t="s">
        <v>2</v>
      </c>
      <c r="E46" s="1816" t="s">
        <v>2</v>
      </c>
      <c r="F46" s="1817">
        <f>SUM(F33,F34,F35,F38,F42)</f>
        <v>0.11899999999999999</v>
      </c>
      <c r="G46" s="1769"/>
      <c r="H46" s="1314">
        <f>(IF(((F46/$C46)&lt;10),"&lt;10",ROUND((F46/$C46),0)))</f>
        <v>992</v>
      </c>
      <c r="I46" s="1770">
        <f>I45</f>
        <v>1.0999999999999999E-2</v>
      </c>
      <c r="J46" s="1769"/>
      <c r="K46" s="1769"/>
      <c r="L46" s="1817">
        <f>SUM(L33,L34,L35,L37,L38,L39,L42)</f>
        <v>0.83100000000000007</v>
      </c>
      <c r="M46" s="1769"/>
      <c r="N46" s="1314">
        <f>(IF(((L46/$C46)&lt;10),"&lt;10",ROUND((L46/$C46),0)))</f>
        <v>6925</v>
      </c>
      <c r="O46" s="1817">
        <f>SUM(O33,O34,O35,O37,O38,O39,O42)</f>
        <v>0.28999999999999998</v>
      </c>
      <c r="P46" s="1769"/>
      <c r="Q46" s="1314">
        <f>(IF(((O46/$C46)&lt;10),"&lt;10",ROUND((O46/$C46),0)))</f>
        <v>2417</v>
      </c>
      <c r="R46" s="1772"/>
      <c r="S46" s="1818"/>
      <c r="T46" s="1818"/>
      <c r="U46" s="1772"/>
      <c r="V46" s="1818"/>
      <c r="W46" s="1818"/>
      <c r="X46" s="1772"/>
      <c r="Y46" s="1818"/>
      <c r="Z46" s="1818"/>
      <c r="AA46" s="1772"/>
      <c r="AB46" s="1819"/>
    </row>
    <row r="47" spans="1:68" s="1829" customFormat="1" ht="11.25" x14ac:dyDescent="0.2">
      <c r="A47" s="1820" t="s">
        <v>96</v>
      </c>
      <c r="B47" s="1821" t="s">
        <v>557</v>
      </c>
      <c r="C47" s="1822" t="s">
        <v>2</v>
      </c>
      <c r="D47" s="1822" t="s">
        <v>2</v>
      </c>
      <c r="E47" s="1822" t="s">
        <v>2</v>
      </c>
      <c r="F47" s="1823">
        <f>SUM(F45,F42,F40,F38,F33:F36)</f>
        <v>0.17599999999999999</v>
      </c>
      <c r="G47" s="1824"/>
      <c r="H47" s="1825"/>
      <c r="I47" s="1826">
        <f>I45</f>
        <v>1.0999999999999999E-2</v>
      </c>
      <c r="J47" s="1824"/>
      <c r="K47" s="1824"/>
      <c r="L47" s="1823">
        <f>SUM(L31:L45,L29)</f>
        <v>1.3066</v>
      </c>
      <c r="M47" s="1824"/>
      <c r="N47" s="1825"/>
      <c r="O47" s="1823">
        <f>SUM(O42:O45,O29:O40)</f>
        <v>0.40480000000000005</v>
      </c>
      <c r="P47" s="1824"/>
      <c r="Q47" s="1825"/>
      <c r="R47" s="1827"/>
      <c r="S47" s="1828"/>
      <c r="T47" s="1828"/>
      <c r="U47" s="1827"/>
      <c r="V47" s="1828"/>
      <c r="W47" s="1828"/>
      <c r="X47" s="1827"/>
      <c r="Y47" s="1828"/>
      <c r="Z47" s="1828"/>
      <c r="AA47" s="1827"/>
      <c r="AB47" s="1828"/>
    </row>
    <row r="48" spans="1:68" s="1831" customFormat="1" ht="12" customHeight="1" x14ac:dyDescent="0.2">
      <c r="A48" s="1801" t="s">
        <v>237</v>
      </c>
      <c r="B48" s="1830"/>
      <c r="D48" s="1830"/>
      <c r="E48" s="1830"/>
      <c r="F48" s="1832"/>
      <c r="G48" s="1833"/>
      <c r="H48" s="1833"/>
      <c r="I48" s="1832"/>
      <c r="J48" s="1833"/>
      <c r="K48" s="1833"/>
      <c r="L48" s="1832"/>
      <c r="M48" s="1833"/>
      <c r="N48" s="1833"/>
      <c r="O48" s="1832"/>
      <c r="P48" s="1833"/>
      <c r="Q48" s="1833"/>
      <c r="R48" s="1834"/>
      <c r="S48" s="1835"/>
      <c r="T48" s="1835"/>
      <c r="U48" s="1834"/>
      <c r="V48" s="1835"/>
      <c r="W48" s="1835"/>
      <c r="X48" s="1834"/>
      <c r="Y48" s="1835"/>
      <c r="Z48" s="1835"/>
      <c r="AA48" s="1834"/>
      <c r="AB48" s="1836"/>
      <c r="AC48" s="1712"/>
      <c r="AD48" s="1712"/>
      <c r="AE48" s="1712"/>
      <c r="AF48" s="1712"/>
      <c r="AG48" s="1712"/>
      <c r="AH48" s="1712"/>
      <c r="AI48" s="1712"/>
      <c r="AJ48" s="1712"/>
      <c r="AK48" s="1712"/>
      <c r="AL48" s="1712"/>
      <c r="AM48" s="1712"/>
      <c r="AN48" s="1712"/>
      <c r="AO48" s="1712"/>
      <c r="AP48" s="1712"/>
      <c r="AQ48" s="1712"/>
      <c r="AR48" s="1712"/>
      <c r="AS48" s="1712"/>
      <c r="AT48" s="1712"/>
      <c r="AU48" s="1712"/>
      <c r="AV48" s="1712"/>
      <c r="AW48" s="1712"/>
      <c r="AX48" s="1712"/>
      <c r="AY48" s="1712"/>
      <c r="AZ48" s="1712"/>
      <c r="BA48" s="1712"/>
      <c r="BB48" s="1712"/>
      <c r="BC48" s="1712"/>
      <c r="BD48" s="1712"/>
      <c r="BE48" s="1712"/>
      <c r="BF48" s="1712"/>
      <c r="BG48" s="1712"/>
      <c r="BH48" s="1712"/>
      <c r="BI48" s="1712"/>
      <c r="BJ48" s="1712"/>
      <c r="BK48" s="1712"/>
      <c r="BL48" s="1712"/>
      <c r="BM48" s="1712"/>
      <c r="BN48" s="1712"/>
      <c r="BO48" s="1712"/>
      <c r="BP48" s="1712"/>
    </row>
    <row r="49" spans="1:68" s="1712" customFormat="1" ht="12" customHeight="1" x14ac:dyDescent="0.2">
      <c r="A49" s="1809" t="s">
        <v>692</v>
      </c>
      <c r="B49" s="1810" t="s">
        <v>557</v>
      </c>
      <c r="C49" s="1795" t="s">
        <v>2</v>
      </c>
      <c r="D49" s="1810">
        <v>0.96</v>
      </c>
      <c r="E49" s="1811" t="s">
        <v>2</v>
      </c>
      <c r="F49" s="1812">
        <v>0.5</v>
      </c>
      <c r="G49" s="1780" t="s">
        <v>12</v>
      </c>
      <c r="H49" s="1780"/>
      <c r="I49" s="1812">
        <v>0.5</v>
      </c>
      <c r="J49" s="1780" t="s">
        <v>12</v>
      </c>
      <c r="K49" s="1780"/>
      <c r="L49" s="1812">
        <v>0.51</v>
      </c>
      <c r="M49" s="1780" t="s">
        <v>879</v>
      </c>
      <c r="N49" s="1780"/>
      <c r="O49" s="1812">
        <v>0.51</v>
      </c>
      <c r="P49" s="1780" t="s">
        <v>879</v>
      </c>
      <c r="Q49" s="1780"/>
      <c r="R49" s="1784"/>
      <c r="S49" s="1783"/>
      <c r="T49" s="1783"/>
      <c r="U49" s="1784"/>
      <c r="V49" s="1783"/>
      <c r="W49" s="1783"/>
      <c r="X49" s="1784"/>
      <c r="Y49" s="1783"/>
      <c r="Z49" s="1783"/>
      <c r="AA49" s="1784"/>
      <c r="AB49" s="1813"/>
    </row>
    <row r="50" spans="1:68" s="1712" customFormat="1" ht="12" customHeight="1" x14ac:dyDescent="0.2">
      <c r="A50" s="1787" t="s">
        <v>693</v>
      </c>
      <c r="B50" s="1794" t="s">
        <v>557</v>
      </c>
      <c r="C50" s="1795" t="s">
        <v>2</v>
      </c>
      <c r="D50" s="1794">
        <v>3.4000000000000002E-2</v>
      </c>
      <c r="E50" s="1795" t="s">
        <v>2</v>
      </c>
      <c r="F50" s="1759">
        <v>0.5</v>
      </c>
      <c r="G50" s="1761" t="s">
        <v>12</v>
      </c>
      <c r="H50" s="1761"/>
      <c r="I50" s="1759">
        <v>0.5</v>
      </c>
      <c r="J50" s="1761" t="s">
        <v>12</v>
      </c>
      <c r="K50" s="1761"/>
      <c r="L50" s="1759">
        <v>0.51</v>
      </c>
      <c r="M50" s="1761" t="s">
        <v>879</v>
      </c>
      <c r="N50" s="1761"/>
      <c r="O50" s="1759">
        <v>0.51</v>
      </c>
      <c r="P50" s="1761" t="s">
        <v>879</v>
      </c>
      <c r="Q50" s="1761"/>
      <c r="R50" s="1762"/>
      <c r="S50" s="1763"/>
      <c r="T50" s="1763"/>
      <c r="U50" s="1762"/>
      <c r="V50" s="1763"/>
      <c r="W50" s="1763"/>
      <c r="X50" s="1762"/>
      <c r="Y50" s="1763"/>
      <c r="Z50" s="1763"/>
      <c r="AA50" s="1762"/>
      <c r="AB50" s="1786"/>
    </row>
    <row r="51" spans="1:68" s="1712" customFormat="1" ht="12" customHeight="1" x14ac:dyDescent="0.2">
      <c r="A51" s="1787" t="s">
        <v>694</v>
      </c>
      <c r="B51" s="1794" t="s">
        <v>557</v>
      </c>
      <c r="C51" s="1795" t="s">
        <v>2</v>
      </c>
      <c r="D51" s="1794">
        <v>3.4000000000000002E-2</v>
      </c>
      <c r="E51" s="1795" t="s">
        <v>2</v>
      </c>
      <c r="F51" s="1759">
        <v>0.5</v>
      </c>
      <c r="G51" s="1761" t="s">
        <v>12</v>
      </c>
      <c r="H51" s="1761"/>
      <c r="I51" s="1759">
        <v>0.5</v>
      </c>
      <c r="J51" s="1761" t="s">
        <v>12</v>
      </c>
      <c r="K51" s="1761"/>
      <c r="L51" s="1759">
        <v>0.51</v>
      </c>
      <c r="M51" s="1761" t="s">
        <v>879</v>
      </c>
      <c r="N51" s="1761"/>
      <c r="O51" s="1759">
        <v>0.51</v>
      </c>
      <c r="P51" s="1761" t="s">
        <v>879</v>
      </c>
      <c r="Q51" s="1761"/>
      <c r="R51" s="1762"/>
      <c r="S51" s="1763"/>
      <c r="T51" s="1763"/>
      <c r="U51" s="1762"/>
      <c r="V51" s="1763"/>
      <c r="W51" s="1763"/>
      <c r="X51" s="1762"/>
      <c r="Y51" s="1763"/>
      <c r="Z51" s="1763"/>
      <c r="AA51" s="1762"/>
      <c r="AB51" s="1786"/>
    </row>
    <row r="52" spans="1:68" s="1712" customFormat="1" ht="12" customHeight="1" x14ac:dyDescent="0.2">
      <c r="A52" s="1787" t="s">
        <v>695</v>
      </c>
      <c r="B52" s="1794" t="s">
        <v>557</v>
      </c>
      <c r="C52" s="1795" t="s">
        <v>2</v>
      </c>
      <c r="D52" s="1794">
        <v>3.4000000000000002E-2</v>
      </c>
      <c r="E52" s="1795" t="s">
        <v>2</v>
      </c>
      <c r="F52" s="1759">
        <v>0.5</v>
      </c>
      <c r="G52" s="1761" t="s">
        <v>12</v>
      </c>
      <c r="H52" s="1761"/>
      <c r="I52" s="1759">
        <v>0.5</v>
      </c>
      <c r="J52" s="1761" t="s">
        <v>12</v>
      </c>
      <c r="K52" s="1761"/>
      <c r="L52" s="1759">
        <v>0.51</v>
      </c>
      <c r="M52" s="1761" t="s">
        <v>879</v>
      </c>
      <c r="N52" s="1761"/>
      <c r="O52" s="1759">
        <v>0.51</v>
      </c>
      <c r="P52" s="1761" t="s">
        <v>879</v>
      </c>
      <c r="Q52" s="1761"/>
      <c r="R52" s="1762"/>
      <c r="S52" s="1763"/>
      <c r="T52" s="1763"/>
      <c r="U52" s="1762"/>
      <c r="V52" s="1763"/>
      <c r="W52" s="1763"/>
      <c r="X52" s="1762"/>
      <c r="Y52" s="1763"/>
      <c r="Z52" s="1763"/>
      <c r="AA52" s="1762"/>
      <c r="AB52" s="1786"/>
    </row>
    <row r="53" spans="1:68" s="1712" customFormat="1" ht="12" customHeight="1" x14ac:dyDescent="0.2">
      <c r="A53" s="1787" t="s">
        <v>696</v>
      </c>
      <c r="B53" s="1794" t="s">
        <v>557</v>
      </c>
      <c r="C53" s="1795" t="s">
        <v>2</v>
      </c>
      <c r="D53" s="1794">
        <v>3.4000000000000002E-2</v>
      </c>
      <c r="E53" s="1795" t="s">
        <v>2</v>
      </c>
      <c r="F53" s="1759">
        <v>0.5</v>
      </c>
      <c r="G53" s="1761" t="s">
        <v>12</v>
      </c>
      <c r="H53" s="1761"/>
      <c r="I53" s="1759">
        <v>0.5</v>
      </c>
      <c r="J53" s="1761" t="s">
        <v>12</v>
      </c>
      <c r="K53" s="1761"/>
      <c r="L53" s="1759">
        <v>0.51</v>
      </c>
      <c r="M53" s="1761" t="s">
        <v>879</v>
      </c>
      <c r="N53" s="1761"/>
      <c r="O53" s="1759">
        <v>0.51</v>
      </c>
      <c r="P53" s="1761" t="s">
        <v>879</v>
      </c>
      <c r="Q53" s="1761"/>
      <c r="R53" s="1762"/>
      <c r="S53" s="1763"/>
      <c r="T53" s="1763"/>
      <c r="U53" s="1762"/>
      <c r="V53" s="1763"/>
      <c r="W53" s="1763"/>
      <c r="X53" s="1762"/>
      <c r="Y53" s="1763"/>
      <c r="Z53" s="1763"/>
      <c r="AA53" s="1762"/>
      <c r="AB53" s="1786"/>
    </row>
    <row r="54" spans="1:68" s="1712" customFormat="1" ht="12" customHeight="1" x14ac:dyDescent="0.2">
      <c r="A54" s="1787" t="s">
        <v>697</v>
      </c>
      <c r="B54" s="1794" t="s">
        <v>557</v>
      </c>
      <c r="C54" s="1795" t="s">
        <v>2</v>
      </c>
      <c r="D54" s="1794">
        <v>3.3000000000000002E-2</v>
      </c>
      <c r="E54" s="1795" t="s">
        <v>2</v>
      </c>
      <c r="F54" s="1759">
        <v>0.5</v>
      </c>
      <c r="G54" s="1761" t="s">
        <v>12</v>
      </c>
      <c r="H54" s="1761"/>
      <c r="I54" s="1759">
        <v>0.5</v>
      </c>
      <c r="J54" s="1761" t="s">
        <v>12</v>
      </c>
      <c r="K54" s="1761"/>
      <c r="L54" s="1759">
        <v>0.51</v>
      </c>
      <c r="M54" s="1761" t="s">
        <v>879</v>
      </c>
      <c r="N54" s="1761"/>
      <c r="O54" s="1759">
        <v>0.51</v>
      </c>
      <c r="P54" s="1761" t="s">
        <v>879</v>
      </c>
      <c r="Q54" s="1761"/>
      <c r="R54" s="1762"/>
      <c r="S54" s="1763"/>
      <c r="T54" s="1763"/>
      <c r="U54" s="1762"/>
      <c r="V54" s="1763"/>
      <c r="W54" s="1763"/>
      <c r="X54" s="1762"/>
      <c r="Y54" s="1763"/>
      <c r="Z54" s="1763"/>
      <c r="AA54" s="1762"/>
      <c r="AB54" s="1786"/>
    </row>
    <row r="55" spans="1:68" s="1712" customFormat="1" ht="12" customHeight="1" x14ac:dyDescent="0.2">
      <c r="A55" s="1787" t="s">
        <v>698</v>
      </c>
      <c r="B55" s="1794" t="s">
        <v>557</v>
      </c>
      <c r="C55" s="1795" t="s">
        <v>2</v>
      </c>
      <c r="D55" s="1794">
        <v>3.4000000000000002E-2</v>
      </c>
      <c r="E55" s="1795" t="s">
        <v>2</v>
      </c>
      <c r="F55" s="1759">
        <v>0.5</v>
      </c>
      <c r="G55" s="1761" t="s">
        <v>12</v>
      </c>
      <c r="H55" s="1761"/>
      <c r="I55" s="1759">
        <v>0.5</v>
      </c>
      <c r="J55" s="1761" t="s">
        <v>12</v>
      </c>
      <c r="K55" s="1761"/>
      <c r="L55" s="1759">
        <v>0.51</v>
      </c>
      <c r="M55" s="1761" t="s">
        <v>879</v>
      </c>
      <c r="N55" s="1761"/>
      <c r="O55" s="1759">
        <v>0.51</v>
      </c>
      <c r="P55" s="1761" t="s">
        <v>879</v>
      </c>
      <c r="Q55" s="1761"/>
      <c r="R55" s="1762"/>
      <c r="S55" s="1763"/>
      <c r="T55" s="1763"/>
      <c r="U55" s="1762"/>
      <c r="V55" s="1763"/>
      <c r="W55" s="1763"/>
      <c r="X55" s="1762"/>
      <c r="Y55" s="1763"/>
      <c r="Z55" s="1763"/>
      <c r="AA55" s="1762"/>
      <c r="AB55" s="1786"/>
    </row>
    <row r="56" spans="1:68" s="1712" customFormat="1" ht="12" customHeight="1" x14ac:dyDescent="0.2">
      <c r="A56" s="1796" t="s">
        <v>88</v>
      </c>
      <c r="B56" s="1797" t="s">
        <v>557</v>
      </c>
      <c r="C56" s="1172">
        <v>6.3999999999999997E-6</v>
      </c>
      <c r="D56" s="1795" t="s">
        <v>2</v>
      </c>
      <c r="E56" s="1797">
        <v>2</v>
      </c>
      <c r="F56" s="1837">
        <v>0</v>
      </c>
      <c r="G56" s="1771" t="s">
        <v>12</v>
      </c>
      <c r="H56" s="1771"/>
      <c r="I56" s="1837">
        <v>0</v>
      </c>
      <c r="J56" s="1771" t="s">
        <v>12</v>
      </c>
      <c r="K56" s="1771"/>
      <c r="L56" s="1837">
        <v>0</v>
      </c>
      <c r="M56" s="1771" t="s">
        <v>12</v>
      </c>
      <c r="N56" s="1771"/>
      <c r="O56" s="1837">
        <v>0</v>
      </c>
      <c r="P56" s="1771" t="s">
        <v>12</v>
      </c>
      <c r="Q56" s="1771"/>
      <c r="R56" s="1772">
        <v>9.49</v>
      </c>
      <c r="S56" s="1838" t="s">
        <v>12</v>
      </c>
      <c r="T56" s="1838"/>
      <c r="U56" s="1772">
        <v>9.879999999999999</v>
      </c>
      <c r="V56" s="1838" t="s">
        <v>12</v>
      </c>
      <c r="W56" s="1838"/>
      <c r="X56" s="1772"/>
      <c r="Y56" s="1773"/>
      <c r="Z56" s="1773"/>
      <c r="AA56" s="1772"/>
      <c r="AB56" s="1774"/>
    </row>
    <row r="57" spans="1:68" s="1831" customFormat="1" ht="12" customHeight="1" x14ac:dyDescent="0.2">
      <c r="A57" s="1801" t="s">
        <v>880</v>
      </c>
      <c r="B57" s="1830"/>
      <c r="D57" s="1830"/>
      <c r="E57" s="1830"/>
      <c r="F57" s="1839"/>
      <c r="G57" s="1840"/>
      <c r="H57" s="1840"/>
      <c r="I57" s="1839"/>
      <c r="J57" s="1840"/>
      <c r="K57" s="1840"/>
      <c r="L57" s="1839"/>
      <c r="M57" s="1840"/>
      <c r="N57" s="1840"/>
      <c r="O57" s="1839"/>
      <c r="P57" s="1840"/>
      <c r="Q57" s="1840"/>
      <c r="R57" s="1834"/>
      <c r="S57" s="1841"/>
      <c r="T57" s="1841"/>
      <c r="U57" s="1834"/>
      <c r="V57" s="1841"/>
      <c r="W57" s="1841"/>
      <c r="X57" s="1834"/>
      <c r="Y57" s="1835"/>
      <c r="Z57" s="1835"/>
      <c r="AA57" s="1834"/>
      <c r="AB57" s="1836"/>
      <c r="AC57" s="1712"/>
      <c r="AD57" s="1712"/>
      <c r="AE57" s="1712"/>
      <c r="AF57" s="1712"/>
      <c r="AG57" s="1712"/>
      <c r="AH57" s="1712"/>
      <c r="AI57" s="1712"/>
      <c r="AJ57" s="1712"/>
      <c r="AK57" s="1712"/>
      <c r="AL57" s="1712"/>
      <c r="AM57" s="1712"/>
      <c r="AN57" s="1712"/>
      <c r="AO57" s="1712"/>
      <c r="AP57" s="1712"/>
      <c r="AQ57" s="1712"/>
      <c r="AR57" s="1712"/>
      <c r="AS57" s="1712"/>
      <c r="AT57" s="1712"/>
      <c r="AU57" s="1712"/>
      <c r="AV57" s="1712"/>
      <c r="AW57" s="1712"/>
      <c r="AX57" s="1712"/>
      <c r="AY57" s="1712"/>
      <c r="AZ57" s="1712"/>
      <c r="BA57" s="1712"/>
      <c r="BB57" s="1712"/>
      <c r="BC57" s="1712"/>
      <c r="BD57" s="1712"/>
      <c r="BE57" s="1712"/>
      <c r="BF57" s="1712"/>
      <c r="BG57" s="1712"/>
      <c r="BH57" s="1712"/>
      <c r="BI57" s="1712"/>
      <c r="BJ57" s="1712"/>
      <c r="BK57" s="1712"/>
      <c r="BL57" s="1712"/>
      <c r="BM57" s="1712"/>
      <c r="BN57" s="1712"/>
      <c r="BO57" s="1712"/>
      <c r="BP57" s="1712"/>
    </row>
    <row r="58" spans="1:68" s="1712" customFormat="1" ht="12" customHeight="1" x14ac:dyDescent="0.2">
      <c r="A58" s="1775" t="s">
        <v>26</v>
      </c>
      <c r="B58" s="1776" t="s">
        <v>557</v>
      </c>
      <c r="C58" s="1776">
        <v>7.7000000000000004E-7</v>
      </c>
      <c r="D58" s="1767" t="s">
        <v>2</v>
      </c>
      <c r="E58" s="1776">
        <v>3</v>
      </c>
      <c r="F58" s="1812">
        <v>0.01</v>
      </c>
      <c r="G58" s="1780" t="s">
        <v>12</v>
      </c>
      <c r="H58" s="1780"/>
      <c r="I58" s="1812">
        <v>0.01</v>
      </c>
      <c r="J58" s="1780" t="s">
        <v>12</v>
      </c>
      <c r="K58" s="1780"/>
      <c r="L58" s="1842">
        <v>0.01</v>
      </c>
      <c r="M58" s="1780" t="s">
        <v>879</v>
      </c>
      <c r="N58" s="1780"/>
      <c r="O58" s="1843">
        <v>8.3000000000000001E-4</v>
      </c>
      <c r="P58" s="1780" t="s">
        <v>881</v>
      </c>
      <c r="Q58" s="1219">
        <f>(IF(((O58/$C58)&lt;10),"&lt;10",ROUND((O58/$C58),0)))</f>
        <v>1078</v>
      </c>
      <c r="R58" s="1784">
        <v>4.74</v>
      </c>
      <c r="S58" s="1844" t="s">
        <v>12</v>
      </c>
      <c r="T58" s="1844"/>
      <c r="U58" s="1784">
        <v>4.9399999999999995</v>
      </c>
      <c r="V58" s="1844" t="s">
        <v>12</v>
      </c>
      <c r="W58" s="1844"/>
      <c r="X58" s="1784"/>
      <c r="Y58" s="1783"/>
      <c r="Z58" s="1783"/>
      <c r="AA58" s="1784"/>
      <c r="AB58" s="1813"/>
    </row>
    <row r="59" spans="1:68" s="1712" customFormat="1" ht="12" customHeight="1" x14ac:dyDescent="0.2">
      <c r="A59" s="1787" t="s">
        <v>882</v>
      </c>
      <c r="B59" s="1758" t="s">
        <v>557</v>
      </c>
      <c r="C59" s="1767" t="s">
        <v>2</v>
      </c>
      <c r="D59" s="1794">
        <v>5.1999999999999998E-2</v>
      </c>
      <c r="E59" s="1795" t="s">
        <v>2</v>
      </c>
      <c r="F59" s="1845">
        <v>0.01</v>
      </c>
      <c r="G59" s="1846" t="s">
        <v>12</v>
      </c>
      <c r="H59" s="1846"/>
      <c r="I59" s="1845">
        <v>0.01</v>
      </c>
      <c r="J59" s="1846" t="s">
        <v>12</v>
      </c>
      <c r="K59" s="1846"/>
      <c r="L59" s="1847">
        <v>1.6999999999999999E-3</v>
      </c>
      <c r="M59" s="1846" t="s">
        <v>881</v>
      </c>
      <c r="N59" s="1846"/>
      <c r="O59" s="1847">
        <v>0.01</v>
      </c>
      <c r="P59" s="1846" t="s">
        <v>879</v>
      </c>
      <c r="Q59" s="1846"/>
      <c r="R59" s="1762"/>
      <c r="S59" s="1763"/>
      <c r="T59" s="1763"/>
      <c r="U59" s="1762"/>
      <c r="V59" s="1763"/>
      <c r="W59" s="1763"/>
      <c r="X59" s="1762"/>
      <c r="Y59" s="1763"/>
      <c r="Z59" s="1763"/>
      <c r="AA59" s="1762"/>
      <c r="AB59" s="1786"/>
    </row>
    <row r="60" spans="1:68" s="1712" customFormat="1" ht="12" customHeight="1" x14ac:dyDescent="0.2">
      <c r="A60" s="1757" t="s">
        <v>883</v>
      </c>
      <c r="B60" s="1758" t="s">
        <v>557</v>
      </c>
      <c r="C60" s="1758">
        <v>2.1999999999999999E-5</v>
      </c>
      <c r="D60" s="1767" t="s">
        <v>2</v>
      </c>
      <c r="E60" s="1758">
        <v>1.1000000000000001</v>
      </c>
      <c r="F60" s="1788">
        <v>1.4E-2</v>
      </c>
      <c r="G60" s="1761" t="s">
        <v>8</v>
      </c>
      <c r="H60" s="1219">
        <f>(IF(((F60/$C60)&lt;10),"&lt;10",ROUND((F60/$C60),0)))</f>
        <v>636</v>
      </c>
      <c r="I60" s="1788">
        <v>1.4999999999999999E-2</v>
      </c>
      <c r="J60" s="1761" t="s">
        <v>8</v>
      </c>
      <c r="K60" s="1219">
        <f>(IF(((I60/$C60)&lt;10),"&lt;10",ROUND((I60/$C60),0)))</f>
        <v>682</v>
      </c>
      <c r="L60" s="1848">
        <v>0.02</v>
      </c>
      <c r="M60" s="1761" t="s">
        <v>879</v>
      </c>
      <c r="N60" s="1761"/>
      <c r="O60" s="1848">
        <v>0.02</v>
      </c>
      <c r="P60" s="1761" t="s">
        <v>879</v>
      </c>
      <c r="Q60" s="1761"/>
      <c r="R60" s="1762">
        <v>4.74</v>
      </c>
      <c r="S60" s="1764" t="s">
        <v>12</v>
      </c>
      <c r="T60" s="1764"/>
      <c r="U60" s="1762">
        <v>4.9399999999999995</v>
      </c>
      <c r="V60" s="1764" t="s">
        <v>12</v>
      </c>
      <c r="W60" s="1764"/>
      <c r="X60" s="1762"/>
      <c r="Y60" s="1763"/>
      <c r="Z60" s="1763"/>
      <c r="AA60" s="1762"/>
      <c r="AB60" s="1786"/>
    </row>
    <row r="61" spans="1:68" s="1712" customFormat="1" ht="12" customHeight="1" x14ac:dyDescent="0.2">
      <c r="A61" s="1757" t="s">
        <v>884</v>
      </c>
      <c r="B61" s="1758" t="s">
        <v>557</v>
      </c>
      <c r="C61" s="1758">
        <v>1.8E-5</v>
      </c>
      <c r="D61" s="1416" t="s">
        <v>2</v>
      </c>
      <c r="E61" s="1758">
        <v>0.01</v>
      </c>
      <c r="F61" s="1759"/>
      <c r="G61" s="1760"/>
      <c r="H61" s="1760"/>
      <c r="I61" s="1759"/>
      <c r="J61" s="1760"/>
      <c r="K61" s="1760"/>
      <c r="L61" s="1848" t="s">
        <v>3</v>
      </c>
      <c r="M61" s="1760"/>
      <c r="N61" s="1760"/>
      <c r="O61" s="1848" t="s">
        <v>3</v>
      </c>
      <c r="P61" s="1760"/>
      <c r="Q61" s="1760"/>
      <c r="R61" s="1762">
        <v>4.74</v>
      </c>
      <c r="S61" s="1764" t="s">
        <v>12</v>
      </c>
      <c r="T61" s="1764"/>
      <c r="U61" s="1762">
        <v>4.9399999999999995</v>
      </c>
      <c r="V61" s="1764" t="s">
        <v>12</v>
      </c>
      <c r="W61" s="1764"/>
      <c r="X61" s="1762"/>
      <c r="Y61" s="1763"/>
      <c r="Z61" s="1763"/>
      <c r="AA61" s="1762"/>
      <c r="AB61" s="1786"/>
    </row>
    <row r="62" spans="1:68" s="1712" customFormat="1" ht="12" customHeight="1" x14ac:dyDescent="0.2">
      <c r="A62" s="1796" t="s">
        <v>32</v>
      </c>
      <c r="B62" s="1797" t="s">
        <v>557</v>
      </c>
      <c r="C62" s="1767" t="s">
        <v>2</v>
      </c>
      <c r="D62" s="1767" t="s">
        <v>2</v>
      </c>
      <c r="E62" s="1797">
        <v>0.24000000000000002</v>
      </c>
      <c r="F62" s="1770"/>
      <c r="G62" s="1769"/>
      <c r="H62" s="1769"/>
      <c r="I62" s="1770"/>
      <c r="J62" s="1769"/>
      <c r="K62" s="1769"/>
      <c r="L62" s="1849" t="s">
        <v>3</v>
      </c>
      <c r="M62" s="1769"/>
      <c r="N62" s="1769"/>
      <c r="O62" s="1849" t="s">
        <v>3</v>
      </c>
      <c r="P62" s="1769"/>
      <c r="Q62" s="1769"/>
      <c r="R62" s="1772">
        <v>4.74</v>
      </c>
      <c r="S62" s="1838" t="s">
        <v>12</v>
      </c>
      <c r="T62" s="1838"/>
      <c r="U62" s="1772">
        <v>4.9399999999999995</v>
      </c>
      <c r="V62" s="1838" t="s">
        <v>12</v>
      </c>
      <c r="W62" s="1838"/>
      <c r="X62" s="1772"/>
      <c r="Y62" s="1773"/>
      <c r="Z62" s="1773"/>
      <c r="AA62" s="1772"/>
      <c r="AB62" s="1774"/>
    </row>
    <row r="63" spans="1:68" s="1831" customFormat="1" ht="12" customHeight="1" x14ac:dyDescent="0.2">
      <c r="A63" s="1801" t="s">
        <v>701</v>
      </c>
      <c r="B63" s="1830"/>
      <c r="D63" s="1850"/>
      <c r="E63" s="1830"/>
      <c r="F63" s="1832"/>
      <c r="G63" s="1833"/>
      <c r="H63" s="1833"/>
      <c r="I63" s="1832"/>
      <c r="J63" s="1833"/>
      <c r="K63" s="1833"/>
      <c r="L63" s="1851"/>
      <c r="M63" s="1833"/>
      <c r="N63" s="1833"/>
      <c r="O63" s="1851"/>
      <c r="P63" s="1833"/>
      <c r="Q63" s="1833"/>
      <c r="R63" s="1834"/>
      <c r="S63" s="1841"/>
      <c r="T63" s="1841"/>
      <c r="U63" s="1834"/>
      <c r="V63" s="1841"/>
      <c r="W63" s="1841"/>
      <c r="X63" s="1834"/>
      <c r="Y63" s="1835"/>
      <c r="Z63" s="1835"/>
      <c r="AA63" s="1834"/>
      <c r="AB63" s="1836"/>
      <c r="AC63" s="1712"/>
      <c r="AD63" s="1712"/>
      <c r="AE63" s="1712"/>
      <c r="AF63" s="1712"/>
      <c r="AG63" s="1712"/>
      <c r="AH63" s="1712"/>
      <c r="AI63" s="1712"/>
      <c r="AJ63" s="1712"/>
      <c r="AK63" s="1712"/>
      <c r="AL63" s="1712"/>
      <c r="AM63" s="1712"/>
      <c r="AN63" s="1712"/>
      <c r="AO63" s="1712"/>
      <c r="AP63" s="1712"/>
      <c r="AQ63" s="1712"/>
      <c r="AR63" s="1712"/>
      <c r="AS63" s="1712"/>
      <c r="AT63" s="1712"/>
      <c r="AU63" s="1712"/>
      <c r="AV63" s="1712"/>
      <c r="AW63" s="1712"/>
      <c r="AX63" s="1712"/>
      <c r="AY63" s="1712"/>
      <c r="AZ63" s="1712"/>
      <c r="BA63" s="1712"/>
      <c r="BB63" s="1712"/>
      <c r="BC63" s="1712"/>
      <c r="BD63" s="1712"/>
      <c r="BE63" s="1712"/>
      <c r="BF63" s="1712"/>
      <c r="BG63" s="1712"/>
      <c r="BH63" s="1712"/>
      <c r="BI63" s="1712"/>
      <c r="BJ63" s="1712"/>
      <c r="BK63" s="1712"/>
      <c r="BL63" s="1712"/>
      <c r="BM63" s="1712"/>
      <c r="BN63" s="1712"/>
      <c r="BO63" s="1712"/>
      <c r="BP63" s="1712"/>
    </row>
    <row r="64" spans="1:68" s="1712" customFormat="1" ht="12" customHeight="1" x14ac:dyDescent="0.2">
      <c r="A64" s="1809" t="s">
        <v>702</v>
      </c>
      <c r="B64" s="1810" t="s">
        <v>557</v>
      </c>
      <c r="C64" s="1776">
        <v>0.2</v>
      </c>
      <c r="D64" s="1811" t="s">
        <v>2</v>
      </c>
      <c r="E64" s="1811" t="s">
        <v>2</v>
      </c>
      <c r="F64" s="1779">
        <v>1.9</v>
      </c>
      <c r="G64" s="1781"/>
      <c r="H64" s="1219" t="str">
        <f>(IF(((F64/$C64)&lt;10),"&lt;10",ROUND((F64/$C64),0)))</f>
        <v>&lt;10</v>
      </c>
      <c r="I64" s="1779">
        <v>1.85</v>
      </c>
      <c r="J64" s="1781"/>
      <c r="K64" s="1219" t="str">
        <f>(IF(((I64/$C64)&lt;10),"&lt;10",ROUND((I64/$C64),0)))</f>
        <v>&lt;10</v>
      </c>
      <c r="L64" s="1812">
        <v>2.04</v>
      </c>
      <c r="M64" s="1780" t="s">
        <v>12</v>
      </c>
      <c r="N64" s="1780"/>
      <c r="O64" s="1812">
        <v>2.04</v>
      </c>
      <c r="P64" s="1780" t="s">
        <v>12</v>
      </c>
      <c r="Q64" s="1780"/>
      <c r="R64" s="1784"/>
      <c r="S64" s="1783"/>
      <c r="T64" s="1783"/>
      <c r="U64" s="1784"/>
      <c r="V64" s="1783"/>
      <c r="W64" s="1783"/>
      <c r="X64" s="1784"/>
      <c r="Y64" s="1783"/>
      <c r="Z64" s="1783"/>
      <c r="AA64" s="1784"/>
      <c r="AB64" s="1813"/>
    </row>
    <row r="65" spans="1:188" s="1712" customFormat="1" ht="12" customHeight="1" x14ac:dyDescent="0.2">
      <c r="A65" s="1787" t="s">
        <v>703</v>
      </c>
      <c r="B65" s="1794" t="s">
        <v>557</v>
      </c>
      <c r="C65" s="1852" t="s">
        <v>2</v>
      </c>
      <c r="D65" s="1794">
        <v>3</v>
      </c>
      <c r="E65" s="1795" t="s">
        <v>2</v>
      </c>
      <c r="F65" s="1759">
        <v>0.15</v>
      </c>
      <c r="G65" s="1761" t="s">
        <v>12</v>
      </c>
      <c r="H65" s="1761"/>
      <c r="I65" s="1759">
        <v>0.15</v>
      </c>
      <c r="J65" s="1761" t="s">
        <v>12</v>
      </c>
      <c r="K65" s="1761"/>
      <c r="L65" s="1759">
        <v>2.04</v>
      </c>
      <c r="M65" s="1761" t="s">
        <v>12</v>
      </c>
      <c r="N65" s="1761"/>
      <c r="O65" s="1759">
        <v>2.04</v>
      </c>
      <c r="P65" s="1761" t="s">
        <v>12</v>
      </c>
      <c r="Q65" s="1761"/>
      <c r="R65" s="1762"/>
      <c r="S65" s="1763"/>
      <c r="T65" s="1763"/>
      <c r="U65" s="1762"/>
      <c r="V65" s="1763"/>
      <c r="W65" s="1763"/>
      <c r="X65" s="1762"/>
      <c r="Y65" s="1763"/>
      <c r="Z65" s="1763"/>
      <c r="AA65" s="1762"/>
      <c r="AB65" s="1786"/>
    </row>
    <row r="66" spans="1:188" s="1712" customFormat="1" ht="12" customHeight="1" x14ac:dyDescent="0.2">
      <c r="A66" s="1787" t="s">
        <v>704</v>
      </c>
      <c r="B66" s="1794" t="s">
        <v>557</v>
      </c>
      <c r="C66" s="1852" t="s">
        <v>2</v>
      </c>
      <c r="D66" s="1794">
        <v>3</v>
      </c>
      <c r="E66" s="1795" t="s">
        <v>2</v>
      </c>
      <c r="F66" s="1759">
        <v>0.15</v>
      </c>
      <c r="G66" s="1761" t="s">
        <v>12</v>
      </c>
      <c r="H66" s="1761"/>
      <c r="I66" s="1759">
        <v>0.15</v>
      </c>
      <c r="J66" s="1761" t="s">
        <v>12</v>
      </c>
      <c r="K66" s="1761"/>
      <c r="L66" s="1759">
        <v>2.04</v>
      </c>
      <c r="M66" s="1761" t="s">
        <v>12</v>
      </c>
      <c r="N66" s="1761"/>
      <c r="O66" s="1759">
        <v>2.04</v>
      </c>
      <c r="P66" s="1761" t="s">
        <v>12</v>
      </c>
      <c r="Q66" s="1761"/>
      <c r="R66" s="1762"/>
      <c r="S66" s="1763"/>
      <c r="T66" s="1763"/>
      <c r="U66" s="1762"/>
      <c r="V66" s="1763"/>
      <c r="W66" s="1763"/>
      <c r="X66" s="1762"/>
      <c r="Y66" s="1763"/>
      <c r="Z66" s="1763"/>
      <c r="AA66" s="1762"/>
      <c r="AB66" s="1786"/>
    </row>
    <row r="67" spans="1:188" s="1712" customFormat="1" ht="12" customHeight="1" x14ac:dyDescent="0.2">
      <c r="A67" s="1787" t="s">
        <v>705</v>
      </c>
      <c r="B67" s="1794" t="s">
        <v>557</v>
      </c>
      <c r="C67" s="1852" t="s">
        <v>2</v>
      </c>
      <c r="D67" s="1794">
        <v>3</v>
      </c>
      <c r="E67" s="1795" t="s">
        <v>2</v>
      </c>
      <c r="F67" s="1759">
        <v>0.15</v>
      </c>
      <c r="G67" s="1761" t="s">
        <v>12</v>
      </c>
      <c r="H67" s="1761"/>
      <c r="I67" s="1759">
        <v>0.15</v>
      </c>
      <c r="J67" s="1761" t="s">
        <v>12</v>
      </c>
      <c r="K67" s="1761"/>
      <c r="L67" s="1759">
        <v>2.04</v>
      </c>
      <c r="M67" s="1761" t="s">
        <v>12</v>
      </c>
      <c r="N67" s="1761"/>
      <c r="O67" s="1759">
        <v>2.04</v>
      </c>
      <c r="P67" s="1761" t="s">
        <v>12</v>
      </c>
      <c r="Q67" s="1761"/>
      <c r="R67" s="1762"/>
      <c r="S67" s="1763"/>
      <c r="T67" s="1763"/>
      <c r="U67" s="1762"/>
      <c r="V67" s="1763"/>
      <c r="W67" s="1763"/>
      <c r="X67" s="1762"/>
      <c r="Y67" s="1763"/>
      <c r="Z67" s="1763"/>
      <c r="AA67" s="1762"/>
      <c r="AB67" s="1786"/>
    </row>
    <row r="68" spans="1:188" s="1712" customFormat="1" ht="12" customHeight="1" x14ac:dyDescent="0.2">
      <c r="A68" s="1787" t="s">
        <v>706</v>
      </c>
      <c r="B68" s="1794" t="s">
        <v>557</v>
      </c>
      <c r="C68" s="1852" t="s">
        <v>2</v>
      </c>
      <c r="D68" s="1794">
        <v>3</v>
      </c>
      <c r="E68" s="1795" t="s">
        <v>2</v>
      </c>
      <c r="F68" s="1759">
        <v>0.15</v>
      </c>
      <c r="G68" s="1761" t="s">
        <v>12</v>
      </c>
      <c r="H68" s="1761"/>
      <c r="I68" s="1759">
        <v>0.15</v>
      </c>
      <c r="J68" s="1761" t="s">
        <v>12</v>
      </c>
      <c r="K68" s="1761"/>
      <c r="L68" s="1759">
        <v>2.04</v>
      </c>
      <c r="M68" s="1761" t="s">
        <v>12</v>
      </c>
      <c r="N68" s="1761"/>
      <c r="O68" s="1759">
        <v>2.04</v>
      </c>
      <c r="P68" s="1761" t="s">
        <v>12</v>
      </c>
      <c r="Q68" s="1761"/>
      <c r="R68" s="1762"/>
      <c r="S68" s="1763"/>
      <c r="T68" s="1763"/>
      <c r="U68" s="1762"/>
      <c r="V68" s="1763"/>
      <c r="W68" s="1763"/>
      <c r="X68" s="1762"/>
      <c r="Y68" s="1763"/>
      <c r="Z68" s="1763"/>
      <c r="AA68" s="1762"/>
      <c r="AB68" s="1786"/>
    </row>
    <row r="69" spans="1:188" s="1712" customFormat="1" ht="12" customHeight="1" x14ac:dyDescent="0.2">
      <c r="A69" s="1787" t="s">
        <v>707</v>
      </c>
      <c r="B69" s="1794" t="s">
        <v>557</v>
      </c>
      <c r="C69" s="1852" t="s">
        <v>2</v>
      </c>
      <c r="D69" s="1794">
        <v>3</v>
      </c>
      <c r="E69" s="1795" t="s">
        <v>2</v>
      </c>
      <c r="F69" s="1759">
        <v>0.15</v>
      </c>
      <c r="G69" s="1761" t="s">
        <v>12</v>
      </c>
      <c r="H69" s="1761"/>
      <c r="I69" s="1792">
        <v>5.67</v>
      </c>
      <c r="J69" s="1760"/>
      <c r="K69" s="1219" t="str">
        <f>(IF(((I69/$D69)&lt;10),"&lt;10",ROUND((I69/$D69),0)))</f>
        <v>&lt;10</v>
      </c>
      <c r="L69" s="1759">
        <v>2.04</v>
      </c>
      <c r="M69" s="1761" t="s">
        <v>12</v>
      </c>
      <c r="N69" s="1761"/>
      <c r="O69" s="1792">
        <v>4.59</v>
      </c>
      <c r="P69" s="1761" t="s">
        <v>8</v>
      </c>
      <c r="Q69" s="1219" t="str">
        <f>(IF(((O69/$D69)&lt;10),"&lt;10",ROUND((O69/$D69),0)))</f>
        <v>&lt;10</v>
      </c>
      <c r="R69" s="1762"/>
      <c r="S69" s="1763"/>
      <c r="T69" s="1763"/>
      <c r="U69" s="1762"/>
      <c r="V69" s="1763"/>
      <c r="W69" s="1763"/>
      <c r="X69" s="1762"/>
      <c r="Y69" s="1763"/>
      <c r="Z69" s="1763"/>
      <c r="AA69" s="1762"/>
      <c r="AB69" s="1786"/>
    </row>
    <row r="70" spans="1:188" s="1712" customFormat="1" ht="12" customHeight="1" x14ac:dyDescent="0.2">
      <c r="A70" s="1796" t="s">
        <v>885</v>
      </c>
      <c r="B70" s="1797" t="s">
        <v>557</v>
      </c>
      <c r="C70" s="1797">
        <v>0.03</v>
      </c>
      <c r="D70" s="1767" t="s">
        <v>2</v>
      </c>
      <c r="E70" s="1797">
        <v>20</v>
      </c>
      <c r="F70" s="1770"/>
      <c r="G70" s="1769"/>
      <c r="H70" s="1769"/>
      <c r="I70" s="1770"/>
      <c r="J70" s="1769"/>
      <c r="K70" s="1769"/>
      <c r="L70" s="1770"/>
      <c r="M70" s="1769"/>
      <c r="N70" s="1769"/>
      <c r="O70" s="1770"/>
      <c r="P70" s="1769"/>
      <c r="Q70" s="1769"/>
      <c r="R70" s="1772">
        <v>0.90500000000000003</v>
      </c>
      <c r="S70" s="1838" t="s">
        <v>12</v>
      </c>
      <c r="T70" s="1838"/>
      <c r="U70" s="1772">
        <v>0.92800000000000005</v>
      </c>
      <c r="V70" s="1838" t="s">
        <v>12</v>
      </c>
      <c r="W70" s="1838"/>
      <c r="X70" s="1772"/>
      <c r="Y70" s="1773"/>
      <c r="Z70" s="1773"/>
      <c r="AA70" s="1772"/>
      <c r="AB70" s="1774"/>
    </row>
    <row r="71" spans="1:188" s="1831" customFormat="1" ht="12" customHeight="1" x14ac:dyDescent="0.2">
      <c r="A71" s="1801" t="s">
        <v>240</v>
      </c>
      <c r="B71" s="1830"/>
      <c r="D71" s="1850"/>
      <c r="E71" s="1830"/>
      <c r="F71" s="1832"/>
      <c r="G71" s="1833"/>
      <c r="H71" s="1833"/>
      <c r="I71" s="1832"/>
      <c r="J71" s="1833"/>
      <c r="K71" s="1833"/>
      <c r="L71" s="1832"/>
      <c r="M71" s="1833"/>
      <c r="N71" s="1833"/>
      <c r="O71" s="1832"/>
      <c r="P71" s="1833"/>
      <c r="Q71" s="1833"/>
      <c r="R71" s="1834"/>
      <c r="S71" s="1841"/>
      <c r="T71" s="1841"/>
      <c r="U71" s="1834"/>
      <c r="V71" s="1841"/>
      <c r="W71" s="1841"/>
      <c r="X71" s="1834"/>
      <c r="Y71" s="1835"/>
      <c r="Z71" s="1835"/>
      <c r="AA71" s="1834"/>
      <c r="AB71" s="1836"/>
      <c r="AC71" s="1712"/>
      <c r="AD71" s="1712"/>
      <c r="AE71" s="1712"/>
      <c r="AF71" s="1712"/>
      <c r="AG71" s="1712"/>
      <c r="AH71" s="1712"/>
      <c r="AI71" s="1712"/>
      <c r="AJ71" s="1712"/>
      <c r="AK71" s="1712"/>
      <c r="AL71" s="1712"/>
      <c r="AM71" s="1712"/>
      <c r="AN71" s="1712"/>
      <c r="AO71" s="1712"/>
      <c r="AP71" s="1712"/>
      <c r="AQ71" s="1712"/>
      <c r="AR71" s="1712"/>
      <c r="AS71" s="1712"/>
      <c r="AT71" s="1712"/>
      <c r="AU71" s="1712"/>
      <c r="AV71" s="1712"/>
      <c r="AW71" s="1712"/>
      <c r="AX71" s="1712"/>
      <c r="AY71" s="1712"/>
      <c r="AZ71" s="1712"/>
      <c r="BA71" s="1712"/>
      <c r="BB71" s="1712"/>
      <c r="BC71" s="1712"/>
      <c r="BD71" s="1712"/>
      <c r="BE71" s="1712"/>
      <c r="BF71" s="1712"/>
      <c r="BG71" s="1712"/>
      <c r="BH71" s="1712"/>
      <c r="BI71" s="1712"/>
      <c r="BJ71" s="1712"/>
      <c r="BK71" s="1712"/>
      <c r="BL71" s="1712"/>
      <c r="BM71" s="1712"/>
      <c r="BN71" s="1712"/>
      <c r="BO71" s="1712"/>
      <c r="BP71" s="1712"/>
    </row>
    <row r="72" spans="1:188" s="1861" customFormat="1" ht="12" customHeight="1" thickBot="1" x14ac:dyDescent="0.25">
      <c r="A72" s="1853" t="s">
        <v>649</v>
      </c>
      <c r="B72" s="1854" t="s">
        <v>540</v>
      </c>
      <c r="C72" s="1855" t="s">
        <v>2</v>
      </c>
      <c r="D72" s="1855" t="s">
        <v>2</v>
      </c>
      <c r="E72" s="1856">
        <v>10</v>
      </c>
      <c r="F72" s="1857"/>
      <c r="G72" s="1858"/>
      <c r="H72" s="1858"/>
      <c r="I72" s="1857"/>
      <c r="J72" s="1858"/>
      <c r="K72" s="1858"/>
      <c r="L72" s="1857"/>
      <c r="M72" s="1858"/>
      <c r="N72" s="1858"/>
      <c r="O72" s="1857"/>
      <c r="P72" s="1858"/>
      <c r="Q72" s="1858"/>
      <c r="R72" s="1859">
        <v>5.88</v>
      </c>
      <c r="S72" s="1860" t="s">
        <v>12</v>
      </c>
      <c r="T72" s="1860"/>
      <c r="U72" s="1859">
        <v>5.38</v>
      </c>
      <c r="V72" s="1860" t="s">
        <v>12</v>
      </c>
      <c r="W72" s="1860"/>
      <c r="X72" s="1859">
        <v>5</v>
      </c>
      <c r="Y72" s="1860" t="s">
        <v>12</v>
      </c>
      <c r="Z72" s="1860"/>
      <c r="AA72" s="1859">
        <v>5.18</v>
      </c>
      <c r="AB72" s="1859" t="s">
        <v>12</v>
      </c>
      <c r="AC72" s="1712"/>
      <c r="AD72" s="1712"/>
      <c r="AE72" s="1712"/>
      <c r="AF72" s="1712"/>
      <c r="AG72" s="1712"/>
      <c r="AH72" s="1712"/>
      <c r="AI72" s="1712"/>
      <c r="AJ72" s="1712"/>
      <c r="AK72" s="1712"/>
      <c r="AL72" s="1712"/>
      <c r="AM72" s="1712"/>
      <c r="AN72" s="1712"/>
      <c r="AO72" s="1712"/>
      <c r="AP72" s="1712"/>
      <c r="AQ72" s="1712"/>
      <c r="AR72" s="1712"/>
      <c r="AS72" s="1712"/>
      <c r="AT72" s="1712"/>
      <c r="AU72" s="1712"/>
      <c r="AV72" s="1712"/>
      <c r="AW72" s="1712"/>
      <c r="AX72" s="1712"/>
      <c r="AY72" s="1712"/>
      <c r="AZ72" s="1712"/>
      <c r="BA72" s="1712"/>
      <c r="BB72" s="1712"/>
      <c r="BC72" s="1712"/>
      <c r="BD72" s="1712"/>
      <c r="BE72" s="1712"/>
      <c r="BF72" s="1712"/>
      <c r="BG72" s="1712"/>
      <c r="BH72" s="1712"/>
      <c r="BI72" s="1712"/>
      <c r="BJ72" s="1712"/>
      <c r="BK72" s="1712"/>
      <c r="BL72" s="1712"/>
      <c r="BM72" s="1712"/>
      <c r="BN72" s="1712"/>
      <c r="BO72" s="1712"/>
      <c r="BP72" s="1712"/>
    </row>
    <row r="73" spans="1:188" x14ac:dyDescent="0.2">
      <c r="A73" s="1371" t="s">
        <v>66</v>
      </c>
    </row>
    <row r="74" spans="1:188" x14ac:dyDescent="0.2">
      <c r="A74" s="178" t="s">
        <v>738</v>
      </c>
      <c r="F74" s="178" t="s">
        <v>595</v>
      </c>
    </row>
    <row r="75" spans="1:188" x14ac:dyDescent="0.2">
      <c r="A75" s="1140" t="s">
        <v>652</v>
      </c>
      <c r="F75" s="178" t="s">
        <v>232</v>
      </c>
    </row>
    <row r="76" spans="1:188" x14ac:dyDescent="0.2">
      <c r="A76" s="1140" t="s">
        <v>886</v>
      </c>
      <c r="F76" s="178" t="s">
        <v>654</v>
      </c>
    </row>
    <row r="77" spans="1:188" x14ac:dyDescent="0.2">
      <c r="A77" s="1140" t="s">
        <v>887</v>
      </c>
      <c r="F77" s="178" t="s">
        <v>888</v>
      </c>
    </row>
    <row r="78" spans="1:188" x14ac:dyDescent="0.2">
      <c r="A78" s="179" t="s">
        <v>230</v>
      </c>
      <c r="F78" s="178" t="s">
        <v>889</v>
      </c>
    </row>
    <row r="79" spans="1:188" s="686" customFormat="1" ht="12.75" customHeight="1" x14ac:dyDescent="0.2">
      <c r="A79" s="179" t="s">
        <v>231</v>
      </c>
      <c r="E79" s="290"/>
      <c r="G79" s="313"/>
      <c r="H79" s="290"/>
      <c r="I79" s="313"/>
      <c r="J79" s="313"/>
      <c r="K79" s="290"/>
      <c r="L79" s="313"/>
      <c r="M79" s="313"/>
      <c r="N79" s="290"/>
      <c r="O79" s="313"/>
      <c r="P79" s="313"/>
      <c r="Q79" s="290"/>
      <c r="R79" s="313"/>
      <c r="S79" s="313"/>
      <c r="T79" s="290"/>
      <c r="U79" s="313"/>
      <c r="V79" s="313"/>
      <c r="W79" s="290"/>
      <c r="X79" s="313"/>
      <c r="Y79" s="313"/>
      <c r="Z79" s="290"/>
      <c r="AA79" s="313"/>
      <c r="AB79" s="313"/>
      <c r="AC79" s="313"/>
      <c r="AD79" s="290"/>
      <c r="AE79" s="313"/>
      <c r="AF79" s="290"/>
      <c r="AG79" s="313"/>
      <c r="AH79" s="290"/>
      <c r="AI79" s="313"/>
      <c r="AJ79" s="290"/>
      <c r="AK79" s="313"/>
      <c r="AL79" s="290"/>
      <c r="AM79" s="313"/>
      <c r="AN79" s="313"/>
      <c r="AO79" s="290"/>
      <c r="AP79" s="313"/>
      <c r="AQ79" s="313"/>
      <c r="AR79" s="313"/>
      <c r="AS79" s="290"/>
      <c r="AT79" s="290"/>
      <c r="AU79" s="313"/>
      <c r="AV79" s="290"/>
      <c r="AW79" s="313"/>
      <c r="AX79" s="290"/>
      <c r="AY79" s="313"/>
      <c r="AZ79" s="290"/>
      <c r="BA79" s="313"/>
      <c r="BB79" s="313"/>
      <c r="BC79" s="290"/>
      <c r="BD79" s="290"/>
      <c r="BE79" s="313"/>
      <c r="BF79" s="313"/>
      <c r="BG79" s="313"/>
      <c r="BH79" s="290"/>
      <c r="BI79" s="313"/>
      <c r="BJ79" s="313"/>
      <c r="BK79" s="313"/>
      <c r="BL79" s="290"/>
      <c r="BM79" s="313"/>
      <c r="BN79" s="313"/>
      <c r="BO79" s="290"/>
      <c r="BP79" s="313"/>
      <c r="BQ79" s="290"/>
      <c r="BR79" s="313"/>
      <c r="BS79" s="290"/>
      <c r="BT79" s="313"/>
      <c r="BU79" s="313"/>
      <c r="BV79" s="290"/>
      <c r="BW79" s="313"/>
      <c r="BX79" s="313"/>
      <c r="BY79" s="290"/>
      <c r="BZ79" s="313"/>
      <c r="CA79" s="313"/>
      <c r="CB79" s="313"/>
      <c r="CC79" s="290"/>
      <c r="CD79" s="313"/>
      <c r="CE79" s="313"/>
      <c r="CF79" s="290"/>
      <c r="CG79" s="313"/>
      <c r="CH79" s="313"/>
      <c r="CI79" s="290"/>
      <c r="CJ79" s="313"/>
      <c r="CK79" s="290"/>
      <c r="CL79" s="313"/>
      <c r="CM79" s="290"/>
      <c r="CN79" s="313"/>
      <c r="CO79" s="290"/>
      <c r="CP79" s="313"/>
      <c r="CQ79" s="313"/>
      <c r="CR79" s="290"/>
      <c r="CS79" s="290"/>
      <c r="CT79" s="313"/>
      <c r="CU79" s="313"/>
      <c r="CV79" s="313"/>
      <c r="CW79" s="290"/>
      <c r="CX79" s="313"/>
      <c r="CY79" s="313"/>
      <c r="CZ79" s="313"/>
      <c r="DA79" s="290"/>
      <c r="DB79" s="313"/>
      <c r="DC79" s="313"/>
      <c r="DD79" s="290"/>
      <c r="DE79" s="313"/>
      <c r="DF79" s="290"/>
      <c r="DG79" s="313"/>
      <c r="DH79" s="290"/>
      <c r="DI79" s="313"/>
      <c r="DJ79" s="290"/>
      <c r="DK79" s="313"/>
      <c r="DL79" s="313"/>
      <c r="DM79" s="290"/>
      <c r="DN79" s="313"/>
      <c r="DO79" s="313"/>
      <c r="DP79" s="313"/>
      <c r="DQ79" s="313"/>
      <c r="DR79" s="290"/>
      <c r="DS79" s="313"/>
      <c r="DT79" s="313"/>
      <c r="DU79" s="313"/>
      <c r="DV79" s="1372"/>
      <c r="DW79" s="313"/>
      <c r="DY79" s="1372"/>
      <c r="DZ79" s="313"/>
      <c r="EA79" s="1372"/>
      <c r="EC79" s="313"/>
      <c r="EF79" s="1372"/>
      <c r="EJ79" s="1372"/>
      <c r="EN79" s="1372"/>
      <c r="EP79" s="1372"/>
      <c r="ER79" s="1372"/>
      <c r="ET79" s="1372"/>
      <c r="EV79" s="1372"/>
      <c r="EZ79" s="1372"/>
      <c r="FA79" s="1372"/>
      <c r="FC79" s="1372"/>
      <c r="FD79" s="1372"/>
      <c r="FH79" s="1372"/>
      <c r="FK79" s="1372"/>
      <c r="FN79" s="1372"/>
      <c r="FQ79" s="1372"/>
      <c r="FT79" s="1372"/>
      <c r="FW79" s="1372"/>
      <c r="FY79" s="1372"/>
      <c r="GB79" s="1372"/>
      <c r="GD79" s="1372"/>
      <c r="GF79" s="1372"/>
    </row>
    <row r="80" spans="1:188" s="686" customFormat="1" ht="12.75" customHeight="1" x14ac:dyDescent="0.2">
      <c r="A80" s="179" t="s">
        <v>600</v>
      </c>
      <c r="E80" s="290"/>
      <c r="G80" s="313"/>
      <c r="H80" s="290"/>
      <c r="I80" s="313"/>
      <c r="J80" s="313"/>
      <c r="K80" s="290"/>
      <c r="L80" s="313"/>
      <c r="M80" s="313"/>
      <c r="N80" s="290"/>
      <c r="O80" s="313"/>
      <c r="P80" s="313"/>
      <c r="Q80" s="290"/>
      <c r="R80" s="313"/>
      <c r="S80" s="313"/>
      <c r="T80" s="290"/>
      <c r="U80" s="313"/>
      <c r="V80" s="313"/>
      <c r="W80" s="290"/>
      <c r="X80" s="313"/>
      <c r="Y80" s="313"/>
      <c r="Z80" s="290"/>
      <c r="AA80" s="313"/>
      <c r="AB80" s="313"/>
      <c r="AC80" s="313"/>
      <c r="AD80" s="290"/>
      <c r="AE80" s="313"/>
      <c r="AF80" s="290"/>
      <c r="AG80" s="313"/>
      <c r="AH80" s="290"/>
      <c r="AI80" s="313"/>
      <c r="AJ80" s="290"/>
      <c r="AK80" s="313"/>
      <c r="AL80" s="290"/>
      <c r="AM80" s="313"/>
      <c r="AN80" s="313"/>
      <c r="AO80" s="290"/>
      <c r="AP80" s="313"/>
      <c r="AQ80" s="313"/>
      <c r="AR80" s="313"/>
      <c r="AS80" s="290"/>
      <c r="AT80" s="290"/>
      <c r="AU80" s="313"/>
      <c r="AV80" s="290"/>
      <c r="AW80" s="313"/>
      <c r="AX80" s="290"/>
      <c r="AY80" s="313"/>
      <c r="AZ80" s="290"/>
      <c r="BA80" s="313"/>
      <c r="BB80" s="313"/>
      <c r="BC80" s="290"/>
      <c r="BD80" s="290"/>
      <c r="BE80" s="313"/>
      <c r="BF80" s="313"/>
      <c r="BG80" s="313"/>
      <c r="BH80" s="290"/>
      <c r="BI80" s="313"/>
      <c r="BJ80" s="313"/>
      <c r="BK80" s="313"/>
      <c r="BL80" s="290"/>
      <c r="BM80" s="313"/>
      <c r="BN80" s="313"/>
      <c r="BO80" s="290"/>
      <c r="BP80" s="313"/>
      <c r="BQ80" s="290"/>
      <c r="BR80" s="313"/>
      <c r="BS80" s="290"/>
      <c r="BT80" s="313"/>
      <c r="BU80" s="313"/>
      <c r="BV80" s="290"/>
      <c r="BW80" s="313"/>
      <c r="BX80" s="313"/>
      <c r="BY80" s="290"/>
      <c r="BZ80" s="313"/>
      <c r="CA80" s="313"/>
      <c r="CB80" s="313"/>
      <c r="CC80" s="290"/>
      <c r="CD80" s="313"/>
      <c r="CE80" s="313"/>
      <c r="CF80" s="290"/>
      <c r="CG80" s="313"/>
      <c r="CH80" s="313"/>
      <c r="CI80" s="290"/>
      <c r="CJ80" s="313"/>
      <c r="CK80" s="290"/>
      <c r="CL80" s="313"/>
      <c r="CM80" s="290"/>
      <c r="CN80" s="313"/>
      <c r="CO80" s="290"/>
      <c r="CP80" s="313"/>
      <c r="CQ80" s="313"/>
      <c r="CR80" s="290"/>
      <c r="CS80" s="290"/>
      <c r="CT80" s="313"/>
      <c r="CU80" s="313"/>
      <c r="CV80" s="313"/>
      <c r="CW80" s="290"/>
      <c r="CX80" s="313"/>
      <c r="CY80" s="313"/>
      <c r="CZ80" s="313"/>
      <c r="DA80" s="290"/>
      <c r="DB80" s="313"/>
      <c r="DC80" s="313"/>
      <c r="DD80" s="290"/>
      <c r="DE80" s="313"/>
      <c r="DF80" s="290"/>
      <c r="DG80" s="313"/>
      <c r="DH80" s="290"/>
      <c r="DI80" s="313"/>
      <c r="DJ80" s="290"/>
      <c r="DK80" s="313"/>
      <c r="DL80" s="313"/>
      <c r="DM80" s="290"/>
      <c r="DN80" s="313"/>
      <c r="DO80" s="313"/>
      <c r="DP80" s="313"/>
      <c r="DQ80" s="313"/>
      <c r="DR80" s="290"/>
      <c r="DS80" s="313"/>
      <c r="DT80" s="313"/>
      <c r="DU80" s="313"/>
      <c r="DV80" s="1372"/>
      <c r="DW80" s="313"/>
      <c r="DY80" s="1372"/>
      <c r="DZ80" s="313"/>
      <c r="EA80" s="1372"/>
      <c r="EC80" s="313"/>
      <c r="EF80" s="1372"/>
      <c r="EJ80" s="1372"/>
      <c r="EN80" s="1372"/>
      <c r="EP80" s="1372"/>
      <c r="ER80" s="1372"/>
      <c r="ET80" s="1372"/>
      <c r="EV80" s="1372"/>
      <c r="EZ80" s="1372"/>
      <c r="FA80" s="1372"/>
      <c r="FC80" s="1372"/>
      <c r="FD80" s="1372"/>
      <c r="FH80" s="1372"/>
      <c r="FK80" s="1372"/>
      <c r="FN80" s="1372"/>
      <c r="FQ80" s="1372"/>
      <c r="FT80" s="1372"/>
      <c r="FW80" s="1372"/>
      <c r="FY80" s="1372"/>
      <c r="GB80" s="1372"/>
      <c r="GD80" s="1372"/>
      <c r="GF80" s="1372"/>
    </row>
    <row r="81" spans="1:1" x14ac:dyDescent="0.2">
      <c r="A81" s="179" t="s">
        <v>594</v>
      </c>
    </row>
  </sheetData>
  <mergeCells count="16">
    <mergeCell ref="X5:Y5"/>
    <mergeCell ref="AA5:AB5"/>
    <mergeCell ref="F6:G6"/>
    <mergeCell ref="I6:J6"/>
    <mergeCell ref="L6:M6"/>
    <mergeCell ref="O6:P6"/>
    <mergeCell ref="R6:S6"/>
    <mergeCell ref="U6:V6"/>
    <mergeCell ref="X6:Y6"/>
    <mergeCell ref="AA6:AB6"/>
    <mergeCell ref="F5:G5"/>
    <mergeCell ref="I5:J5"/>
    <mergeCell ref="L5:M5"/>
    <mergeCell ref="O5:P5"/>
    <mergeCell ref="R5:S5"/>
    <mergeCell ref="U5:V5"/>
  </mergeCells>
  <pageMargins left="0.5" right="0.5" top="0.5" bottom="0.5" header="0.3" footer="0.3"/>
  <pageSetup paperSize="17" fitToWidth="0" orientation="landscape" r:id="rId1"/>
  <headerFooter>
    <oddFooter>Page &amp;P of &amp;N</oddFooter>
  </headerFooter>
  <rowBreaks count="1" manualBreakCount="1">
    <brk id="47" max="8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5ECA-3F59-4176-BB07-E31C7C70F17B}">
  <dimension ref="A1:IM47"/>
  <sheetViews>
    <sheetView tabSelected="1" view="pageBreakPreview" zoomScale="115" zoomScaleNormal="100" zoomScaleSheetLayoutView="115" workbookViewId="0">
      <selection activeCell="F23" sqref="F23"/>
    </sheetView>
  </sheetViews>
  <sheetFormatPr defaultRowHeight="12.75" x14ac:dyDescent="0.2"/>
  <cols>
    <col min="1" max="1" width="30.85546875" style="686" bestFit="1" customWidth="1"/>
    <col min="2" max="2" width="8.85546875" style="686" customWidth="1"/>
    <col min="3" max="4" width="16.85546875" style="686" bestFit="1" customWidth="1"/>
    <col min="5" max="5" width="16.7109375" style="686" customWidth="1"/>
    <col min="6" max="16384" width="9.140625" style="686"/>
  </cols>
  <sheetData>
    <row r="1" spans="1:5" x14ac:dyDescent="0.2">
      <c r="A1" s="184" t="s">
        <v>1070</v>
      </c>
    </row>
    <row r="2" spans="1:5" x14ac:dyDescent="0.2">
      <c r="A2" s="1142" t="s">
        <v>1071</v>
      </c>
    </row>
    <row r="3" spans="1:5" x14ac:dyDescent="0.2">
      <c r="A3" s="408" t="s">
        <v>241</v>
      </c>
    </row>
    <row r="4" spans="1:5" ht="4.5" customHeight="1" thickBot="1" x14ac:dyDescent="0.25">
      <c r="A4" s="2175"/>
    </row>
    <row r="5" spans="1:5" ht="13.5" thickBot="1" x14ac:dyDescent="0.25">
      <c r="A5" s="2176"/>
      <c r="B5" s="2176"/>
      <c r="C5" s="2177" t="s">
        <v>1072</v>
      </c>
      <c r="D5" s="2177" t="s">
        <v>1073</v>
      </c>
      <c r="E5" s="2177" t="s">
        <v>1074</v>
      </c>
    </row>
    <row r="6" spans="1:5" ht="13.5" thickBot="1" x14ac:dyDescent="0.25">
      <c r="A6" s="1154" t="s">
        <v>641</v>
      </c>
      <c r="B6" s="1154" t="s">
        <v>0</v>
      </c>
      <c r="C6" s="1154"/>
      <c r="D6" s="1154"/>
      <c r="E6" s="1154"/>
    </row>
    <row r="7" spans="1:5" x14ac:dyDescent="0.2">
      <c r="A7" s="2178" t="s">
        <v>545</v>
      </c>
      <c r="B7" s="2178"/>
      <c r="C7" s="2179"/>
      <c r="D7" s="2179"/>
      <c r="E7" s="2180"/>
    </row>
    <row r="8" spans="1:5" x14ac:dyDescent="0.2">
      <c r="A8" s="2181" t="s">
        <v>644</v>
      </c>
      <c r="C8" s="2182">
        <v>121.25714285714285</v>
      </c>
      <c r="D8" s="2183">
        <f>VLOOKUP(A8,'[2]Table 7-1 Current Stormwate (2)'!$A$9:$BL$78,64,FALSE)</f>
        <v>4.655555555555555</v>
      </c>
      <c r="E8" s="2184">
        <f>-(D8-C8)/C8</f>
        <v>0.96160592732223271</v>
      </c>
    </row>
    <row r="9" spans="1:5" x14ac:dyDescent="0.2">
      <c r="A9" s="2185" t="s">
        <v>224</v>
      </c>
      <c r="B9" s="2185"/>
      <c r="C9" s="2186"/>
      <c r="D9" s="2186"/>
      <c r="E9" s="2187"/>
    </row>
    <row r="10" spans="1:5" x14ac:dyDescent="0.2">
      <c r="A10" s="2188" t="s">
        <v>9</v>
      </c>
      <c r="B10" s="2189" t="s">
        <v>540</v>
      </c>
      <c r="C10" s="2190">
        <v>5.2274285714285726</v>
      </c>
      <c r="D10" s="2191">
        <f>VLOOKUP(A10,'[2]Table 7-1 Current Stormwate (2)'!$A$9:$BL$78,64,FALSE)</f>
        <v>0.12119444444444445</v>
      </c>
      <c r="E10" s="2192">
        <f t="shared" ref="E10:E15" si="0">-(D10-C10)/C10</f>
        <v>0.97681566705533684</v>
      </c>
    </row>
    <row r="11" spans="1:5" x14ac:dyDescent="0.2">
      <c r="A11" s="2193" t="s">
        <v>15</v>
      </c>
      <c r="B11" s="2194" t="s">
        <v>540</v>
      </c>
      <c r="C11" s="2195">
        <v>5.6875000000000002E-2</v>
      </c>
      <c r="D11" s="2196">
        <f>VLOOKUP(A11,'[2]Table 7-1 Current Stormwate (2)'!$A$9:$BL$78,64,FALSE)</f>
        <v>1.1425000000000001E-3</v>
      </c>
      <c r="E11" s="2197">
        <f t="shared" si="0"/>
        <v>0.97991208791208795</v>
      </c>
    </row>
    <row r="12" spans="1:5" x14ac:dyDescent="0.2">
      <c r="A12" s="2193" t="s">
        <v>16</v>
      </c>
      <c r="B12" s="2194" t="s">
        <v>540</v>
      </c>
      <c r="C12" s="2195">
        <v>3.4759999999999999E-2</v>
      </c>
      <c r="D12" s="2196">
        <f>VLOOKUP(A12,'[2]Table 7-1 Current Stormwate (2)'!$A$9:$BL$78,64,FALSE)</f>
        <v>2.9150000000000001E-3</v>
      </c>
      <c r="E12" s="2197">
        <f t="shared" si="0"/>
        <v>0.91613924050632911</v>
      </c>
    </row>
    <row r="13" spans="1:5" x14ac:dyDescent="0.2">
      <c r="A13" s="2193" t="s">
        <v>17</v>
      </c>
      <c r="B13" s="2194" t="s">
        <v>540</v>
      </c>
      <c r="C13" s="2195">
        <v>4.9246249999999998E-2</v>
      </c>
      <c r="D13" s="2196">
        <f>VLOOKUP(A13,'[2]Table 7-1 Current Stormwate (2)'!$A$9:$BL$78,64,FALSE)</f>
        <v>1.6191666666666665E-3</v>
      </c>
      <c r="E13" s="2197">
        <f t="shared" si="0"/>
        <v>0.96712101598260447</v>
      </c>
    </row>
    <row r="14" spans="1:5" x14ac:dyDescent="0.2">
      <c r="A14" s="2193" t="s">
        <v>19</v>
      </c>
      <c r="B14" s="2194" t="s">
        <v>540</v>
      </c>
      <c r="C14" s="2195">
        <v>2.6200000000000001E-2</v>
      </c>
      <c r="D14" s="2198">
        <f>VLOOKUP(A14,'[2]Table 7-1 Current Stormwate (2)'!$A$9:$BL$78,64,FALSE)</f>
        <v>9.075000000000001E-4</v>
      </c>
      <c r="E14" s="2197">
        <f t="shared" si="0"/>
        <v>0.96536259541984737</v>
      </c>
    </row>
    <row r="15" spans="1:5" x14ac:dyDescent="0.2">
      <c r="A15" s="2199" t="s">
        <v>22</v>
      </c>
      <c r="B15" s="2200" t="s">
        <v>540</v>
      </c>
      <c r="C15" s="2201">
        <v>0.54351304391304356</v>
      </c>
      <c r="D15" s="2202">
        <f>VLOOKUP(A15,'[2]Table 7-1 Current Stormwate (2)'!$A$9:$BL$78,64,FALSE)</f>
        <v>5.868235294117647E-2</v>
      </c>
      <c r="E15" s="2203">
        <f t="shared" si="0"/>
        <v>0.89203138066624754</v>
      </c>
    </row>
    <row r="16" spans="1:5" x14ac:dyDescent="0.2">
      <c r="A16" s="2185" t="s">
        <v>555</v>
      </c>
      <c r="B16" s="2185"/>
      <c r="C16" s="2186"/>
      <c r="D16" s="2186"/>
      <c r="E16" s="2187"/>
    </row>
    <row r="17" spans="1:5" x14ac:dyDescent="0.2">
      <c r="A17" s="2188" t="s">
        <v>16</v>
      </c>
      <c r="B17" s="2189" t="s">
        <v>540</v>
      </c>
      <c r="C17" s="2204">
        <v>2.0233333333333336E-2</v>
      </c>
      <c r="D17" s="2191">
        <v>1.6000000000000001E-3</v>
      </c>
      <c r="E17" s="2192">
        <f>-(D17-C17)/C17</f>
        <v>0.92092257001647448</v>
      </c>
    </row>
    <row r="18" spans="1:5" ht="22.5" x14ac:dyDescent="0.2">
      <c r="A18" s="2199" t="s">
        <v>17</v>
      </c>
      <c r="B18" s="2200" t="s">
        <v>540</v>
      </c>
      <c r="C18" s="2205">
        <v>6.6E-3</v>
      </c>
      <c r="D18" s="2201" t="s">
        <v>1075</v>
      </c>
      <c r="E18" s="2206" t="s">
        <v>1076</v>
      </c>
    </row>
    <row r="19" spans="1:5" x14ac:dyDescent="0.2">
      <c r="A19" s="2185" t="s">
        <v>238</v>
      </c>
      <c r="B19" s="2185"/>
      <c r="C19" s="2186"/>
      <c r="D19" s="2186"/>
      <c r="E19" s="2187"/>
    </row>
    <row r="20" spans="1:5" x14ac:dyDescent="0.2">
      <c r="A20" s="2188" t="s">
        <v>45</v>
      </c>
      <c r="B20" s="2189" t="s">
        <v>591</v>
      </c>
      <c r="C20" s="2191">
        <v>0.18262380952380952</v>
      </c>
      <c r="D20" s="2207">
        <f>VLOOKUP(A20,'[2]Table 7-1 Current Stormwate (2)'!$A$9:$BL$78,64,FALSE)</f>
        <v>2.3E-3</v>
      </c>
      <c r="E20" s="2192">
        <f t="shared" ref="E20:E37" si="1">-(D20-C20)/C20</f>
        <v>0.98740580428150504</v>
      </c>
    </row>
    <row r="21" spans="1:5" x14ac:dyDescent="0.2">
      <c r="A21" s="2208" t="s">
        <v>46</v>
      </c>
      <c r="B21" s="2194" t="s">
        <v>591</v>
      </c>
      <c r="C21" s="2195">
        <v>2.737692307692308E-2</v>
      </c>
      <c r="D21" s="2196">
        <f>VLOOKUP(A21,'[2]Table 7-1 Current Stormwate (2)'!$A$9:$BL$78,64,FALSE)</f>
        <v>2E-3</v>
      </c>
      <c r="E21" s="2197">
        <f t="shared" si="1"/>
        <v>0.92694577128406863</v>
      </c>
    </row>
    <row r="22" spans="1:5" x14ac:dyDescent="0.2">
      <c r="A22" s="2193" t="s">
        <v>47</v>
      </c>
      <c r="B22" s="2194" t="s">
        <v>591</v>
      </c>
      <c r="C22" s="2209">
        <v>0.25131999999999999</v>
      </c>
      <c r="D22" s="2196">
        <f>VLOOKUP(A22,'[2]Table 7-1 Current Stormwate (2)'!$A$9:$BL$78,64,FALSE)</f>
        <v>7.5499999999999994E-3</v>
      </c>
      <c r="E22" s="2197">
        <f t="shared" si="1"/>
        <v>0.96995861849434983</v>
      </c>
    </row>
    <row r="23" spans="1:5" x14ac:dyDescent="0.2">
      <c r="A23" s="2193" t="s">
        <v>685</v>
      </c>
      <c r="B23" s="2194" t="s">
        <v>591</v>
      </c>
      <c r="C23" s="2209">
        <v>0.42388461538461536</v>
      </c>
      <c r="D23" s="2195">
        <f>VLOOKUP(A23,'[2]Table 7-1 Current Stormwate (2)'!$A$9:$BL$78,64,FALSE)</f>
        <v>2.6824999999999998E-2</v>
      </c>
      <c r="E23" s="2197">
        <f t="shared" si="1"/>
        <v>0.93671626894111248</v>
      </c>
    </row>
    <row r="24" spans="1:5" x14ac:dyDescent="0.2">
      <c r="A24" s="2193" t="s">
        <v>686</v>
      </c>
      <c r="B24" s="2194" t="s">
        <v>591</v>
      </c>
      <c r="C24" s="2209">
        <v>0.41504166666666659</v>
      </c>
      <c r="D24" s="2195">
        <f>VLOOKUP(A24,'[2]Table 7-1 Current Stormwate (2)'!$A$9:$BL$78,64,FALSE)</f>
        <v>6.020000000000001E-2</v>
      </c>
      <c r="E24" s="2197">
        <f t="shared" si="1"/>
        <v>0.85495432185523534</v>
      </c>
    </row>
    <row r="25" spans="1:5" x14ac:dyDescent="0.2">
      <c r="A25" s="2193" t="s">
        <v>687</v>
      </c>
      <c r="B25" s="2194" t="s">
        <v>591</v>
      </c>
      <c r="C25" s="2209">
        <v>0.70179166666666648</v>
      </c>
      <c r="D25" s="2195">
        <f>VLOOKUP(A25,'[2]Table 7-1 Current Stormwate (2)'!$A$9:$BL$78,64,FALSE)</f>
        <v>4.5855555555555559E-2</v>
      </c>
      <c r="E25" s="2197">
        <f t="shared" si="1"/>
        <v>0.93465930455777868</v>
      </c>
    </row>
    <row r="26" spans="1:5" x14ac:dyDescent="0.2">
      <c r="A26" s="2208" t="s">
        <v>688</v>
      </c>
      <c r="B26" s="2194" t="s">
        <v>591</v>
      </c>
      <c r="C26" s="2209">
        <v>0.3412916666666666</v>
      </c>
      <c r="D26" s="2195">
        <f>VLOOKUP(A26,'[2]Table 7-1 Current Stormwate (2)'!$A$9:$BL$78,64,FALSE)</f>
        <v>3.1333333333333331E-2</v>
      </c>
      <c r="E26" s="2197">
        <f t="shared" si="1"/>
        <v>0.90819191795873522</v>
      </c>
    </row>
    <row r="27" spans="1:5" x14ac:dyDescent="0.2">
      <c r="A27" s="2193" t="s">
        <v>689</v>
      </c>
      <c r="B27" s="2194" t="s">
        <v>591</v>
      </c>
      <c r="C27" s="2209">
        <v>0.28412500000000002</v>
      </c>
      <c r="D27" s="2195">
        <f>VLOOKUP(A27,'[2]Table 7-1 Current Stormwate (2)'!$A$9:$BL$78,64,FALSE)</f>
        <v>6.7959999999999993E-2</v>
      </c>
      <c r="E27" s="2197">
        <f t="shared" si="1"/>
        <v>0.76080950285965687</v>
      </c>
    </row>
    <row r="28" spans="1:5" x14ac:dyDescent="0.2">
      <c r="A28" s="2193" t="s">
        <v>52</v>
      </c>
      <c r="B28" s="2194" t="s">
        <v>591</v>
      </c>
      <c r="C28" s="2209">
        <v>0.65040000399999998</v>
      </c>
      <c r="D28" s="2195">
        <f>VLOOKUP(A28,'[2]Table 7-1 Current Stormwate (2)'!$A$9:$BL$78,64,FALSE)</f>
        <v>4.2562499999999996E-2</v>
      </c>
      <c r="E28" s="2197">
        <f t="shared" si="1"/>
        <v>0.93455950224748163</v>
      </c>
    </row>
    <row r="29" spans="1:5" x14ac:dyDescent="0.2">
      <c r="A29" s="2193" t="s">
        <v>690</v>
      </c>
      <c r="B29" s="2194" t="s">
        <v>591</v>
      </c>
      <c r="C29" s="2209">
        <v>9.140434782608696E-2</v>
      </c>
      <c r="D29" s="2195">
        <f>VLOOKUP(A29,'[2]Table 7-1 Current Stormwate (2)'!$A$9:$BL$78,64,FALSE)</f>
        <v>3.4299999999999997E-2</v>
      </c>
      <c r="E29" s="2197">
        <f t="shared" si="1"/>
        <v>0.62474432764115495</v>
      </c>
    </row>
    <row r="30" spans="1:5" x14ac:dyDescent="0.2">
      <c r="A30" s="2193" t="s">
        <v>54</v>
      </c>
      <c r="B30" s="2194" t="s">
        <v>591</v>
      </c>
      <c r="C30" s="2210">
        <v>1.3621538423076918</v>
      </c>
      <c r="D30" s="2195">
        <f>VLOOKUP(A30,'[2]Table 7-1 Current Stormwate (2)'!$A$9:$BL$78,64,FALSE)</f>
        <v>5.3762500000000005E-2</v>
      </c>
      <c r="E30" s="2197">
        <f t="shared" si="1"/>
        <v>0.96053125694751318</v>
      </c>
    </row>
    <row r="31" spans="1:5" x14ac:dyDescent="0.2">
      <c r="A31" s="2193" t="s">
        <v>55</v>
      </c>
      <c r="B31" s="2194" t="s">
        <v>591</v>
      </c>
      <c r="C31" s="2209">
        <v>0.16599999999999998</v>
      </c>
      <c r="D31" s="2196">
        <f>VLOOKUP(A31,'[2]Table 7-1 Current Stormwate (2)'!$A$9:$BL$78,64,FALSE)</f>
        <v>1.9E-3</v>
      </c>
      <c r="E31" s="2197">
        <f t="shared" si="1"/>
        <v>0.9885542168674698</v>
      </c>
    </row>
    <row r="32" spans="1:5" x14ac:dyDescent="0.2">
      <c r="A32" s="2193" t="s">
        <v>691</v>
      </c>
      <c r="B32" s="2194" t="s">
        <v>591</v>
      </c>
      <c r="C32" s="2209">
        <v>0.2800833333333333</v>
      </c>
      <c r="D32" s="2195">
        <f>VLOOKUP(A32,'[2]Table 7-1 Current Stormwate (2)'!$A$9:$BL$78,64,FALSE)</f>
        <v>4.0233333333333329E-2</v>
      </c>
      <c r="E32" s="2197">
        <f t="shared" si="1"/>
        <v>0.856352276108301</v>
      </c>
    </row>
    <row r="33" spans="1:247" x14ac:dyDescent="0.2">
      <c r="A33" s="2208" t="s">
        <v>57</v>
      </c>
      <c r="B33" s="2194" t="s">
        <v>591</v>
      </c>
      <c r="C33" s="2195">
        <v>8.6556249999999987E-2</v>
      </c>
      <c r="D33" s="2196">
        <f>VLOOKUP(A33,'[2]Table 7-1 Current Stormwate (2)'!$A$9:$BL$78,64,FALSE)</f>
        <v>4.7500000000000007E-3</v>
      </c>
      <c r="E33" s="2197">
        <f t="shared" si="1"/>
        <v>0.94512239150841215</v>
      </c>
    </row>
    <row r="34" spans="1:247" x14ac:dyDescent="0.2">
      <c r="A34" s="2208" t="s">
        <v>58</v>
      </c>
      <c r="B34" s="2194" t="s">
        <v>591</v>
      </c>
      <c r="C34" s="2209">
        <v>0.98264000000000007</v>
      </c>
      <c r="D34" s="2195">
        <f>VLOOKUP(A34,'[2]Table 7-1 Current Stormwate (2)'!$A$9:$BL$78,64,FALSE)</f>
        <v>1.95E-2</v>
      </c>
      <c r="E34" s="2197">
        <f t="shared" si="1"/>
        <v>0.98015549947081337</v>
      </c>
    </row>
    <row r="35" spans="1:247" x14ac:dyDescent="0.2">
      <c r="A35" s="2193" t="s">
        <v>59</v>
      </c>
      <c r="B35" s="2194" t="s">
        <v>591</v>
      </c>
      <c r="C35" s="2210">
        <v>1.19512</v>
      </c>
      <c r="D35" s="2195">
        <f>VLOOKUP(A35,'[2]Table 7-1 Current Stormwate (2)'!$A$9:$BL$78,64,FALSE)</f>
        <v>3.4299999999999997E-2</v>
      </c>
      <c r="E35" s="2197">
        <f t="shared" si="1"/>
        <v>0.97129995314278061</v>
      </c>
    </row>
    <row r="36" spans="1:247" x14ac:dyDescent="0.2">
      <c r="A36" s="1229" t="s">
        <v>646</v>
      </c>
      <c r="B36" s="2194" t="s">
        <v>591</v>
      </c>
      <c r="C36" s="2210">
        <v>2.7698520040000005</v>
      </c>
      <c r="D36" s="2209">
        <f>VLOOKUP(A36,'[2]Table 7-1 Current Stormwate (2)'!$A$9:$BL$78,64,FALSE)</f>
        <v>0.19982000000000003</v>
      </c>
      <c r="E36" s="2197">
        <f t="shared" si="1"/>
        <v>0.92785896152161351</v>
      </c>
    </row>
    <row r="37" spans="1:247" x14ac:dyDescent="0.2">
      <c r="A37" s="1229" t="s">
        <v>96</v>
      </c>
      <c r="B37" s="2194" t="s">
        <v>591</v>
      </c>
      <c r="C37" s="2210">
        <v>7.0496230769230781</v>
      </c>
      <c r="D37" s="2209">
        <f>VLOOKUP(A37,'[2]Table 7-1 Current Stormwate (2)'!$A$9:$BL$78,64,FALSE)</f>
        <v>0.24266153846153851</v>
      </c>
      <c r="E37" s="2197">
        <f t="shared" si="1"/>
        <v>0.96557808327995709</v>
      </c>
    </row>
    <row r="38" spans="1:247" x14ac:dyDescent="0.2">
      <c r="A38" s="2185" t="s">
        <v>237</v>
      </c>
      <c r="B38" s="2211"/>
      <c r="C38" s="2212"/>
      <c r="D38" s="2212"/>
      <c r="E38" s="2212"/>
    </row>
    <row r="39" spans="1:247" ht="22.5" x14ac:dyDescent="0.2">
      <c r="A39" s="2188" t="s">
        <v>692</v>
      </c>
      <c r="B39" s="2189" t="s">
        <v>591</v>
      </c>
      <c r="C39" s="2191">
        <v>0.111</v>
      </c>
      <c r="D39" s="2191" t="s">
        <v>1075</v>
      </c>
      <c r="E39" s="2213" t="s">
        <v>1076</v>
      </c>
    </row>
    <row r="40" spans="1:247" ht="22.5" x14ac:dyDescent="0.2">
      <c r="A40" s="2193" t="s">
        <v>697</v>
      </c>
      <c r="B40" s="2194" t="s">
        <v>591</v>
      </c>
      <c r="C40" s="2209">
        <v>0.17444444444444446</v>
      </c>
      <c r="D40" s="2209" t="s">
        <v>1075</v>
      </c>
      <c r="E40" s="2214" t="s">
        <v>1076</v>
      </c>
    </row>
    <row r="41" spans="1:247" ht="22.5" x14ac:dyDescent="0.2">
      <c r="A41" s="2193" t="s">
        <v>698</v>
      </c>
      <c r="B41" s="2194" t="s">
        <v>591</v>
      </c>
      <c r="C41" s="2195">
        <v>5.2999999999999992E-2</v>
      </c>
      <c r="D41" s="2209" t="s">
        <v>1075</v>
      </c>
      <c r="E41" s="2214" t="s">
        <v>1076</v>
      </c>
    </row>
    <row r="42" spans="1:247" ht="22.5" x14ac:dyDescent="0.2">
      <c r="A42" s="2199" t="s">
        <v>88</v>
      </c>
      <c r="B42" s="2200" t="s">
        <v>591</v>
      </c>
      <c r="C42" s="2201">
        <v>0.15775000000000003</v>
      </c>
      <c r="D42" s="2201" t="s">
        <v>1075</v>
      </c>
      <c r="E42" s="2206" t="s">
        <v>1076</v>
      </c>
    </row>
    <row r="43" spans="1:247" x14ac:dyDescent="0.2">
      <c r="A43" s="2185" t="s">
        <v>240</v>
      </c>
      <c r="B43" s="2211"/>
      <c r="C43" s="2212"/>
      <c r="D43" s="2212"/>
      <c r="E43" s="2212"/>
    </row>
    <row r="44" spans="1:247" ht="23.25" thickBot="1" x14ac:dyDescent="0.25">
      <c r="A44" s="2215" t="s">
        <v>649</v>
      </c>
      <c r="B44" s="2216" t="s">
        <v>540</v>
      </c>
      <c r="C44" s="2217">
        <v>6.9749999999999996</v>
      </c>
      <c r="D44" s="2218" t="s">
        <v>1075</v>
      </c>
      <c r="E44" s="2219" t="s">
        <v>1076</v>
      </c>
    </row>
    <row r="45" spans="1:247" x14ac:dyDescent="0.2">
      <c r="A45" s="1371" t="s">
        <v>66</v>
      </c>
    </row>
    <row r="46" spans="1:247" ht="12.75" customHeight="1" x14ac:dyDescent="0.2">
      <c r="A46" s="179" t="s">
        <v>600</v>
      </c>
      <c r="E46" s="290"/>
      <c r="F46" s="313"/>
      <c r="G46" s="313"/>
      <c r="H46" s="290"/>
      <c r="I46" s="313"/>
      <c r="J46" s="313"/>
      <c r="K46" s="290"/>
      <c r="L46" s="313"/>
      <c r="M46" s="313"/>
      <c r="N46" s="290"/>
      <c r="O46" s="313"/>
      <c r="P46" s="313"/>
      <c r="Q46" s="290"/>
      <c r="R46" s="313"/>
      <c r="S46" s="313"/>
      <c r="T46" s="290"/>
      <c r="U46" s="313"/>
      <c r="V46" s="313"/>
      <c r="W46" s="290"/>
      <c r="X46" s="313"/>
      <c r="Y46" s="313"/>
      <c r="Z46" s="290"/>
      <c r="AA46" s="313"/>
      <c r="AB46" s="313"/>
      <c r="AC46" s="290"/>
      <c r="AD46" s="313"/>
      <c r="AE46" s="313"/>
      <c r="AF46" s="290"/>
      <c r="AG46" s="313"/>
      <c r="AH46" s="313"/>
      <c r="AI46" s="290"/>
      <c r="AJ46" s="313"/>
      <c r="AK46" s="313"/>
      <c r="AL46" s="290"/>
      <c r="AM46" s="313"/>
      <c r="AN46" s="313"/>
      <c r="AO46" s="290"/>
      <c r="AP46" s="313"/>
      <c r="AQ46" s="313"/>
      <c r="AR46" s="290"/>
      <c r="AS46" s="313"/>
      <c r="AT46" s="313"/>
      <c r="AU46" s="290"/>
      <c r="AV46" s="313"/>
      <c r="AW46" s="313"/>
      <c r="AX46" s="313"/>
      <c r="AY46" s="290"/>
      <c r="AZ46" s="313"/>
      <c r="BA46" s="313"/>
      <c r="BB46" s="290"/>
      <c r="BC46" s="313"/>
      <c r="BD46" s="290"/>
      <c r="BE46" s="313"/>
      <c r="BF46" s="313"/>
      <c r="BG46" s="290"/>
      <c r="BH46" s="313"/>
      <c r="BI46" s="313"/>
      <c r="BJ46" s="290"/>
      <c r="BK46" s="313"/>
      <c r="BL46" s="313"/>
      <c r="BM46" s="290"/>
      <c r="BN46" s="313"/>
      <c r="BO46" s="290"/>
      <c r="BP46" s="313"/>
      <c r="BQ46" s="313"/>
      <c r="BR46" s="290"/>
      <c r="BS46" s="313"/>
      <c r="BT46" s="313"/>
      <c r="BU46" s="290"/>
      <c r="BV46" s="313"/>
      <c r="BW46" s="313"/>
      <c r="BX46" s="313"/>
      <c r="BY46" s="290"/>
      <c r="BZ46" s="313"/>
      <c r="CA46" s="313"/>
      <c r="CB46" s="290"/>
      <c r="CC46" s="313"/>
      <c r="CD46" s="313"/>
      <c r="CE46" s="290"/>
      <c r="CF46" s="313"/>
      <c r="CG46" s="313"/>
      <c r="CH46" s="290"/>
      <c r="CI46" s="313"/>
      <c r="CJ46" s="313"/>
      <c r="CK46" s="290"/>
      <c r="CL46" s="313"/>
      <c r="CM46" s="290"/>
      <c r="CN46" s="313"/>
      <c r="CO46" s="290"/>
      <c r="CP46" s="313"/>
      <c r="CQ46" s="290"/>
      <c r="CR46" s="313"/>
      <c r="CS46" s="290"/>
      <c r="CT46" s="313"/>
      <c r="CU46" s="313"/>
      <c r="CV46" s="290"/>
      <c r="CW46" s="313"/>
      <c r="CX46" s="313"/>
      <c r="CY46" s="313"/>
      <c r="CZ46" s="290"/>
      <c r="DA46" s="290"/>
      <c r="DB46" s="313"/>
      <c r="DC46" s="290"/>
      <c r="DD46" s="313"/>
      <c r="DE46" s="290"/>
      <c r="DF46" s="313"/>
      <c r="DG46" s="290"/>
      <c r="DH46" s="313"/>
      <c r="DI46" s="313"/>
      <c r="DJ46" s="290"/>
      <c r="DK46" s="290"/>
      <c r="DL46" s="313"/>
      <c r="DM46" s="313"/>
      <c r="DN46" s="313"/>
      <c r="DO46" s="290"/>
      <c r="DP46" s="313"/>
      <c r="DQ46" s="313"/>
      <c r="DR46" s="313"/>
      <c r="DS46" s="290"/>
      <c r="DT46" s="313"/>
      <c r="DU46" s="313"/>
      <c r="DV46" s="290"/>
      <c r="DW46" s="313"/>
      <c r="DX46" s="290"/>
      <c r="DY46" s="313"/>
      <c r="DZ46" s="290"/>
      <c r="EA46" s="313"/>
      <c r="EB46" s="313"/>
      <c r="EC46" s="290"/>
      <c r="ED46" s="313"/>
      <c r="EE46" s="313"/>
      <c r="EF46" s="290"/>
      <c r="EG46" s="313"/>
      <c r="EH46" s="313"/>
      <c r="EI46" s="313"/>
      <c r="EJ46" s="290"/>
      <c r="EK46" s="313"/>
      <c r="EL46" s="313"/>
      <c r="EM46" s="290"/>
      <c r="EN46" s="313"/>
      <c r="EO46" s="313"/>
      <c r="EP46" s="290"/>
      <c r="EQ46" s="313"/>
      <c r="ER46" s="290"/>
      <c r="ES46" s="313"/>
      <c r="ET46" s="290"/>
      <c r="EU46" s="313"/>
      <c r="EV46" s="290"/>
      <c r="EW46" s="313"/>
      <c r="EX46" s="313"/>
      <c r="EY46" s="290"/>
      <c r="EZ46" s="290"/>
      <c r="FA46" s="313"/>
      <c r="FB46" s="313"/>
      <c r="FC46" s="313"/>
      <c r="FD46" s="290"/>
      <c r="FE46" s="313"/>
      <c r="FF46" s="313"/>
      <c r="FG46" s="313"/>
      <c r="FH46" s="290"/>
      <c r="FI46" s="313"/>
      <c r="FJ46" s="313"/>
      <c r="FK46" s="290"/>
      <c r="FL46" s="313"/>
      <c r="FM46" s="290"/>
      <c r="FN46" s="313"/>
      <c r="FO46" s="290"/>
      <c r="FP46" s="313"/>
      <c r="FQ46" s="290"/>
      <c r="FR46" s="313"/>
      <c r="FS46" s="313"/>
      <c r="FT46" s="290"/>
      <c r="FU46" s="313"/>
      <c r="FV46" s="313"/>
      <c r="FW46" s="313"/>
      <c r="FX46" s="313"/>
      <c r="FY46" s="290"/>
      <c r="FZ46" s="313"/>
      <c r="GA46" s="313"/>
      <c r="GB46" s="313"/>
      <c r="GC46" s="1372"/>
      <c r="GD46" s="313"/>
      <c r="GF46" s="1372"/>
      <c r="GG46" s="313"/>
      <c r="GH46" s="1372"/>
      <c r="GJ46" s="313"/>
      <c r="GM46" s="1372"/>
      <c r="GQ46" s="1372"/>
      <c r="GU46" s="1372"/>
      <c r="GW46" s="1372"/>
      <c r="GY46" s="1372"/>
      <c r="HA46" s="1372"/>
      <c r="HC46" s="1372"/>
      <c r="HG46" s="1372"/>
      <c r="HH46" s="1372"/>
      <c r="HJ46" s="1372"/>
      <c r="HK46" s="1372"/>
      <c r="HO46" s="1372"/>
      <c r="HR46" s="1372"/>
      <c r="HU46" s="1372"/>
      <c r="HX46" s="1372"/>
      <c r="IA46" s="1372"/>
      <c r="ID46" s="1372"/>
      <c r="IF46" s="1372"/>
      <c r="II46" s="1372"/>
      <c r="IK46" s="1372"/>
      <c r="IM46" s="1372"/>
    </row>
    <row r="47" spans="1:247" ht="12.75" customHeight="1" x14ac:dyDescent="0.2">
      <c r="A47" s="179" t="s">
        <v>655</v>
      </c>
      <c r="E47" s="290"/>
      <c r="F47" s="313"/>
      <c r="G47" s="313"/>
      <c r="H47" s="290"/>
      <c r="I47" s="313"/>
      <c r="J47" s="313"/>
      <c r="K47" s="290"/>
      <c r="L47" s="313"/>
      <c r="M47" s="313"/>
      <c r="N47" s="290"/>
      <c r="O47" s="313"/>
      <c r="P47" s="313"/>
      <c r="Q47" s="290"/>
      <c r="R47" s="313"/>
      <c r="S47" s="313"/>
      <c r="T47" s="290"/>
      <c r="U47" s="313"/>
      <c r="V47" s="313"/>
      <c r="W47" s="290"/>
      <c r="X47" s="313"/>
      <c r="Y47" s="313"/>
      <c r="Z47" s="290"/>
      <c r="AA47" s="313"/>
      <c r="AB47" s="313"/>
      <c r="AC47" s="290"/>
      <c r="AD47" s="313"/>
      <c r="AE47" s="313"/>
      <c r="AF47" s="290"/>
      <c r="AG47" s="313"/>
      <c r="AH47" s="313"/>
      <c r="AI47" s="290"/>
      <c r="AJ47" s="313"/>
      <c r="AK47" s="313"/>
      <c r="AL47" s="290"/>
      <c r="AM47" s="313"/>
      <c r="AN47" s="313"/>
      <c r="AO47" s="290"/>
      <c r="AP47" s="313"/>
      <c r="AQ47" s="313"/>
      <c r="AR47" s="290"/>
      <c r="AS47" s="313"/>
      <c r="AT47" s="313"/>
      <c r="AU47" s="290"/>
      <c r="AV47" s="313"/>
      <c r="AW47" s="313"/>
      <c r="AX47" s="313"/>
      <c r="AY47" s="290"/>
      <c r="AZ47" s="313"/>
      <c r="BA47" s="313"/>
      <c r="BB47" s="290"/>
      <c r="BC47" s="313"/>
      <c r="BD47" s="290"/>
      <c r="BE47" s="313"/>
      <c r="BF47" s="313"/>
      <c r="BG47" s="290"/>
      <c r="BH47" s="313"/>
      <c r="BI47" s="313"/>
      <c r="BJ47" s="290"/>
      <c r="BK47" s="313"/>
      <c r="BL47" s="313"/>
      <c r="BM47" s="290"/>
      <c r="BN47" s="313"/>
      <c r="BO47" s="290"/>
      <c r="BP47" s="313"/>
      <c r="BQ47" s="313"/>
      <c r="BR47" s="290"/>
      <c r="BS47" s="313"/>
      <c r="BT47" s="313"/>
      <c r="BU47" s="290"/>
      <c r="BV47" s="313"/>
      <c r="BW47" s="313"/>
      <c r="BX47" s="313"/>
      <c r="BY47" s="290"/>
      <c r="BZ47" s="313"/>
      <c r="CA47" s="313"/>
      <c r="CB47" s="290"/>
      <c r="CC47" s="313"/>
      <c r="CD47" s="313"/>
      <c r="CE47" s="290"/>
      <c r="CF47" s="313"/>
      <c r="CG47" s="313"/>
      <c r="CH47" s="290"/>
      <c r="CI47" s="313"/>
      <c r="CJ47" s="313"/>
      <c r="CK47" s="290"/>
      <c r="CL47" s="313"/>
      <c r="CM47" s="290"/>
      <c r="CN47" s="313"/>
      <c r="CO47" s="290"/>
      <c r="CP47" s="313"/>
      <c r="CQ47" s="290"/>
      <c r="CR47" s="313"/>
      <c r="CS47" s="290"/>
      <c r="CT47" s="313"/>
      <c r="CU47" s="313"/>
      <c r="CV47" s="290"/>
      <c r="CW47" s="313"/>
      <c r="CX47" s="313"/>
      <c r="CY47" s="313"/>
      <c r="CZ47" s="290"/>
      <c r="DA47" s="290"/>
      <c r="DB47" s="313"/>
      <c r="DC47" s="290"/>
      <c r="DD47" s="313"/>
      <c r="DE47" s="290"/>
      <c r="DF47" s="313"/>
      <c r="DG47" s="290"/>
      <c r="DH47" s="313"/>
      <c r="DI47" s="313"/>
      <c r="DJ47" s="290"/>
      <c r="DK47" s="290"/>
      <c r="DL47" s="313"/>
      <c r="DM47" s="313"/>
      <c r="DN47" s="313"/>
      <c r="DO47" s="290"/>
      <c r="DP47" s="313"/>
      <c r="DQ47" s="313"/>
      <c r="DR47" s="313"/>
      <c r="DS47" s="290"/>
      <c r="DT47" s="313"/>
      <c r="DU47" s="313"/>
      <c r="DV47" s="290"/>
      <c r="DW47" s="313"/>
      <c r="DX47" s="290"/>
      <c r="DY47" s="313"/>
      <c r="DZ47" s="290"/>
      <c r="EA47" s="313"/>
      <c r="EB47" s="313"/>
      <c r="EC47" s="290"/>
      <c r="ED47" s="313"/>
      <c r="EE47" s="313"/>
      <c r="EF47" s="290"/>
      <c r="EG47" s="313"/>
      <c r="EH47" s="313"/>
      <c r="EI47" s="313"/>
      <c r="EJ47" s="290"/>
      <c r="EK47" s="313"/>
      <c r="EL47" s="313"/>
      <c r="EM47" s="290"/>
      <c r="EN47" s="313"/>
      <c r="EO47" s="313"/>
      <c r="EP47" s="290"/>
      <c r="EQ47" s="313"/>
      <c r="ER47" s="290"/>
      <c r="ES47" s="313"/>
      <c r="ET47" s="290"/>
      <c r="EU47" s="313"/>
      <c r="EV47" s="290"/>
      <c r="EW47" s="313"/>
      <c r="EX47" s="313"/>
      <c r="EY47" s="290"/>
      <c r="EZ47" s="290"/>
      <c r="FA47" s="313"/>
      <c r="FB47" s="313"/>
      <c r="FC47" s="313"/>
      <c r="FD47" s="290"/>
      <c r="FE47" s="313"/>
      <c r="FF47" s="313"/>
      <c r="FG47" s="313"/>
      <c r="FH47" s="290"/>
      <c r="FI47" s="313"/>
      <c r="FJ47" s="313"/>
      <c r="FK47" s="290"/>
      <c r="FL47" s="313"/>
      <c r="FM47" s="290"/>
      <c r="FN47" s="313"/>
      <c r="FO47" s="290"/>
      <c r="FP47" s="313"/>
      <c r="FQ47" s="290"/>
      <c r="FR47" s="313"/>
      <c r="FS47" s="313"/>
      <c r="FT47" s="290"/>
      <c r="FU47" s="313"/>
      <c r="FV47" s="313"/>
      <c r="FW47" s="313"/>
      <c r="FX47" s="313"/>
      <c r="FY47" s="290"/>
      <c r="FZ47" s="313"/>
      <c r="GA47" s="313"/>
      <c r="GB47" s="313"/>
      <c r="GC47" s="1372"/>
      <c r="GD47" s="313"/>
      <c r="GF47" s="1372"/>
      <c r="GG47" s="313"/>
      <c r="GH47" s="1372"/>
      <c r="GJ47" s="313"/>
      <c r="GM47" s="1372"/>
      <c r="GQ47" s="1372"/>
      <c r="GU47" s="1372"/>
      <c r="GW47" s="1372"/>
      <c r="GY47" s="1372"/>
      <c r="HA47" s="1372"/>
      <c r="HC47" s="1372"/>
      <c r="HG47" s="1372"/>
      <c r="HH47" s="1372"/>
      <c r="HJ47" s="1372"/>
      <c r="HK47" s="1372"/>
      <c r="HO47" s="1372"/>
      <c r="HR47" s="1372"/>
      <c r="HU47" s="1372"/>
      <c r="HX47" s="1372"/>
      <c r="IA47" s="1372"/>
      <c r="ID47" s="1372"/>
      <c r="IF47" s="1372"/>
      <c r="II47" s="1372"/>
      <c r="IK47" s="1372"/>
      <c r="IM47" s="1372"/>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D2127-7D83-4825-B01C-D110333969D5}">
  <sheetPr>
    <pageSetUpPr fitToPage="1"/>
  </sheetPr>
  <dimension ref="A1:BI61"/>
  <sheetViews>
    <sheetView tabSelected="1" view="pageBreakPreview" zoomScaleNormal="40" zoomScaleSheetLayoutView="100" workbookViewId="0">
      <pane ySplit="7" topLeftCell="A41" activePane="bottomLeft" state="frozen"/>
      <selection activeCell="F23" sqref="F23"/>
      <selection pane="bottomLeft" activeCell="F23" sqref="F23"/>
    </sheetView>
  </sheetViews>
  <sheetFormatPr defaultRowHeight="12.75" x14ac:dyDescent="0.2"/>
  <cols>
    <col min="1" max="1" width="21.5703125" style="1705" bestFit="1" customWidth="1"/>
    <col min="2" max="2" width="6.7109375" style="1705" customWidth="1"/>
    <col min="3" max="3" width="12.5703125" style="1706" bestFit="1" customWidth="1"/>
    <col min="4" max="4" width="9.85546875" style="1706" bestFit="1" customWidth="1"/>
    <col min="5" max="5" width="11.42578125" style="1706" customWidth="1"/>
    <col min="6" max="6" width="7" style="1707" customWidth="1"/>
    <col min="7" max="7" width="2" style="1708" customWidth="1"/>
    <col min="8" max="8" width="4.85546875" style="1708" customWidth="1"/>
    <col min="9" max="9" width="7" style="1707" customWidth="1"/>
    <col min="10" max="10" width="2" style="1708" customWidth="1"/>
    <col min="11" max="11" width="4.140625" style="1708" customWidth="1"/>
    <col min="12" max="12" width="7" style="1707" customWidth="1"/>
    <col min="13" max="13" width="2" style="1708" customWidth="1"/>
    <col min="14" max="14" width="4.85546875" style="1708" customWidth="1"/>
    <col min="15" max="15" width="7" style="1707" customWidth="1"/>
    <col min="16" max="16" width="2" style="1708" customWidth="1"/>
    <col min="17" max="17" width="4.140625" style="1708" customWidth="1"/>
    <col min="18" max="18" width="6.85546875" style="1707" customWidth="1"/>
    <col min="19" max="19" width="2" style="1708" customWidth="1"/>
    <col min="20" max="20" width="4.85546875" style="1708" customWidth="1"/>
    <col min="21" max="21" width="8" style="1707" customWidth="1"/>
    <col min="22" max="22" width="2" style="1708" customWidth="1"/>
    <col min="23" max="23" width="4.140625" style="1708" customWidth="1"/>
    <col min="24" max="24" width="7" style="1707" customWidth="1"/>
    <col min="25" max="25" width="2" style="1708" customWidth="1"/>
    <col min="26" max="26" width="4.140625" style="1708" customWidth="1"/>
    <col min="27" max="27" width="7" style="1707" customWidth="1"/>
    <col min="28" max="28" width="2" style="1705" customWidth="1"/>
    <col min="29" max="29" width="7" style="1707" customWidth="1"/>
    <col min="30" max="30" width="2" style="1708" customWidth="1"/>
    <col min="31" max="31" width="4.140625" style="1708" customWidth="1"/>
    <col min="32" max="32" width="7" style="1707" customWidth="1"/>
    <col min="33" max="33" width="2" style="1705" customWidth="1"/>
    <col min="34" max="34" width="7" style="1707" customWidth="1"/>
    <col min="35" max="35" width="2" style="1708" customWidth="1"/>
    <col min="36" max="36" width="4.85546875" style="1708" customWidth="1"/>
    <col min="37" max="37" width="6.140625" style="1707" customWidth="1"/>
    <col min="38" max="38" width="2" style="1708" customWidth="1"/>
    <col min="39" max="39" width="4.140625" style="1708" customWidth="1"/>
    <col min="40" max="40" width="6.5703125" style="1707" customWidth="1"/>
    <col min="41" max="41" width="2" style="1708" bestFit="1" customWidth="1"/>
    <col min="42" max="42" width="8.140625" style="1708" bestFit="1" customWidth="1"/>
    <col min="43" max="43" width="7" style="1707" bestFit="1" customWidth="1"/>
    <col min="44" max="44" width="2" style="1708" bestFit="1" customWidth="1"/>
    <col min="45" max="45" width="4.140625" style="1708" bestFit="1" customWidth="1"/>
    <col min="46" max="46" width="10" style="1707" customWidth="1"/>
    <col min="47" max="47" width="2" style="1705" customWidth="1"/>
    <col min="48" max="48" width="7" style="1707" customWidth="1"/>
    <col min="49" max="49" width="2" style="1705" customWidth="1"/>
    <col min="50" max="50" width="7" style="1707" bestFit="1" customWidth="1"/>
    <col min="51" max="51" width="2" style="1708" bestFit="1" customWidth="1"/>
    <col min="52" max="52" width="8.140625" style="1708" bestFit="1" customWidth="1"/>
    <col min="53" max="53" width="7" style="1707" bestFit="1" customWidth="1"/>
    <col min="54" max="54" width="2" style="1708" bestFit="1" customWidth="1"/>
    <col min="55" max="55" width="4.140625" style="1708" bestFit="1" customWidth="1"/>
    <col min="56" max="56" width="7" style="1707" bestFit="1" customWidth="1"/>
    <col min="57" max="57" width="2" style="1708" bestFit="1" customWidth="1"/>
    <col min="58" max="58" width="8.140625" style="1708" bestFit="1" customWidth="1"/>
    <col min="59" max="59" width="7" style="1707" bestFit="1" customWidth="1"/>
    <col min="60" max="60" width="2" style="1708" bestFit="1" customWidth="1"/>
    <col min="61" max="61" width="4.140625" style="1708" bestFit="1" customWidth="1"/>
  </cols>
  <sheetData>
    <row r="1" spans="1:61" x14ac:dyDescent="0.2">
      <c r="A1" s="184" t="s">
        <v>1084</v>
      </c>
      <c r="B1" s="1138"/>
      <c r="C1" s="1138"/>
      <c r="D1" s="1138"/>
      <c r="E1" s="1139"/>
      <c r="F1" s="1140"/>
      <c r="G1" s="1139"/>
      <c r="H1" s="1139"/>
      <c r="I1" s="1141"/>
      <c r="J1" s="1139"/>
      <c r="K1" s="1139"/>
      <c r="L1" s="1140"/>
      <c r="M1" s="1139"/>
      <c r="N1" s="1139"/>
      <c r="O1" s="1141"/>
      <c r="P1" s="1139"/>
      <c r="Q1" s="1139"/>
      <c r="R1" s="1140"/>
      <c r="S1" s="1139"/>
      <c r="T1" s="1139"/>
      <c r="U1" s="1141"/>
      <c r="V1" s="1139"/>
      <c r="W1" s="1139"/>
      <c r="X1" s="1140"/>
      <c r="Y1" s="1139"/>
      <c r="Z1" s="1139"/>
      <c r="AA1" s="1141"/>
      <c r="AB1" s="1139"/>
      <c r="AC1" s="1140"/>
      <c r="AD1" s="1139"/>
      <c r="AE1" s="1139"/>
      <c r="AF1" s="1141"/>
      <c r="AG1" s="1139"/>
      <c r="AH1" s="1140"/>
      <c r="AI1" s="1139"/>
      <c r="AJ1" s="1139"/>
      <c r="AK1" s="1141"/>
      <c r="AL1" s="1139"/>
      <c r="AM1" s="1139"/>
      <c r="AN1" s="1140"/>
      <c r="AO1" s="1139"/>
      <c r="AP1" s="1139"/>
      <c r="AQ1" s="1141"/>
      <c r="AR1" s="1139"/>
      <c r="AS1" s="1139"/>
      <c r="AT1" s="1140"/>
      <c r="AU1" s="1139"/>
      <c r="AV1" s="1141"/>
      <c r="AW1" s="1139"/>
      <c r="AX1" s="1141"/>
      <c r="AY1" s="1139"/>
      <c r="AZ1" s="1139"/>
      <c r="BA1" s="1141"/>
      <c r="BB1" s="1139"/>
      <c r="BC1" s="1139"/>
      <c r="BD1" s="1141"/>
      <c r="BE1" s="1139"/>
      <c r="BF1" s="1139"/>
      <c r="BG1" s="1141"/>
      <c r="BH1" s="1139"/>
      <c r="BI1" s="1139"/>
    </row>
    <row r="2" spans="1:61" x14ac:dyDescent="0.2">
      <c r="A2" s="1142" t="s">
        <v>895</v>
      </c>
      <c r="B2" s="1138"/>
      <c r="C2" s="1138"/>
      <c r="D2" s="1138"/>
      <c r="E2" s="1139"/>
      <c r="F2" s="1140"/>
      <c r="G2" s="1139"/>
      <c r="H2" s="1139"/>
      <c r="I2" s="1141"/>
      <c r="J2" s="1139"/>
      <c r="K2" s="1139"/>
      <c r="L2" s="1140"/>
      <c r="M2" s="1139"/>
      <c r="N2" s="1139"/>
      <c r="O2" s="1141"/>
      <c r="P2" s="1139"/>
      <c r="Q2" s="1139"/>
      <c r="R2" s="1140"/>
      <c r="S2" s="1139"/>
      <c r="T2" s="1139"/>
      <c r="U2" s="1141"/>
      <c r="V2" s="1139"/>
      <c r="W2" s="1139"/>
      <c r="X2" s="1140"/>
      <c r="Y2" s="1139"/>
      <c r="Z2" s="1139"/>
      <c r="AA2" s="1141"/>
      <c r="AB2" s="1139"/>
      <c r="AC2" s="1140"/>
      <c r="AD2" s="1139"/>
      <c r="AE2" s="1139"/>
      <c r="AF2" s="1141"/>
      <c r="AG2" s="1139"/>
      <c r="AH2" s="1140"/>
      <c r="AI2" s="1139"/>
      <c r="AJ2" s="1139"/>
      <c r="AK2" s="1141"/>
      <c r="AL2" s="1139"/>
      <c r="AM2" s="1139"/>
      <c r="AN2" s="1140"/>
      <c r="AO2" s="1139"/>
      <c r="AP2" s="1139"/>
      <c r="AQ2" s="1141"/>
      <c r="AR2" s="1139"/>
      <c r="AS2" s="1139"/>
      <c r="AT2" s="1140"/>
      <c r="AU2" s="1139"/>
      <c r="AV2" s="1143"/>
      <c r="AW2" s="1139"/>
      <c r="AX2" s="1143"/>
      <c r="AY2" s="1139"/>
      <c r="AZ2" s="1139"/>
      <c r="BA2" s="1143"/>
      <c r="BB2" s="1139"/>
      <c r="BC2" s="1139"/>
      <c r="BD2" s="1143"/>
      <c r="BE2" s="1139"/>
      <c r="BF2" s="1139"/>
      <c r="BG2" s="1143"/>
      <c r="BH2" s="1139"/>
      <c r="BI2" s="1139"/>
    </row>
    <row r="3" spans="1:61" x14ac:dyDescent="0.2">
      <c r="A3" s="1704" t="s">
        <v>241</v>
      </c>
      <c r="B3" s="1138"/>
      <c r="C3" s="1138"/>
      <c r="D3" s="1138"/>
      <c r="E3" s="1139"/>
      <c r="F3" s="1138"/>
      <c r="G3" s="1139"/>
      <c r="H3" s="1139"/>
      <c r="I3" s="1138"/>
      <c r="J3" s="1139"/>
      <c r="K3" s="1139"/>
      <c r="L3" s="1138"/>
      <c r="M3" s="1139"/>
      <c r="N3" s="1139"/>
      <c r="O3" s="1138"/>
      <c r="P3" s="1139"/>
      <c r="Q3" s="1139"/>
      <c r="R3" s="1138"/>
      <c r="S3" s="1139"/>
      <c r="T3" s="1139"/>
      <c r="U3" s="1138"/>
      <c r="V3" s="1139"/>
      <c r="W3" s="1139"/>
      <c r="X3" s="1138"/>
      <c r="Y3" s="1139"/>
      <c r="Z3" s="1139"/>
      <c r="AA3" s="1138"/>
      <c r="AB3" s="1139"/>
      <c r="AC3" s="1138"/>
      <c r="AD3" s="1139"/>
      <c r="AE3" s="1139"/>
      <c r="AF3" s="1138"/>
      <c r="AG3" s="1139"/>
      <c r="AH3" s="1138"/>
      <c r="AI3" s="1139"/>
      <c r="AJ3" s="1139"/>
      <c r="AK3" s="1138"/>
      <c r="AL3" s="1139"/>
      <c r="AM3" s="1139"/>
      <c r="AN3" s="1138"/>
      <c r="AO3" s="1139"/>
      <c r="AP3" s="1139"/>
      <c r="AQ3" s="1138"/>
      <c r="AR3" s="1139"/>
      <c r="AS3" s="1139"/>
      <c r="AT3" s="1138"/>
      <c r="AU3" s="1139"/>
      <c r="AV3" s="1138"/>
      <c r="AW3" s="1139"/>
      <c r="AX3" s="1138"/>
      <c r="AY3" s="1139"/>
      <c r="AZ3" s="1139"/>
      <c r="BA3" s="1138"/>
      <c r="BB3" s="1139"/>
      <c r="BC3" s="1139"/>
      <c r="BD3" s="1138"/>
      <c r="BE3" s="1139"/>
      <c r="BF3" s="1139"/>
      <c r="BG3" s="1138"/>
      <c r="BH3" s="1139"/>
      <c r="BI3" s="1139"/>
    </row>
    <row r="4" spans="1:61" ht="3.75" customHeight="1" thickBot="1" x14ac:dyDescent="0.25"/>
    <row r="5" spans="1:61" x14ac:dyDescent="0.2">
      <c r="A5" s="1144" t="s">
        <v>341</v>
      </c>
      <c r="B5" s="1709"/>
      <c r="C5" s="1710"/>
      <c r="D5" s="1710"/>
      <c r="E5" s="1710"/>
      <c r="F5" s="2318" t="s">
        <v>610</v>
      </c>
      <c r="G5" s="2318"/>
      <c r="H5" s="1711"/>
      <c r="I5" s="2318" t="s">
        <v>611</v>
      </c>
      <c r="J5" s="2318"/>
      <c r="K5" s="1711"/>
      <c r="L5" s="2318" t="s">
        <v>610</v>
      </c>
      <c r="M5" s="2318"/>
      <c r="N5" s="1711"/>
      <c r="O5" s="2318" t="s">
        <v>611</v>
      </c>
      <c r="P5" s="2318"/>
      <c r="Q5" s="1711"/>
      <c r="R5" s="2318" t="s">
        <v>894</v>
      </c>
      <c r="S5" s="2318"/>
      <c r="T5" s="1711"/>
      <c r="U5" s="2318" t="s">
        <v>609</v>
      </c>
      <c r="V5" s="2318"/>
      <c r="W5" s="1711"/>
      <c r="X5" s="2318" t="s">
        <v>894</v>
      </c>
      <c r="Y5" s="2318"/>
      <c r="Z5" s="1711"/>
      <c r="AA5" s="2318" t="s">
        <v>609</v>
      </c>
      <c r="AB5" s="2318"/>
      <c r="AC5" s="2318" t="s">
        <v>894</v>
      </c>
      <c r="AD5" s="2318"/>
      <c r="AE5" s="1711"/>
      <c r="AF5" s="2318" t="s">
        <v>609</v>
      </c>
      <c r="AG5" s="2318"/>
      <c r="AH5" s="2318" t="s">
        <v>894</v>
      </c>
      <c r="AI5" s="2318"/>
      <c r="AJ5" s="1711"/>
      <c r="AK5" s="2318" t="s">
        <v>609</v>
      </c>
      <c r="AL5" s="2318"/>
      <c r="AM5" s="1711"/>
      <c r="AN5" s="2318" t="s">
        <v>894</v>
      </c>
      <c r="AO5" s="2318"/>
      <c r="AP5" s="1711"/>
      <c r="AQ5" s="2318" t="s">
        <v>609</v>
      </c>
      <c r="AR5" s="2318"/>
      <c r="AS5" s="1711"/>
      <c r="AT5" s="2318" t="s">
        <v>894</v>
      </c>
      <c r="AU5" s="2318"/>
      <c r="AV5" s="2318" t="s">
        <v>609</v>
      </c>
      <c r="AW5" s="2318"/>
      <c r="AX5" s="2318" t="s">
        <v>894</v>
      </c>
      <c r="AY5" s="2318"/>
      <c r="AZ5" s="1711"/>
      <c r="BA5" s="2318" t="s">
        <v>609</v>
      </c>
      <c r="BB5" s="2318"/>
      <c r="BC5" s="1711"/>
      <c r="BD5" s="2318" t="s">
        <v>894</v>
      </c>
      <c r="BE5" s="2318"/>
      <c r="BF5" s="1711"/>
      <c r="BG5" s="2318" t="s">
        <v>609</v>
      </c>
      <c r="BH5" s="2318"/>
      <c r="BI5" s="1711"/>
    </row>
    <row r="6" spans="1:61" ht="13.5" thickBot="1" x14ac:dyDescent="0.25">
      <c r="A6" s="1149" t="s">
        <v>296</v>
      </c>
      <c r="B6" s="1713"/>
      <c r="C6" s="1714"/>
      <c r="D6" s="1714"/>
      <c r="E6" s="1714"/>
      <c r="F6" s="2319">
        <v>41724</v>
      </c>
      <c r="G6" s="2319"/>
      <c r="H6" s="1715"/>
      <c r="I6" s="2319">
        <v>41724</v>
      </c>
      <c r="J6" s="2319"/>
      <c r="K6" s="1715"/>
      <c r="L6" s="2319">
        <v>41788</v>
      </c>
      <c r="M6" s="2319"/>
      <c r="N6" s="1715"/>
      <c r="O6" s="2319">
        <v>41788</v>
      </c>
      <c r="P6" s="2319"/>
      <c r="Q6" s="1715"/>
      <c r="R6" s="2319">
        <v>43054</v>
      </c>
      <c r="S6" s="2319"/>
      <c r="T6" s="1715"/>
      <c r="U6" s="2319">
        <v>43054</v>
      </c>
      <c r="V6" s="2319"/>
      <c r="W6" s="1715"/>
      <c r="X6" s="2319">
        <v>43096</v>
      </c>
      <c r="Y6" s="2319"/>
      <c r="Z6" s="1715"/>
      <c r="AA6" s="2319">
        <v>43096</v>
      </c>
      <c r="AB6" s="2319"/>
      <c r="AC6" s="2319">
        <v>43122</v>
      </c>
      <c r="AD6" s="2319"/>
      <c r="AE6" s="1715"/>
      <c r="AF6" s="2319">
        <v>43122</v>
      </c>
      <c r="AG6" s="2319"/>
      <c r="AH6" s="2319">
        <v>43172</v>
      </c>
      <c r="AI6" s="2319"/>
      <c r="AJ6" s="1715"/>
      <c r="AK6" s="2319">
        <v>43172</v>
      </c>
      <c r="AL6" s="2319"/>
      <c r="AM6" s="1715"/>
      <c r="AN6" s="2319">
        <v>43434</v>
      </c>
      <c r="AO6" s="2319"/>
      <c r="AP6" s="1715"/>
      <c r="AQ6" s="2319">
        <v>43434</v>
      </c>
      <c r="AR6" s="2319"/>
      <c r="AS6" s="1715"/>
      <c r="AT6" s="2319">
        <v>43454</v>
      </c>
      <c r="AU6" s="2319"/>
      <c r="AV6" s="2319">
        <v>43454</v>
      </c>
      <c r="AW6" s="2319"/>
      <c r="AX6" s="2319">
        <v>43508</v>
      </c>
      <c r="AY6" s="2319"/>
      <c r="AZ6" s="1715"/>
      <c r="BA6" s="2319">
        <v>43508</v>
      </c>
      <c r="BB6" s="2319"/>
      <c r="BC6" s="1715"/>
      <c r="BD6" s="2319">
        <v>43623</v>
      </c>
      <c r="BE6" s="2319"/>
      <c r="BF6" s="1715"/>
      <c r="BG6" s="2319">
        <v>43623</v>
      </c>
      <c r="BH6" s="2319"/>
      <c r="BI6" s="1896"/>
    </row>
    <row r="7" spans="1:61" ht="29.25" customHeight="1" thickBot="1" x14ac:dyDescent="0.3">
      <c r="A7" s="1154" t="s">
        <v>641</v>
      </c>
      <c r="B7" s="1154" t="s">
        <v>0</v>
      </c>
      <c r="C7" s="223" t="s">
        <v>642</v>
      </c>
      <c r="D7" s="222" t="s">
        <v>643</v>
      </c>
      <c r="E7" s="1895" t="s">
        <v>871</v>
      </c>
      <c r="F7" s="1160"/>
      <c r="G7" s="1157"/>
      <c r="H7" s="1159" t="s">
        <v>202</v>
      </c>
      <c r="I7" s="1158"/>
      <c r="J7" s="1157"/>
      <c r="K7" s="1159" t="s">
        <v>202</v>
      </c>
      <c r="L7" s="1160"/>
      <c r="M7" s="1157"/>
      <c r="N7" s="1159" t="s">
        <v>202</v>
      </c>
      <c r="O7" s="1158"/>
      <c r="P7" s="1157"/>
      <c r="Q7" s="1159" t="s">
        <v>202</v>
      </c>
      <c r="R7" s="1160"/>
      <c r="S7" s="1157"/>
      <c r="T7" s="1159" t="s">
        <v>202</v>
      </c>
      <c r="U7" s="1158"/>
      <c r="V7" s="1157"/>
      <c r="W7" s="1159" t="s">
        <v>202</v>
      </c>
      <c r="X7" s="1160"/>
      <c r="Y7" s="1157"/>
      <c r="Z7" s="1159" t="s">
        <v>202</v>
      </c>
      <c r="AA7" s="1158"/>
      <c r="AB7" s="1157"/>
      <c r="AC7" s="1160"/>
      <c r="AD7" s="1157"/>
      <c r="AE7" s="1159" t="s">
        <v>202</v>
      </c>
      <c r="AF7" s="1160"/>
      <c r="AG7" s="1157"/>
      <c r="AH7" s="1160"/>
      <c r="AI7" s="1159"/>
      <c r="AJ7" s="1159" t="s">
        <v>202</v>
      </c>
      <c r="AK7" s="1160"/>
      <c r="AL7" s="1157"/>
      <c r="AM7" s="1159" t="s">
        <v>202</v>
      </c>
      <c r="AN7" s="1160"/>
      <c r="AO7" s="1157"/>
      <c r="AP7" s="1159" t="s">
        <v>202</v>
      </c>
      <c r="AQ7" s="1160"/>
      <c r="AR7" s="1157"/>
      <c r="AS7" s="1159" t="s">
        <v>202</v>
      </c>
      <c r="AT7" s="1160"/>
      <c r="AU7" s="1157"/>
      <c r="AV7" s="1158"/>
      <c r="AW7" s="1157"/>
      <c r="AX7" s="1158"/>
      <c r="AY7" s="1157"/>
      <c r="AZ7" s="1159" t="s">
        <v>202</v>
      </c>
      <c r="BA7" s="1158"/>
      <c r="BB7" s="1157"/>
      <c r="BC7" s="1159" t="s">
        <v>202</v>
      </c>
      <c r="BD7" s="1158"/>
      <c r="BE7" s="1157"/>
      <c r="BF7" s="1159" t="s">
        <v>202</v>
      </c>
      <c r="BG7" s="1158"/>
      <c r="BH7" s="1157"/>
      <c r="BI7" s="1159" t="s">
        <v>202</v>
      </c>
    </row>
    <row r="8" spans="1:61" x14ac:dyDescent="0.2">
      <c r="A8" s="388" t="s">
        <v>533</v>
      </c>
      <c r="B8" s="1720"/>
      <c r="C8" s="1720"/>
      <c r="D8" s="1720"/>
      <c r="E8" s="737"/>
      <c r="F8" s="737"/>
      <c r="G8" s="737"/>
      <c r="H8" s="737"/>
      <c r="I8" s="737"/>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c r="AT8" s="737"/>
      <c r="AU8" s="737"/>
      <c r="AV8" s="737"/>
      <c r="AW8" s="737"/>
      <c r="AX8" s="737"/>
      <c r="AY8" s="737"/>
      <c r="AZ8" s="737"/>
      <c r="BA8" s="737"/>
      <c r="BB8" s="737"/>
      <c r="BC8" s="737"/>
      <c r="BD8" s="737"/>
      <c r="BE8" s="737"/>
      <c r="BF8" s="737"/>
      <c r="BG8" s="737"/>
      <c r="BH8" s="737"/>
      <c r="BI8" s="737"/>
    </row>
    <row r="9" spans="1:61" x14ac:dyDescent="0.2">
      <c r="A9" s="1712" t="s">
        <v>872</v>
      </c>
      <c r="B9" s="1733" t="s">
        <v>873</v>
      </c>
      <c r="C9" s="1416" t="s">
        <v>2</v>
      </c>
      <c r="D9" s="1734" t="s">
        <v>2</v>
      </c>
      <c r="E9" s="1733" t="s">
        <v>874</v>
      </c>
      <c r="F9" s="1737">
        <v>7.8</v>
      </c>
      <c r="G9" s="1738"/>
      <c r="H9" s="1738"/>
      <c r="I9" s="1737">
        <v>7.7</v>
      </c>
      <c r="J9" s="1738"/>
      <c r="K9" s="1738"/>
      <c r="L9" s="1737">
        <v>7.5</v>
      </c>
      <c r="M9" s="1738"/>
      <c r="N9" s="1738"/>
      <c r="O9" s="1737">
        <v>7.4</v>
      </c>
      <c r="P9" s="1738"/>
      <c r="Q9" s="1738"/>
      <c r="R9" s="1737">
        <v>6.9</v>
      </c>
      <c r="S9" s="1878"/>
      <c r="T9" s="1878"/>
      <c r="U9" s="1737">
        <v>7.2</v>
      </c>
      <c r="V9" s="1878"/>
      <c r="W9" s="1878"/>
      <c r="X9" s="1737">
        <v>6.8</v>
      </c>
      <c r="Y9" s="1878"/>
      <c r="Z9" s="1878"/>
      <c r="AA9" s="1737">
        <v>7.2</v>
      </c>
      <c r="AB9" s="1894"/>
      <c r="AC9" s="1737">
        <v>7.23</v>
      </c>
      <c r="AD9" s="1878"/>
      <c r="AE9" s="1878"/>
      <c r="AF9" s="1737">
        <v>7.32</v>
      </c>
      <c r="AG9" s="1894"/>
      <c r="AH9" s="1737">
        <v>6.83</v>
      </c>
      <c r="AI9" s="1878"/>
      <c r="AJ9" s="1878"/>
      <c r="AK9" s="1737">
        <v>7.1</v>
      </c>
      <c r="AL9" s="1878"/>
      <c r="AM9" s="1878"/>
      <c r="AN9" s="1893" t="s">
        <v>3</v>
      </c>
      <c r="AO9" s="1878"/>
      <c r="AP9" s="1878"/>
      <c r="AQ9" s="1893" t="s">
        <v>3</v>
      </c>
      <c r="AR9" s="1878"/>
      <c r="AS9" s="1878"/>
      <c r="AT9" s="1893" t="s">
        <v>3</v>
      </c>
      <c r="AU9" s="1894"/>
      <c r="AV9" s="1893" t="s">
        <v>3</v>
      </c>
      <c r="AW9" s="1894"/>
      <c r="AX9" s="1893" t="s">
        <v>3</v>
      </c>
      <c r="AY9" s="1878"/>
      <c r="AZ9" s="1878"/>
      <c r="BA9" s="1893" t="s">
        <v>3</v>
      </c>
      <c r="BB9" s="1878"/>
      <c r="BC9" s="1878"/>
      <c r="BD9" s="1893" t="s">
        <v>3</v>
      </c>
      <c r="BE9" s="1878"/>
      <c r="BF9" s="1878"/>
      <c r="BG9" s="1893" t="s">
        <v>3</v>
      </c>
      <c r="BH9" s="1878"/>
      <c r="BI9" s="1878"/>
    </row>
    <row r="10" spans="1:61" x14ac:dyDescent="0.2">
      <c r="A10" s="1740" t="s">
        <v>545</v>
      </c>
      <c r="B10" s="1741"/>
      <c r="C10" s="1741"/>
      <c r="D10" s="1741"/>
      <c r="E10" s="1742"/>
      <c r="F10" s="1742"/>
      <c r="G10" s="1743"/>
      <c r="H10" s="1743"/>
      <c r="I10" s="1742"/>
      <c r="J10" s="1743"/>
      <c r="K10" s="1743"/>
      <c r="L10" s="1742"/>
      <c r="M10" s="1743"/>
      <c r="N10" s="1743"/>
      <c r="O10" s="1742"/>
      <c r="P10" s="1743"/>
      <c r="Q10" s="1743"/>
      <c r="R10" s="1742"/>
      <c r="S10" s="1743"/>
      <c r="T10" s="1743"/>
      <c r="U10" s="1742"/>
      <c r="V10" s="1743"/>
      <c r="W10" s="1743"/>
      <c r="X10" s="1742"/>
      <c r="Y10" s="1743"/>
      <c r="Z10" s="1743"/>
      <c r="AA10" s="1742"/>
      <c r="AB10" s="1742"/>
      <c r="AC10" s="1742"/>
      <c r="AD10" s="1743"/>
      <c r="AE10" s="1743"/>
      <c r="AF10" s="1742"/>
      <c r="AG10" s="1742"/>
      <c r="AH10" s="1742"/>
      <c r="AI10" s="1743"/>
      <c r="AJ10" s="1743"/>
      <c r="AK10" s="1742"/>
      <c r="AL10" s="1743"/>
      <c r="AM10" s="1743"/>
      <c r="AN10" s="1742"/>
      <c r="AO10" s="1743"/>
      <c r="AP10" s="1743"/>
      <c r="AQ10" s="1742"/>
      <c r="AR10" s="1743"/>
      <c r="AS10" s="1743"/>
      <c r="AT10" s="1742"/>
      <c r="AU10" s="1742"/>
      <c r="AV10" s="1742"/>
      <c r="AW10" s="1742"/>
      <c r="AX10" s="1742"/>
      <c r="AY10" s="1743"/>
      <c r="AZ10" s="1743"/>
      <c r="BA10" s="1742"/>
      <c r="BB10" s="1743"/>
      <c r="BC10" s="1743"/>
      <c r="BD10" s="1742"/>
      <c r="BE10" s="1743"/>
      <c r="BF10" s="1743"/>
      <c r="BG10" s="1742"/>
      <c r="BH10" s="1743"/>
      <c r="BI10" s="1743"/>
    </row>
    <row r="11" spans="1:61" x14ac:dyDescent="0.2">
      <c r="A11" s="1775" t="s">
        <v>893</v>
      </c>
      <c r="B11" s="1776" t="s">
        <v>540</v>
      </c>
      <c r="C11" s="1416" t="s">
        <v>2</v>
      </c>
      <c r="D11" s="1892" t="s">
        <v>2</v>
      </c>
      <c r="E11" s="1776">
        <v>2.1999999999999999E-2</v>
      </c>
      <c r="F11" s="1784"/>
      <c r="G11" s="1783"/>
      <c r="H11" s="1783"/>
      <c r="I11" s="1784"/>
      <c r="J11" s="1783"/>
      <c r="K11" s="1783"/>
      <c r="L11" s="1784"/>
      <c r="M11" s="1783"/>
      <c r="N11" s="1783"/>
      <c r="O11" s="1784"/>
      <c r="P11" s="1783"/>
      <c r="Q11" s="1783"/>
      <c r="R11" s="1876" t="s">
        <v>3</v>
      </c>
      <c r="S11" s="1874"/>
      <c r="T11" s="1874"/>
      <c r="U11" s="1784"/>
      <c r="V11" s="1874"/>
      <c r="W11" s="1874"/>
      <c r="X11" s="1784">
        <v>0.02</v>
      </c>
      <c r="Y11" s="1875" t="s">
        <v>12</v>
      </c>
      <c r="Z11" s="1875"/>
      <c r="AA11" s="1784">
        <v>0.02</v>
      </c>
      <c r="AB11" s="1775" t="s">
        <v>12</v>
      </c>
      <c r="AC11" s="1784">
        <v>0.02</v>
      </c>
      <c r="AD11" s="1875" t="s">
        <v>12</v>
      </c>
      <c r="AE11" s="1875"/>
      <c r="AF11" s="1784">
        <v>0.02</v>
      </c>
      <c r="AG11" s="1775" t="s">
        <v>12</v>
      </c>
      <c r="AH11" s="1784"/>
      <c r="AI11" s="1874"/>
      <c r="AJ11" s="1874"/>
      <c r="AK11" s="1784"/>
      <c r="AL11" s="1874"/>
      <c r="AM11" s="1874"/>
      <c r="AN11" s="1784">
        <v>0.02</v>
      </c>
      <c r="AO11" s="1844" t="s">
        <v>12</v>
      </c>
      <c r="AP11" s="1844"/>
      <c r="AQ11" s="1784">
        <v>0.02</v>
      </c>
      <c r="AR11" s="1844" t="s">
        <v>12</v>
      </c>
      <c r="AS11" s="1844"/>
      <c r="AT11" s="1784">
        <v>0.02</v>
      </c>
      <c r="AU11" s="1784" t="s">
        <v>12</v>
      </c>
      <c r="AV11" s="1784">
        <v>0.02</v>
      </c>
      <c r="AW11" s="1784" t="s">
        <v>12</v>
      </c>
      <c r="AX11" s="1784">
        <v>0.02</v>
      </c>
      <c r="AY11" s="1844" t="s">
        <v>12</v>
      </c>
      <c r="AZ11" s="1844"/>
      <c r="BA11" s="1784">
        <v>0.02</v>
      </c>
      <c r="BB11" s="1844" t="s">
        <v>12</v>
      </c>
      <c r="BC11" s="1844"/>
      <c r="BD11" s="1784">
        <v>0.02</v>
      </c>
      <c r="BE11" s="1844" t="s">
        <v>12</v>
      </c>
      <c r="BF11" s="1844"/>
      <c r="BG11" s="1784">
        <v>0.02</v>
      </c>
      <c r="BH11" s="1844" t="s">
        <v>12</v>
      </c>
      <c r="BI11" s="1844"/>
    </row>
    <row r="12" spans="1:61" x14ac:dyDescent="0.2">
      <c r="A12" s="1757" t="s">
        <v>644</v>
      </c>
      <c r="B12" s="1758" t="s">
        <v>540</v>
      </c>
      <c r="C12" s="1416" t="s">
        <v>2</v>
      </c>
      <c r="D12" s="1416" t="s">
        <v>2</v>
      </c>
      <c r="E12" s="1758">
        <v>30</v>
      </c>
      <c r="F12" s="1762">
        <v>2.5</v>
      </c>
      <c r="G12" s="1764" t="s">
        <v>12</v>
      </c>
      <c r="H12" s="1764"/>
      <c r="I12" s="1762">
        <v>3.5</v>
      </c>
      <c r="J12" s="1763"/>
      <c r="K12" s="1763"/>
      <c r="L12" s="1762">
        <v>2.5</v>
      </c>
      <c r="M12" s="1764" t="s">
        <v>12</v>
      </c>
      <c r="N12" s="1764"/>
      <c r="O12" s="1762">
        <v>6</v>
      </c>
      <c r="P12" s="1763"/>
      <c r="Q12" s="1763"/>
      <c r="R12" s="1762">
        <v>7</v>
      </c>
      <c r="S12" s="1871"/>
      <c r="T12" s="1871"/>
      <c r="U12" s="1762">
        <v>8</v>
      </c>
      <c r="V12" s="1871"/>
      <c r="W12" s="1871"/>
      <c r="X12" s="1762">
        <v>5</v>
      </c>
      <c r="Y12" s="1439" t="s">
        <v>12</v>
      </c>
      <c r="Z12" s="1439"/>
      <c r="AA12" s="1762">
        <v>5</v>
      </c>
      <c r="AB12" s="1757" t="s">
        <v>12</v>
      </c>
      <c r="AC12" s="1762">
        <v>5</v>
      </c>
      <c r="AD12" s="1439" t="s">
        <v>12</v>
      </c>
      <c r="AE12" s="1439"/>
      <c r="AF12" s="1762">
        <v>5</v>
      </c>
      <c r="AG12" s="1757" t="s">
        <v>12</v>
      </c>
      <c r="AH12" s="1762">
        <v>5</v>
      </c>
      <c r="AI12" s="1439" t="s">
        <v>12</v>
      </c>
      <c r="AJ12" s="1439"/>
      <c r="AK12" s="1762">
        <v>5</v>
      </c>
      <c r="AL12" s="1439" t="s">
        <v>12</v>
      </c>
      <c r="AM12" s="1439"/>
      <c r="AN12" s="1872" t="s">
        <v>3</v>
      </c>
      <c r="AO12" s="1871"/>
      <c r="AP12" s="1871"/>
      <c r="AQ12" s="1872" t="s">
        <v>3</v>
      </c>
      <c r="AR12" s="1871"/>
      <c r="AS12" s="1871"/>
      <c r="AT12" s="1872" t="s">
        <v>3</v>
      </c>
      <c r="AU12" s="1888"/>
      <c r="AV12" s="1872" t="s">
        <v>3</v>
      </c>
      <c r="AW12" s="1888"/>
      <c r="AX12" s="1872" t="s">
        <v>3</v>
      </c>
      <c r="AY12" s="1871"/>
      <c r="AZ12" s="1871"/>
      <c r="BA12" s="1872" t="s">
        <v>3</v>
      </c>
      <c r="BB12" s="1871"/>
      <c r="BC12" s="1871"/>
      <c r="BD12" s="1872" t="s">
        <v>3</v>
      </c>
      <c r="BE12" s="1871"/>
      <c r="BF12" s="1871"/>
      <c r="BG12" s="1872" t="s">
        <v>3</v>
      </c>
      <c r="BH12" s="1871"/>
      <c r="BI12" s="1871"/>
    </row>
    <row r="13" spans="1:61" x14ac:dyDescent="0.2">
      <c r="A13" s="1740" t="s">
        <v>224</v>
      </c>
      <c r="B13" s="1741"/>
      <c r="C13" s="1741"/>
      <c r="D13" s="1741"/>
      <c r="E13" s="1742"/>
      <c r="F13" s="1742"/>
      <c r="G13" s="1743"/>
      <c r="H13" s="1743"/>
      <c r="I13" s="1742"/>
      <c r="J13" s="1743"/>
      <c r="K13" s="1743"/>
      <c r="L13" s="1742"/>
      <c r="M13" s="1743"/>
      <c r="N13" s="1743"/>
      <c r="O13" s="1742"/>
      <c r="P13" s="1743"/>
      <c r="Q13" s="1743"/>
      <c r="R13" s="1742"/>
      <c r="S13" s="1743"/>
      <c r="T13" s="1743"/>
      <c r="U13" s="1742"/>
      <c r="V13" s="1743"/>
      <c r="W13" s="1743"/>
      <c r="X13" s="1742"/>
      <c r="Y13" s="1743"/>
      <c r="Z13" s="1743"/>
      <c r="AA13" s="1742"/>
      <c r="AB13" s="1742"/>
      <c r="AC13" s="1742"/>
      <c r="AD13" s="1743"/>
      <c r="AE13" s="1743"/>
      <c r="AF13" s="1742"/>
      <c r="AG13" s="1742"/>
      <c r="AH13" s="1742"/>
      <c r="AI13" s="1743"/>
      <c r="AJ13" s="1743"/>
      <c r="AK13" s="1742"/>
      <c r="AL13" s="1743"/>
      <c r="AM13" s="1743"/>
      <c r="AN13" s="1742"/>
      <c r="AO13" s="1743"/>
      <c r="AP13" s="1743"/>
      <c r="AQ13" s="1742"/>
      <c r="AR13" s="1743"/>
      <c r="AS13" s="1743"/>
      <c r="AT13" s="1742"/>
      <c r="AU13" s="1742"/>
      <c r="AV13" s="1742"/>
      <c r="AW13" s="1742"/>
      <c r="AX13" s="1742"/>
      <c r="AY13" s="1743"/>
      <c r="AZ13" s="1743"/>
      <c r="BA13" s="1742"/>
      <c r="BB13" s="1743"/>
      <c r="BC13" s="1743"/>
      <c r="BD13" s="1742"/>
      <c r="BE13" s="1743"/>
      <c r="BF13" s="1743"/>
      <c r="BG13" s="1742"/>
      <c r="BH13" s="1743"/>
      <c r="BI13" s="1743"/>
    </row>
    <row r="14" spans="1:61" x14ac:dyDescent="0.2">
      <c r="A14" s="1775" t="s">
        <v>9</v>
      </c>
      <c r="B14" s="1776" t="s">
        <v>540</v>
      </c>
      <c r="C14" s="2258" t="s">
        <v>2</v>
      </c>
      <c r="D14" s="1416">
        <v>0.05</v>
      </c>
      <c r="E14" s="1776">
        <v>0.75</v>
      </c>
      <c r="F14" s="2256">
        <v>0.112</v>
      </c>
      <c r="G14" s="1782"/>
      <c r="H14" s="1778" t="str">
        <f>(IF(((F14/$D14)&lt;10),"&lt;10",ROUND((F14/$D14),0)))</f>
        <v>&lt;10</v>
      </c>
      <c r="I14" s="2257">
        <v>0.16</v>
      </c>
      <c r="J14" s="1783"/>
      <c r="K14" s="1778" t="str">
        <f>(IF(((I14/$D14)&lt;10),"&lt;10",ROUND((I14/$D14),0)))</f>
        <v>&lt;10</v>
      </c>
      <c r="L14" s="2256">
        <v>0.108</v>
      </c>
      <c r="M14" s="1782"/>
      <c r="N14" s="1778" t="str">
        <f>(IF(((L14/$D14)&lt;10),"&lt;10",ROUND((L14/$D14),0)))</f>
        <v>&lt;10</v>
      </c>
      <c r="O14" s="2257">
        <v>0.20599999999999999</v>
      </c>
      <c r="P14" s="1783"/>
      <c r="Q14" s="1778" t="str">
        <f>(IF(((O14/$D14)&lt;10),"&lt;10",ROUND((O14/$D14),0)))</f>
        <v>&lt;10</v>
      </c>
      <c r="R14" s="2256">
        <v>0.28100000000000003</v>
      </c>
      <c r="S14" s="1891"/>
      <c r="T14" s="1778" t="str">
        <f>(IF(((R14/$D14)&lt;10),"&lt;10",ROUND((R14/$D14),0)))</f>
        <v>&lt;10</v>
      </c>
      <c r="U14" s="2257">
        <v>0.24199999999999999</v>
      </c>
      <c r="V14" s="1874"/>
      <c r="W14" s="1778" t="str">
        <f>(IF(((U14/$D14)&lt;10),"&lt;10",ROUND((U14/$D14),0)))</f>
        <v>&lt;10</v>
      </c>
      <c r="X14" s="1784">
        <v>2.5700000000000001E-2</v>
      </c>
      <c r="Y14" s="1874"/>
      <c r="Z14" s="1874"/>
      <c r="AA14" s="1784">
        <v>1.6299999999999999E-2</v>
      </c>
      <c r="AB14" s="1890"/>
      <c r="AC14" s="1784">
        <v>2.5399999999999999E-2</v>
      </c>
      <c r="AD14" s="1874"/>
      <c r="AE14" s="1874"/>
      <c r="AF14" s="1784">
        <v>2.0299999999999999E-2</v>
      </c>
      <c r="AG14" s="1890"/>
      <c r="AH14" s="2257">
        <v>8.4599999999999995E-2</v>
      </c>
      <c r="AI14" s="1874"/>
      <c r="AJ14" s="1778" t="str">
        <f>(IF(((AH14/$D14)&lt;10),"&lt;10",ROUND((AH14/$D14),0)))</f>
        <v>&lt;10</v>
      </c>
      <c r="AK14" s="2257">
        <v>6.2700000000000006E-2</v>
      </c>
      <c r="AL14" s="1874"/>
      <c r="AM14" s="1778" t="str">
        <f>(IF(((AK14/$D14)&lt;10),"&lt;10",ROUND((AK14/$D14),0)))</f>
        <v>&lt;10</v>
      </c>
      <c r="AN14" s="1876" t="s">
        <v>3</v>
      </c>
      <c r="AO14" s="1874"/>
      <c r="AP14" s="1874"/>
      <c r="AQ14" s="1876" t="s">
        <v>3</v>
      </c>
      <c r="AR14" s="1874"/>
      <c r="AS14" s="1874"/>
      <c r="AT14" s="1876" t="s">
        <v>3</v>
      </c>
      <c r="AU14" s="1890"/>
      <c r="AV14" s="1876" t="s">
        <v>3</v>
      </c>
      <c r="AW14" s="1890"/>
      <c r="AX14" s="1876" t="s">
        <v>3</v>
      </c>
      <c r="AY14" s="1874"/>
      <c r="AZ14" s="1874"/>
      <c r="BA14" s="1876" t="s">
        <v>3</v>
      </c>
      <c r="BB14" s="1874"/>
      <c r="BC14" s="1874"/>
      <c r="BD14" s="1876" t="s">
        <v>3</v>
      </c>
      <c r="BE14" s="1874"/>
      <c r="BF14" s="1874"/>
      <c r="BG14" s="1876" t="s">
        <v>3</v>
      </c>
      <c r="BH14" s="1874"/>
      <c r="BI14" s="1874"/>
    </row>
    <row r="15" spans="1:61" x14ac:dyDescent="0.2">
      <c r="A15" s="1757" t="s">
        <v>14</v>
      </c>
      <c r="B15" s="1758" t="s">
        <v>540</v>
      </c>
      <c r="C15" s="1416" t="s">
        <v>2</v>
      </c>
      <c r="D15" s="1758">
        <v>9.3999999999999994E-5</v>
      </c>
      <c r="E15" s="1416" t="s">
        <v>2</v>
      </c>
      <c r="F15" s="1762">
        <v>1E-3</v>
      </c>
      <c r="G15" s="1764" t="s">
        <v>12</v>
      </c>
      <c r="H15" s="1764"/>
      <c r="I15" s="1762">
        <v>1E-3</v>
      </c>
      <c r="J15" s="1764" t="s">
        <v>12</v>
      </c>
      <c r="K15" s="1764"/>
      <c r="L15" s="1762">
        <v>1E-3</v>
      </c>
      <c r="M15" s="1764" t="s">
        <v>12</v>
      </c>
      <c r="N15" s="1764"/>
      <c r="O15" s="1762">
        <v>1E-3</v>
      </c>
      <c r="P15" s="1764" t="s">
        <v>12</v>
      </c>
      <c r="Q15" s="1764"/>
      <c r="R15" s="1872" t="s">
        <v>3</v>
      </c>
      <c r="S15" s="1871"/>
      <c r="T15" s="1871"/>
      <c r="U15" s="1762"/>
      <c r="V15" s="1871"/>
      <c r="W15" s="1871"/>
      <c r="X15" s="1762"/>
      <c r="Y15" s="1871"/>
      <c r="Z15" s="1871"/>
      <c r="AA15" s="1762"/>
      <c r="AB15" s="1888"/>
      <c r="AC15" s="1762"/>
      <c r="AD15" s="1871"/>
      <c r="AE15" s="1871"/>
      <c r="AF15" s="1762"/>
      <c r="AG15" s="1888"/>
      <c r="AH15" s="1762"/>
      <c r="AI15" s="1871"/>
      <c r="AJ15" s="1871"/>
      <c r="AK15" s="1762"/>
      <c r="AL15" s="1871"/>
      <c r="AM15" s="1871"/>
      <c r="AN15" s="1762"/>
      <c r="AO15" s="1871"/>
      <c r="AP15" s="1871"/>
      <c r="AQ15" s="1762"/>
      <c r="AR15" s="1871"/>
      <c r="AS15" s="1871"/>
      <c r="AT15" s="1762"/>
      <c r="AU15" s="1888"/>
      <c r="AV15" s="1762"/>
      <c r="AW15" s="1888"/>
      <c r="AX15" s="1762"/>
      <c r="AY15" s="1871"/>
      <c r="AZ15" s="1871"/>
      <c r="BA15" s="1762"/>
      <c r="BB15" s="1871"/>
      <c r="BC15" s="1871"/>
      <c r="BD15" s="1762"/>
      <c r="BE15" s="1871"/>
      <c r="BF15" s="1871"/>
      <c r="BG15" s="1762"/>
      <c r="BH15" s="1871"/>
      <c r="BI15" s="1871"/>
    </row>
    <row r="16" spans="1:61" x14ac:dyDescent="0.2">
      <c r="A16" s="1757" t="s">
        <v>15</v>
      </c>
      <c r="B16" s="1758" t="s">
        <v>540</v>
      </c>
      <c r="C16" s="1230">
        <v>0.1</v>
      </c>
      <c r="D16" s="1416" t="s">
        <v>2</v>
      </c>
      <c r="E16" s="1416" t="s">
        <v>2</v>
      </c>
      <c r="F16" s="1762">
        <v>5.0000000000000001E-3</v>
      </c>
      <c r="G16" s="1764" t="s">
        <v>12</v>
      </c>
      <c r="H16" s="1764"/>
      <c r="I16" s="1762">
        <v>5.0000000000000001E-3</v>
      </c>
      <c r="J16" s="1764" t="s">
        <v>12</v>
      </c>
      <c r="K16" s="1764"/>
      <c r="L16" s="1762">
        <v>5.0000000000000001E-3</v>
      </c>
      <c r="M16" s="1764" t="s">
        <v>12</v>
      </c>
      <c r="N16" s="1764"/>
      <c r="O16" s="1762">
        <v>5.0000000000000001E-3</v>
      </c>
      <c r="P16" s="1764" t="s">
        <v>12</v>
      </c>
      <c r="Q16" s="1764"/>
      <c r="R16" s="1872" t="s">
        <v>3</v>
      </c>
      <c r="S16" s="1871"/>
      <c r="T16" s="1871"/>
      <c r="U16" s="1762"/>
      <c r="V16" s="1871"/>
      <c r="W16" s="1871"/>
      <c r="X16" s="1762"/>
      <c r="Y16" s="1871"/>
      <c r="Z16" s="1871"/>
      <c r="AA16" s="1762"/>
      <c r="AB16" s="1888"/>
      <c r="AC16" s="1762"/>
      <c r="AD16" s="1871"/>
      <c r="AE16" s="1871"/>
      <c r="AF16" s="1762"/>
      <c r="AG16" s="1888"/>
      <c r="AH16" s="1762"/>
      <c r="AI16" s="1871"/>
      <c r="AJ16" s="1871"/>
      <c r="AK16" s="1762"/>
      <c r="AL16" s="1871"/>
      <c r="AM16" s="1871"/>
      <c r="AN16" s="1762"/>
      <c r="AO16" s="1871"/>
      <c r="AP16" s="1871"/>
      <c r="AQ16" s="1762"/>
      <c r="AR16" s="1871"/>
      <c r="AS16" s="1871"/>
      <c r="AT16" s="1762"/>
      <c r="AU16" s="1888"/>
      <c r="AV16" s="1762"/>
      <c r="AW16" s="1888"/>
      <c r="AX16" s="1762"/>
      <c r="AY16" s="1871"/>
      <c r="AZ16" s="1871"/>
      <c r="BA16" s="1762"/>
      <c r="BB16" s="1871"/>
      <c r="BC16" s="1871"/>
      <c r="BD16" s="1762"/>
      <c r="BE16" s="1871"/>
      <c r="BF16" s="1871"/>
      <c r="BG16" s="1762"/>
      <c r="BH16" s="1871"/>
      <c r="BI16" s="1871"/>
    </row>
    <row r="17" spans="1:61" x14ac:dyDescent="0.2">
      <c r="A17" s="1757" t="s">
        <v>16</v>
      </c>
      <c r="B17" s="1758" t="s">
        <v>540</v>
      </c>
      <c r="C17" s="1230">
        <v>2.7399999999999998E-3</v>
      </c>
      <c r="D17" s="1416" t="s">
        <v>2</v>
      </c>
      <c r="E17" s="1789">
        <v>0.02</v>
      </c>
      <c r="F17" s="1762">
        <v>5.0000000000000001E-3</v>
      </c>
      <c r="G17" s="1764" t="s">
        <v>12</v>
      </c>
      <c r="H17" s="1764"/>
      <c r="I17" s="1762">
        <v>5.0000000000000001E-3</v>
      </c>
      <c r="J17" s="1764" t="s">
        <v>12</v>
      </c>
      <c r="K17" s="1764"/>
      <c r="L17" s="1762">
        <v>5.0000000000000001E-3</v>
      </c>
      <c r="M17" s="1764" t="s">
        <v>12</v>
      </c>
      <c r="N17" s="1764"/>
      <c r="O17" s="1762" t="s">
        <v>892</v>
      </c>
      <c r="P17" s="1764" t="s">
        <v>12</v>
      </c>
      <c r="Q17" s="1764"/>
      <c r="R17" s="1762">
        <v>4.0000000000000001E-3</v>
      </c>
      <c r="S17" s="1439" t="s">
        <v>12</v>
      </c>
      <c r="T17" s="1439"/>
      <c r="U17" s="1762">
        <v>4.0000000000000001E-3</v>
      </c>
      <c r="V17" s="1439" t="s">
        <v>12</v>
      </c>
      <c r="W17" s="1439"/>
      <c r="X17" s="1762">
        <v>4.0000000000000001E-3</v>
      </c>
      <c r="Y17" s="1439" t="s">
        <v>12</v>
      </c>
      <c r="Z17" s="1439"/>
      <c r="AA17" s="1762">
        <v>4.0000000000000001E-3</v>
      </c>
      <c r="AB17" s="1757" t="s">
        <v>12</v>
      </c>
      <c r="AC17" s="1762">
        <v>4.0000000000000001E-3</v>
      </c>
      <c r="AD17" s="1439" t="s">
        <v>12</v>
      </c>
      <c r="AE17" s="1439"/>
      <c r="AF17" s="1762">
        <v>4.0000000000000001E-3</v>
      </c>
      <c r="AG17" s="1757" t="s">
        <v>12</v>
      </c>
      <c r="AH17" s="1762">
        <v>2.0400000000000001E-3</v>
      </c>
      <c r="AI17" s="1871"/>
      <c r="AJ17" s="1871"/>
      <c r="AK17" s="1762">
        <v>2E-3</v>
      </c>
      <c r="AL17" s="1439" t="s">
        <v>12</v>
      </c>
      <c r="AM17" s="1439"/>
      <c r="AN17" s="1872" t="s">
        <v>3</v>
      </c>
      <c r="AO17" s="1871"/>
      <c r="AP17" s="1871"/>
      <c r="AQ17" s="1872" t="s">
        <v>3</v>
      </c>
      <c r="AR17" s="1871"/>
      <c r="AS17" s="1871"/>
      <c r="AT17" s="1872" t="s">
        <v>3</v>
      </c>
      <c r="AU17" s="1888"/>
      <c r="AV17" s="1872" t="s">
        <v>3</v>
      </c>
      <c r="AW17" s="1888"/>
      <c r="AX17" s="1872" t="s">
        <v>3</v>
      </c>
      <c r="AY17" s="1871"/>
      <c r="AZ17" s="1871"/>
      <c r="BA17" s="1872" t="s">
        <v>3</v>
      </c>
      <c r="BB17" s="1871"/>
      <c r="BC17" s="1871"/>
      <c r="BD17" s="1872" t="s">
        <v>3</v>
      </c>
      <c r="BE17" s="1871"/>
      <c r="BF17" s="1871"/>
      <c r="BG17" s="1872" t="s">
        <v>3</v>
      </c>
      <c r="BH17" s="1871"/>
      <c r="BI17" s="1871"/>
    </row>
    <row r="18" spans="1:61" x14ac:dyDescent="0.2">
      <c r="A18" s="1757" t="s">
        <v>552</v>
      </c>
      <c r="B18" s="1758" t="s">
        <v>540</v>
      </c>
      <c r="C18" s="1416" t="s">
        <v>2</v>
      </c>
      <c r="D18" s="1416" t="s">
        <v>2</v>
      </c>
      <c r="E18" s="1790">
        <v>1</v>
      </c>
      <c r="F18" s="1762">
        <v>0.28299999999999997</v>
      </c>
      <c r="G18" s="1763"/>
      <c r="H18" s="1763"/>
      <c r="I18" s="1762">
        <v>0.28699999999999998</v>
      </c>
      <c r="J18" s="1763"/>
      <c r="K18" s="1763"/>
      <c r="L18" s="1762">
        <v>0.25</v>
      </c>
      <c r="M18" s="1763"/>
      <c r="N18" s="1763"/>
      <c r="O18" s="1762">
        <v>0.45</v>
      </c>
      <c r="P18" s="1763"/>
      <c r="Q18" s="1763"/>
      <c r="R18" s="1762">
        <v>0.55300000000000005</v>
      </c>
      <c r="S18" s="1871"/>
      <c r="T18" s="1871"/>
      <c r="U18" s="1762">
        <v>0.36399999999999999</v>
      </c>
      <c r="V18" s="1871"/>
      <c r="W18" s="1871"/>
      <c r="X18" s="1762">
        <v>4.4200000000000003E-2</v>
      </c>
      <c r="Y18" s="1871"/>
      <c r="Z18" s="1871"/>
      <c r="AA18" s="1762">
        <v>2.4799999999999999E-2</v>
      </c>
      <c r="AB18" s="1888"/>
      <c r="AC18" s="1762">
        <v>0.13800000000000001</v>
      </c>
      <c r="AD18" s="1871"/>
      <c r="AE18" s="1871"/>
      <c r="AF18" s="1762">
        <v>3.9399999999999998E-2</v>
      </c>
      <c r="AG18" s="1888"/>
      <c r="AH18" s="1762">
        <v>0.18099999999999999</v>
      </c>
      <c r="AI18" s="1871"/>
      <c r="AJ18" s="1871"/>
      <c r="AK18" s="1762">
        <v>9.4799999999999995E-2</v>
      </c>
      <c r="AL18" s="1871"/>
      <c r="AM18" s="1871"/>
      <c r="AN18" s="1872" t="s">
        <v>3</v>
      </c>
      <c r="AO18" s="1871"/>
      <c r="AP18" s="1871"/>
      <c r="AQ18" s="1872" t="s">
        <v>3</v>
      </c>
      <c r="AR18" s="1871"/>
      <c r="AS18" s="1871"/>
      <c r="AT18" s="1872" t="s">
        <v>3</v>
      </c>
      <c r="AU18" s="1888"/>
      <c r="AV18" s="1872" t="s">
        <v>3</v>
      </c>
      <c r="AW18" s="1888"/>
      <c r="AX18" s="1872" t="s">
        <v>3</v>
      </c>
      <c r="AY18" s="1871"/>
      <c r="AZ18" s="1871"/>
      <c r="BA18" s="1872" t="s">
        <v>3</v>
      </c>
      <c r="BB18" s="1871"/>
      <c r="BC18" s="1871"/>
      <c r="BD18" s="1872" t="s">
        <v>3</v>
      </c>
      <c r="BE18" s="1871"/>
      <c r="BF18" s="1871"/>
      <c r="BG18" s="1872" t="s">
        <v>3</v>
      </c>
      <c r="BH18" s="1871"/>
      <c r="BI18" s="1871"/>
    </row>
    <row r="19" spans="1:61" x14ac:dyDescent="0.2">
      <c r="A19" s="1757" t="s">
        <v>17</v>
      </c>
      <c r="B19" s="1758" t="s">
        <v>540</v>
      </c>
      <c r="C19" s="1416" t="s">
        <v>2</v>
      </c>
      <c r="D19" s="1758">
        <v>5.4000000000000001E-4</v>
      </c>
      <c r="E19" s="1789">
        <v>0.04</v>
      </c>
      <c r="F19" s="1889">
        <v>2.6800000000000001E-3</v>
      </c>
      <c r="G19" s="1763"/>
      <c r="H19" s="1219" t="str">
        <f>(IF(((F19/'[3]Table 7-1 Current Stormwater'!$D21)&lt;10),"&lt;10",ROUND((F19/'[3]Table 7-1 Current Stormwater'!$D21),0)))</f>
        <v>&lt;10</v>
      </c>
      <c r="I19" s="1889">
        <v>1.5499999999999999E-3</v>
      </c>
      <c r="J19" s="1763"/>
      <c r="K19" s="1219" t="str">
        <f>(IF(((I19/'[3]Table 7-1 Current Stormwater'!$D21)&lt;10),"&lt;10",ROUND((I19/'[3]Table 7-1 Current Stormwater'!$D21),0)))</f>
        <v>&lt;10</v>
      </c>
      <c r="L19" s="1889">
        <v>1.25E-3</v>
      </c>
      <c r="M19" s="1763"/>
      <c r="N19" s="1219" t="str">
        <f>(IF(((L19/'[3]Table 7-1 Current Stormwater'!$D21)&lt;10),"&lt;10",ROUND((L19/'[3]Table 7-1 Current Stormwater'!$D21),0)))</f>
        <v>&lt;10</v>
      </c>
      <c r="O19" s="1889">
        <v>1.47E-3</v>
      </c>
      <c r="P19" s="1763"/>
      <c r="Q19" s="1219" t="str">
        <f>(IF(((O19/'[3]Table 7-1 Current Stormwater'!$D21)&lt;10),"&lt;10",ROUND((O19/'[3]Table 7-1 Current Stormwater'!$D21),0)))</f>
        <v>&lt;10</v>
      </c>
      <c r="R19" s="1889">
        <v>3.0000000000000001E-3</v>
      </c>
      <c r="S19" s="1871"/>
      <c r="T19" s="1219" t="str">
        <f>(IF(((R19/'[3]Table 7-1 Current Stormwater'!$D21)&lt;10),"&lt;10",ROUND((R19/'[3]Table 7-1 Current Stormwater'!$D21),0)))</f>
        <v>&lt;10</v>
      </c>
      <c r="U19" s="1889">
        <v>1.1999999999999999E-3</v>
      </c>
      <c r="V19" s="1871"/>
      <c r="W19" s="1219" t="str">
        <f>(IF(((U19/'[3]Table 7-1 Current Stormwater'!$D21)&lt;10),"&lt;10",ROUND((U19/'[3]Table 7-1 Current Stormwater'!$D21),0)))</f>
        <v>&lt;10</v>
      </c>
      <c r="X19" s="1762">
        <v>8.0000000000000004E-4</v>
      </c>
      <c r="Y19" s="1439" t="s">
        <v>12</v>
      </c>
      <c r="Z19" s="1439"/>
      <c r="AA19" s="1762">
        <v>8.0000000000000004E-4</v>
      </c>
      <c r="AB19" s="1757" t="s">
        <v>12</v>
      </c>
      <c r="AC19" s="1762">
        <v>8.0000000000000004E-4</v>
      </c>
      <c r="AD19" s="1439" t="s">
        <v>12</v>
      </c>
      <c r="AE19" s="1439"/>
      <c r="AF19" s="1762">
        <v>8.0000000000000004E-4</v>
      </c>
      <c r="AG19" s="1757" t="s">
        <v>12</v>
      </c>
      <c r="AH19" s="1889">
        <v>1E-3</v>
      </c>
      <c r="AI19" s="1871"/>
      <c r="AJ19" s="1219" t="str">
        <f>(IF(((AH19/'[3]Table 7-1 Current Stormwater'!$D21)&lt;10),"&lt;10",ROUND((AH19/'[3]Table 7-1 Current Stormwater'!$D21),0)))</f>
        <v>&lt;10</v>
      </c>
      <c r="AK19" s="1762">
        <v>8.0000000000000004E-4</v>
      </c>
      <c r="AL19" s="1439" t="s">
        <v>12</v>
      </c>
      <c r="AM19" s="1439"/>
      <c r="AN19" s="1872" t="s">
        <v>3</v>
      </c>
      <c r="AO19" s="1871"/>
      <c r="AP19" s="1871"/>
      <c r="AQ19" s="1872" t="s">
        <v>3</v>
      </c>
      <c r="AR19" s="1871"/>
      <c r="AS19" s="1871"/>
      <c r="AT19" s="1872" t="s">
        <v>3</v>
      </c>
      <c r="AU19" s="1888"/>
      <c r="AV19" s="1872" t="s">
        <v>3</v>
      </c>
      <c r="AW19" s="1888"/>
      <c r="AX19" s="1872" t="s">
        <v>3</v>
      </c>
      <c r="AY19" s="1871"/>
      <c r="AZ19" s="1871"/>
      <c r="BA19" s="1872" t="s">
        <v>3</v>
      </c>
      <c r="BB19" s="1871"/>
      <c r="BC19" s="1871"/>
      <c r="BD19" s="1872" t="s">
        <v>3</v>
      </c>
      <c r="BE19" s="1871"/>
      <c r="BF19" s="1871"/>
      <c r="BG19" s="1872" t="s">
        <v>3</v>
      </c>
      <c r="BH19" s="1871"/>
      <c r="BI19" s="1871"/>
    </row>
    <row r="20" spans="1:61" x14ac:dyDescent="0.2">
      <c r="A20" s="1757" t="s">
        <v>875</v>
      </c>
      <c r="B20" s="1758" t="s">
        <v>540</v>
      </c>
      <c r="C20" s="1416" t="s">
        <v>2</v>
      </c>
      <c r="D20" s="1758">
        <v>7.7000000000000007E-4</v>
      </c>
      <c r="E20" s="1758">
        <v>2.3999999999999998E-3</v>
      </c>
      <c r="F20" s="1762"/>
      <c r="G20" s="1763"/>
      <c r="H20" s="1763"/>
      <c r="I20" s="1762"/>
      <c r="J20" s="1763"/>
      <c r="K20" s="1763"/>
      <c r="L20" s="1762"/>
      <c r="M20" s="1763"/>
      <c r="N20" s="1763"/>
      <c r="O20" s="1762"/>
      <c r="P20" s="1763"/>
      <c r="Q20" s="1763"/>
      <c r="R20" s="1872" t="s">
        <v>3</v>
      </c>
      <c r="S20" s="1871"/>
      <c r="T20" s="1871"/>
      <c r="U20" s="1762"/>
      <c r="V20" s="1871"/>
      <c r="W20" s="1871"/>
      <c r="X20" s="1762">
        <v>2.0000000000000001E-4</v>
      </c>
      <c r="Y20" s="1439" t="s">
        <v>12</v>
      </c>
      <c r="Z20" s="1439"/>
      <c r="AA20" s="1762">
        <v>2.0000000000000001E-4</v>
      </c>
      <c r="AB20" s="1757" t="s">
        <v>12</v>
      </c>
      <c r="AC20" s="1762">
        <v>2.0000000000000001E-4</v>
      </c>
      <c r="AD20" s="1439" t="s">
        <v>12</v>
      </c>
      <c r="AE20" s="1439"/>
      <c r="AF20" s="1762">
        <v>2.0000000000000001E-4</v>
      </c>
      <c r="AG20" s="1757" t="s">
        <v>12</v>
      </c>
      <c r="AH20" s="1762"/>
      <c r="AI20" s="1871"/>
      <c r="AJ20" s="1871"/>
      <c r="AK20" s="1762"/>
      <c r="AL20" s="1871"/>
      <c r="AM20" s="1871"/>
      <c r="AN20" s="1762">
        <v>2.0000000000000001E-4</v>
      </c>
      <c r="AO20" s="1764" t="s">
        <v>12</v>
      </c>
      <c r="AP20" s="1764"/>
      <c r="AQ20" s="1762">
        <v>2.0000000000000001E-4</v>
      </c>
      <c r="AR20" s="1764" t="s">
        <v>12</v>
      </c>
      <c r="AS20" s="1764"/>
      <c r="AT20" s="1762">
        <v>2.0000000000000001E-4</v>
      </c>
      <c r="AU20" s="1762" t="s">
        <v>12</v>
      </c>
      <c r="AV20" s="1762">
        <v>2.0000000000000001E-4</v>
      </c>
      <c r="AW20" s="1762" t="s">
        <v>12</v>
      </c>
      <c r="AX20" s="1762">
        <v>2.0000000000000001E-4</v>
      </c>
      <c r="AY20" s="1764" t="s">
        <v>12</v>
      </c>
      <c r="AZ20" s="1764"/>
      <c r="BA20" s="1762">
        <v>2.0000000000000001E-4</v>
      </c>
      <c r="BB20" s="1764" t="s">
        <v>12</v>
      </c>
      <c r="BC20" s="1764"/>
      <c r="BD20" s="1762">
        <v>2.0000000000000001E-4</v>
      </c>
      <c r="BE20" s="1764" t="s">
        <v>12</v>
      </c>
      <c r="BF20" s="1764"/>
      <c r="BG20" s="1762">
        <v>2.0000000000000001E-4</v>
      </c>
      <c r="BH20" s="1764" t="s">
        <v>12</v>
      </c>
      <c r="BI20" s="1764"/>
    </row>
    <row r="21" spans="1:61" x14ac:dyDescent="0.2">
      <c r="A21" s="1757" t="s">
        <v>19</v>
      </c>
      <c r="B21" s="1758" t="s">
        <v>540</v>
      </c>
      <c r="C21" s="1416" t="s">
        <v>2</v>
      </c>
      <c r="D21" s="1758">
        <v>1.6E-2</v>
      </c>
      <c r="E21" s="1416" t="s">
        <v>2</v>
      </c>
      <c r="F21" s="1762">
        <v>2.5000000000000001E-2</v>
      </c>
      <c r="G21" s="1764" t="s">
        <v>12</v>
      </c>
      <c r="H21" s="1764"/>
      <c r="I21" s="1762">
        <v>2.5000000000000001E-2</v>
      </c>
      <c r="J21" s="1764" t="s">
        <v>12</v>
      </c>
      <c r="K21" s="1764"/>
      <c r="L21" s="1762">
        <v>2.5000000000000001E-2</v>
      </c>
      <c r="M21" s="1764" t="s">
        <v>12</v>
      </c>
      <c r="N21" s="1764"/>
      <c r="O21" s="1762">
        <v>2.5000000000000001E-2</v>
      </c>
      <c r="P21" s="1764" t="s">
        <v>12</v>
      </c>
      <c r="Q21" s="1764"/>
      <c r="R21" s="1872" t="s">
        <v>3</v>
      </c>
      <c r="S21" s="1871"/>
      <c r="T21" s="1871"/>
      <c r="U21" s="1762"/>
      <c r="V21" s="1871"/>
      <c r="W21" s="1871"/>
      <c r="X21" s="1762"/>
      <c r="Y21" s="1871"/>
      <c r="Z21" s="1871"/>
      <c r="AA21" s="1762"/>
      <c r="AB21" s="1888"/>
      <c r="AC21" s="1762"/>
      <c r="AD21" s="1871"/>
      <c r="AE21" s="1871"/>
      <c r="AF21" s="1762"/>
      <c r="AG21" s="1888"/>
      <c r="AH21" s="1762"/>
      <c r="AI21" s="1871"/>
      <c r="AJ21" s="1871"/>
      <c r="AK21" s="1762"/>
      <c r="AL21" s="1871"/>
      <c r="AM21" s="1871"/>
      <c r="AN21" s="1762"/>
      <c r="AO21" s="1871"/>
      <c r="AP21" s="1871"/>
      <c r="AQ21" s="1762"/>
      <c r="AR21" s="1871"/>
      <c r="AS21" s="1871"/>
      <c r="AT21" s="1762"/>
      <c r="AU21" s="1888"/>
      <c r="AV21" s="1762"/>
      <c r="AW21" s="1888"/>
      <c r="AX21" s="1762"/>
      <c r="AY21" s="1871"/>
      <c r="AZ21" s="1871"/>
      <c r="BA21" s="1762"/>
      <c r="BB21" s="1871"/>
      <c r="BC21" s="1871"/>
      <c r="BD21" s="1762"/>
      <c r="BE21" s="1871"/>
      <c r="BF21" s="1871"/>
      <c r="BG21" s="1762"/>
      <c r="BH21" s="1871"/>
      <c r="BI21" s="1871"/>
    </row>
    <row r="22" spans="1:61" x14ac:dyDescent="0.2">
      <c r="A22" s="1796" t="s">
        <v>22</v>
      </c>
      <c r="B22" s="1797" t="s">
        <v>540</v>
      </c>
      <c r="C22" s="1253">
        <v>3.6499999999999998E-2</v>
      </c>
      <c r="D22" s="1416" t="s">
        <v>2</v>
      </c>
      <c r="E22" s="1797">
        <v>0.12</v>
      </c>
      <c r="F22" s="1883">
        <v>5.3800000000000001E-2</v>
      </c>
      <c r="G22" s="1773"/>
      <c r="H22" s="1219" t="str">
        <f>(IF(((F22/'[3]Table 7-1 Current Stormwater'!$C26)&lt;10),"&lt;10",ROUND((F22/'[3]Table 7-1 Current Stormwater'!$C26),0)))</f>
        <v>&lt;10</v>
      </c>
      <c r="I22" s="1772">
        <v>3.2899999999999999E-2</v>
      </c>
      <c r="J22" s="1773"/>
      <c r="K22" s="1773"/>
      <c r="L22" s="1883">
        <v>6.9000000000000006E-2</v>
      </c>
      <c r="M22" s="1773"/>
      <c r="N22" s="1219" t="str">
        <f>(IF(((L22/'[3]Table 7-1 Current Stormwater'!$C26)&lt;10),"&lt;10",ROUND((L22/'[3]Table 7-1 Current Stormwater'!$C26),0)))</f>
        <v>&lt;10</v>
      </c>
      <c r="O22" s="1883">
        <v>5.9499999999999997E-2</v>
      </c>
      <c r="P22" s="1773"/>
      <c r="Q22" s="1219" t="str">
        <f>(IF(((O22/'[3]Table 7-1 Current Stormwater'!$C26)&lt;10),"&lt;10",ROUND((O22/'[3]Table 7-1 Current Stormwater'!$C26),0)))</f>
        <v>&lt;10</v>
      </c>
      <c r="R22" s="1883">
        <v>0.114</v>
      </c>
      <c r="S22" s="1818"/>
      <c r="T22" s="1219" t="str">
        <f>(IF(((R22/'[3]Table 7-1 Current Stormwater'!$C26)&lt;10),"&lt;10",ROUND((R22/'[3]Table 7-1 Current Stormwater'!$C26),0)))</f>
        <v>&lt;10</v>
      </c>
      <c r="U22" s="1772">
        <v>0.02</v>
      </c>
      <c r="V22" s="1451" t="s">
        <v>12</v>
      </c>
      <c r="W22" s="1451"/>
      <c r="X22" s="1883">
        <v>4.2999999999999997E-2</v>
      </c>
      <c r="Y22" s="1818"/>
      <c r="Z22" s="1219" t="str">
        <f>(IF(((X22/'[3]Table 7-1 Current Stormwater'!$C26)&lt;10),"&lt;10",ROUND((X22/'[3]Table 7-1 Current Stormwater'!$C26),0)))</f>
        <v>&lt;10</v>
      </c>
      <c r="AA22" s="1772">
        <v>0.02</v>
      </c>
      <c r="AB22" s="1796" t="s">
        <v>12</v>
      </c>
      <c r="AC22" s="1883">
        <v>9.0800000000000006E-2</v>
      </c>
      <c r="AD22" s="1818"/>
      <c r="AE22" s="1219" t="str">
        <f>(IF(((AC22/'[3]Table 7-1 Current Stormwater'!$C26)&lt;10),"&lt;10",ROUND((AC22/'[3]Table 7-1 Current Stormwater'!$C26),0)))</f>
        <v>&lt;10</v>
      </c>
      <c r="AF22" s="1772">
        <v>0.02</v>
      </c>
      <c r="AG22" s="1796" t="s">
        <v>12</v>
      </c>
      <c r="AH22" s="1883">
        <v>7.1900000000000006E-2</v>
      </c>
      <c r="AI22" s="1818"/>
      <c r="AJ22" s="1219" t="str">
        <f>(IF(((AH22/'[3]Table 7-1 Current Stormwater'!$C26)&lt;10),"&lt;10",ROUND((AH22/'[3]Table 7-1 Current Stormwater'!$C26),0)))</f>
        <v>&lt;10</v>
      </c>
      <c r="AK22" s="1772">
        <v>2.0400000000000001E-2</v>
      </c>
      <c r="AL22" s="1818"/>
      <c r="AM22" s="1818"/>
      <c r="AN22" s="1870" t="s">
        <v>3</v>
      </c>
      <c r="AO22" s="1818"/>
      <c r="AP22" s="1818"/>
      <c r="AQ22" s="1870" t="s">
        <v>3</v>
      </c>
      <c r="AR22" s="1818"/>
      <c r="AS22" s="1818"/>
      <c r="AT22" s="1870" t="s">
        <v>3</v>
      </c>
      <c r="AU22" s="1819"/>
      <c r="AV22" s="1870" t="s">
        <v>3</v>
      </c>
      <c r="AW22" s="1819"/>
      <c r="AX22" s="1870" t="s">
        <v>3</v>
      </c>
      <c r="AY22" s="1818"/>
      <c r="AZ22" s="1818"/>
      <c r="BA22" s="1870" t="s">
        <v>3</v>
      </c>
      <c r="BB22" s="1818"/>
      <c r="BC22" s="1818"/>
      <c r="BD22" s="1870" t="s">
        <v>3</v>
      </c>
      <c r="BE22" s="1818"/>
      <c r="BF22" s="1818"/>
      <c r="BG22" s="1870" t="s">
        <v>3</v>
      </c>
      <c r="BH22" s="1818"/>
      <c r="BI22" s="1818"/>
    </row>
    <row r="23" spans="1:61" x14ac:dyDescent="0.2">
      <c r="A23" s="1740" t="s">
        <v>555</v>
      </c>
      <c r="B23" s="1741"/>
      <c r="C23" s="1741"/>
      <c r="D23" s="1741"/>
      <c r="E23" s="1742"/>
      <c r="F23" s="1742"/>
      <c r="G23" s="1743"/>
      <c r="H23" s="1743"/>
      <c r="I23" s="1742"/>
      <c r="J23" s="1743"/>
      <c r="K23" s="1743"/>
      <c r="L23" s="1742"/>
      <c r="M23" s="1743"/>
      <c r="N23" s="1743"/>
      <c r="O23" s="1742"/>
      <c r="P23" s="1743"/>
      <c r="Q23" s="1743"/>
      <c r="R23" s="1742"/>
      <c r="S23" s="1743"/>
      <c r="T23" s="1743"/>
      <c r="U23" s="1742"/>
      <c r="V23" s="1743"/>
      <c r="W23" s="1743"/>
      <c r="X23" s="1742"/>
      <c r="Y23" s="1743"/>
      <c r="Z23" s="1743"/>
      <c r="AA23" s="1742"/>
      <c r="AB23" s="1742"/>
      <c r="AC23" s="1742"/>
      <c r="AD23" s="1743"/>
      <c r="AE23" s="1743"/>
      <c r="AF23" s="1742"/>
      <c r="AG23" s="1742"/>
      <c r="AH23" s="1742"/>
      <c r="AI23" s="1743"/>
      <c r="AJ23" s="1743"/>
      <c r="AK23" s="1742"/>
      <c r="AL23" s="1743"/>
      <c r="AM23" s="1743"/>
      <c r="AN23" s="1742"/>
      <c r="AO23" s="1743"/>
      <c r="AP23" s="1743"/>
      <c r="AQ23" s="1742"/>
      <c r="AR23" s="1743"/>
      <c r="AS23" s="1743"/>
      <c r="AT23" s="1742"/>
      <c r="AU23" s="1742"/>
      <c r="AV23" s="1742"/>
      <c r="AW23" s="1742"/>
      <c r="AX23" s="1742"/>
      <c r="AY23" s="1743"/>
      <c r="AZ23" s="1743"/>
      <c r="BA23" s="1742"/>
      <c r="BB23" s="1743"/>
      <c r="BC23" s="1743"/>
      <c r="BD23" s="1742"/>
      <c r="BE23" s="1743"/>
      <c r="BF23" s="1743"/>
      <c r="BG23" s="1742"/>
      <c r="BH23" s="1743"/>
      <c r="BI23" s="1743"/>
    </row>
    <row r="24" spans="1:61" x14ac:dyDescent="0.2">
      <c r="A24" s="1775" t="s">
        <v>16</v>
      </c>
      <c r="B24" s="1776" t="s">
        <v>540</v>
      </c>
      <c r="C24" s="1230">
        <v>2.7399999999999998E-3</v>
      </c>
      <c r="D24" s="1416" t="s">
        <v>2</v>
      </c>
      <c r="E24" s="1776">
        <v>1.2E-2</v>
      </c>
      <c r="F24" s="1784"/>
      <c r="G24" s="1783"/>
      <c r="H24" s="1783"/>
      <c r="I24" s="1784"/>
      <c r="J24" s="1783"/>
      <c r="K24" s="1783"/>
      <c r="L24" s="1784"/>
      <c r="M24" s="1783"/>
      <c r="N24" s="1783"/>
      <c r="O24" s="1784"/>
      <c r="P24" s="1783"/>
      <c r="Q24" s="1783"/>
      <c r="R24" s="1876" t="s">
        <v>3</v>
      </c>
      <c r="S24" s="1874"/>
      <c r="T24" s="1874"/>
      <c r="U24" s="1784"/>
      <c r="V24" s="1874"/>
      <c r="W24" s="1874"/>
      <c r="X24" s="1784">
        <v>1E-3</v>
      </c>
      <c r="Y24" s="1875" t="s">
        <v>12</v>
      </c>
      <c r="Z24" s="1875"/>
      <c r="AA24" s="1784">
        <v>1E-3</v>
      </c>
      <c r="AB24" s="1775" t="s">
        <v>12</v>
      </c>
      <c r="AC24" s="1784">
        <v>1E-3</v>
      </c>
      <c r="AD24" s="1875" t="s">
        <v>12</v>
      </c>
      <c r="AE24" s="1875"/>
      <c r="AF24" s="1784">
        <v>1E-3</v>
      </c>
      <c r="AG24" s="1775" t="s">
        <v>12</v>
      </c>
      <c r="AH24" s="1784"/>
      <c r="AI24" s="1874"/>
      <c r="AJ24" s="1874"/>
      <c r="AK24" s="1784"/>
      <c r="AL24" s="1874"/>
      <c r="AM24" s="1874"/>
      <c r="AN24" s="1784">
        <v>1E-3</v>
      </c>
      <c r="AO24" s="1844" t="s">
        <v>12</v>
      </c>
      <c r="AP24" s="1844"/>
      <c r="AQ24" s="1784">
        <v>1.6000000000000001E-3</v>
      </c>
      <c r="AR24" s="1783"/>
      <c r="AS24" s="1783"/>
      <c r="AT24" s="1784">
        <v>1E-3</v>
      </c>
      <c r="AU24" s="1784" t="s">
        <v>12</v>
      </c>
      <c r="AV24" s="1784">
        <v>1E-3</v>
      </c>
      <c r="AW24" s="1784" t="s">
        <v>12</v>
      </c>
      <c r="AX24" s="1784">
        <v>1E-3</v>
      </c>
      <c r="AY24" s="1844" t="s">
        <v>12</v>
      </c>
      <c r="AZ24" s="1844"/>
      <c r="BA24" s="1784">
        <v>1E-3</v>
      </c>
      <c r="BB24" s="1844" t="s">
        <v>12</v>
      </c>
      <c r="BC24" s="1844"/>
      <c r="BD24" s="1784">
        <v>0.05</v>
      </c>
      <c r="BE24" s="1844" t="s">
        <v>12</v>
      </c>
      <c r="BF24" s="1844"/>
      <c r="BG24" s="1784">
        <v>0.05</v>
      </c>
      <c r="BH24" s="1844" t="s">
        <v>12</v>
      </c>
      <c r="BI24" s="1844"/>
    </row>
    <row r="25" spans="1:61" x14ac:dyDescent="0.2">
      <c r="A25" s="1796" t="s">
        <v>17</v>
      </c>
      <c r="B25" s="1797" t="s">
        <v>540</v>
      </c>
      <c r="C25" s="1416" t="s">
        <v>2</v>
      </c>
      <c r="D25" s="1797">
        <v>5.4000000000000001E-4</v>
      </c>
      <c r="E25" s="1797">
        <v>1.4E-2</v>
      </c>
      <c r="F25" s="1772"/>
      <c r="G25" s="1773"/>
      <c r="H25" s="1773"/>
      <c r="I25" s="1772"/>
      <c r="J25" s="1773"/>
      <c r="K25" s="1773"/>
      <c r="L25" s="1772"/>
      <c r="M25" s="1773"/>
      <c r="N25" s="1773"/>
      <c r="O25" s="1772"/>
      <c r="P25" s="1773"/>
      <c r="Q25" s="1773"/>
      <c r="R25" s="1870" t="s">
        <v>3</v>
      </c>
      <c r="S25" s="1818"/>
      <c r="T25" s="1818"/>
      <c r="U25" s="1772"/>
      <c r="V25" s="1818"/>
      <c r="W25" s="1818"/>
      <c r="X25" s="1772">
        <v>2.0000000000000001E-4</v>
      </c>
      <c r="Y25" s="1451" t="s">
        <v>12</v>
      </c>
      <c r="Z25" s="1451"/>
      <c r="AA25" s="1772">
        <v>2.0000000000000001E-4</v>
      </c>
      <c r="AB25" s="1796" t="s">
        <v>12</v>
      </c>
      <c r="AC25" s="1772">
        <v>2.0000000000000001E-4</v>
      </c>
      <c r="AD25" s="1451" t="s">
        <v>12</v>
      </c>
      <c r="AE25" s="1451"/>
      <c r="AF25" s="1772">
        <v>2.0000000000000001E-4</v>
      </c>
      <c r="AG25" s="1796" t="s">
        <v>12</v>
      </c>
      <c r="AH25" s="1772"/>
      <c r="AI25" s="1818"/>
      <c r="AJ25" s="1818"/>
      <c r="AK25" s="1772"/>
      <c r="AL25" s="1818"/>
      <c r="AM25" s="1818"/>
      <c r="AN25" s="1772">
        <v>2.0000000000000001E-4</v>
      </c>
      <c r="AO25" s="1838" t="s">
        <v>12</v>
      </c>
      <c r="AP25" s="1838"/>
      <c r="AQ25" s="1772">
        <v>2.0000000000000001E-4</v>
      </c>
      <c r="AR25" s="1838" t="s">
        <v>12</v>
      </c>
      <c r="AS25" s="1838"/>
      <c r="AT25" s="1772">
        <v>2.0000000000000001E-4</v>
      </c>
      <c r="AU25" s="1772" t="s">
        <v>12</v>
      </c>
      <c r="AV25" s="1772">
        <v>2.0000000000000001E-4</v>
      </c>
      <c r="AW25" s="1772" t="s">
        <v>12</v>
      </c>
      <c r="AX25" s="1772">
        <v>2.0000000000000001E-4</v>
      </c>
      <c r="AY25" s="1838" t="s">
        <v>12</v>
      </c>
      <c r="AZ25" s="1838"/>
      <c r="BA25" s="1772">
        <v>2.0000000000000001E-4</v>
      </c>
      <c r="BB25" s="1838" t="s">
        <v>12</v>
      </c>
      <c r="BC25" s="1838"/>
      <c r="BD25" s="1772">
        <v>2E-3</v>
      </c>
      <c r="BE25" s="1838" t="s">
        <v>12</v>
      </c>
      <c r="BF25" s="1838"/>
      <c r="BG25" s="1772">
        <v>2E-3</v>
      </c>
      <c r="BH25" s="1838" t="s">
        <v>12</v>
      </c>
      <c r="BI25" s="1838"/>
    </row>
    <row r="26" spans="1:61" x14ac:dyDescent="0.2">
      <c r="A26" s="1801" t="s">
        <v>238</v>
      </c>
      <c r="B26" s="1741"/>
      <c r="C26" s="1741"/>
      <c r="D26" s="1741"/>
      <c r="E26" s="1742"/>
      <c r="F26" s="1742"/>
      <c r="G26" s="1743"/>
      <c r="H26" s="1743"/>
      <c r="I26" s="1742"/>
      <c r="J26" s="1743"/>
      <c r="K26" s="1743"/>
      <c r="L26" s="1742"/>
      <c r="M26" s="1743"/>
      <c r="N26" s="1743"/>
      <c r="O26" s="1742"/>
      <c r="P26" s="1743"/>
      <c r="Q26" s="1743"/>
      <c r="R26" s="1742"/>
      <c r="S26" s="1743"/>
      <c r="T26" s="1743"/>
      <c r="U26" s="1742"/>
      <c r="V26" s="1743"/>
      <c r="W26" s="1743"/>
      <c r="X26" s="1742"/>
      <c r="Y26" s="1743"/>
      <c r="Z26" s="1743"/>
      <c r="AA26" s="1742"/>
      <c r="AB26" s="1742"/>
      <c r="AC26" s="1742"/>
      <c r="AD26" s="1743"/>
      <c r="AE26" s="1743"/>
      <c r="AF26" s="1742"/>
      <c r="AG26" s="1742"/>
      <c r="AH26" s="1742"/>
      <c r="AI26" s="1743"/>
      <c r="AJ26" s="1743"/>
      <c r="AK26" s="1742"/>
      <c r="AL26" s="1743"/>
      <c r="AM26" s="1743"/>
      <c r="AN26" s="1742"/>
      <c r="AO26" s="1743"/>
      <c r="AP26" s="1743"/>
      <c r="AQ26" s="1742"/>
      <c r="AR26" s="1743"/>
      <c r="AS26" s="1743"/>
      <c r="AT26" s="1742"/>
      <c r="AU26" s="1742"/>
      <c r="AV26" s="1742"/>
      <c r="AW26" s="1742"/>
      <c r="AX26" s="1742"/>
      <c r="AY26" s="1743"/>
      <c r="AZ26" s="1743"/>
      <c r="BA26" s="1742"/>
      <c r="BB26" s="1743"/>
      <c r="BC26" s="1743"/>
      <c r="BD26" s="1742"/>
      <c r="BE26" s="1743"/>
      <c r="BF26" s="1743"/>
      <c r="BG26" s="1742"/>
      <c r="BH26" s="1743"/>
      <c r="BI26" s="1743"/>
    </row>
    <row r="27" spans="1:61" x14ac:dyDescent="0.2">
      <c r="A27" s="1757" t="s">
        <v>45</v>
      </c>
      <c r="B27" s="1758" t="s">
        <v>557</v>
      </c>
      <c r="C27" s="1795" t="s">
        <v>2</v>
      </c>
      <c r="D27" s="1758">
        <v>0.2</v>
      </c>
      <c r="E27" s="1758">
        <v>95</v>
      </c>
      <c r="F27" s="1762">
        <v>0.995</v>
      </c>
      <c r="G27" s="1764" t="s">
        <v>12</v>
      </c>
      <c r="H27" s="1764"/>
      <c r="I27" s="1762">
        <v>0.99700000000000011</v>
      </c>
      <c r="J27" s="1764" t="s">
        <v>12</v>
      </c>
      <c r="K27" s="1764"/>
      <c r="L27" s="1762"/>
      <c r="M27" s="1763"/>
      <c r="N27" s="1763"/>
      <c r="O27" s="1762"/>
      <c r="P27" s="1763"/>
      <c r="Q27" s="1763"/>
      <c r="R27" s="1872" t="s">
        <v>3</v>
      </c>
      <c r="S27" s="1871"/>
      <c r="T27" s="1871"/>
      <c r="U27" s="1762"/>
      <c r="V27" s="1871"/>
      <c r="W27" s="1871"/>
      <c r="X27" s="1762">
        <v>4.0000000000000001E-3</v>
      </c>
      <c r="Y27" s="1439" t="s">
        <v>12</v>
      </c>
      <c r="Z27" s="1439"/>
      <c r="AA27" s="1762">
        <v>4.0000000000000001E-3</v>
      </c>
      <c r="AB27" s="1757" t="s">
        <v>12</v>
      </c>
      <c r="AC27" s="1762">
        <v>4.0000000000000001E-3</v>
      </c>
      <c r="AD27" s="1439" t="s">
        <v>12</v>
      </c>
      <c r="AE27" s="1439"/>
      <c r="AF27" s="1762">
        <v>4.0000000000000001E-3</v>
      </c>
      <c r="AG27" s="1757" t="s">
        <v>12</v>
      </c>
      <c r="AH27" s="1762"/>
      <c r="AI27" s="1871"/>
      <c r="AJ27" s="1871"/>
      <c r="AK27" s="1762"/>
      <c r="AL27" s="1871"/>
      <c r="AM27" s="1871"/>
      <c r="AN27" s="1762">
        <v>4.0000000000000001E-3</v>
      </c>
      <c r="AO27" s="1764" t="s">
        <v>12</v>
      </c>
      <c r="AP27" s="1764"/>
      <c r="AQ27" s="1762">
        <v>4.0000000000000001E-3</v>
      </c>
      <c r="AR27" s="1764" t="s">
        <v>12</v>
      </c>
      <c r="AS27" s="1764"/>
      <c r="AT27" s="1762">
        <v>4.0000000000000001E-3</v>
      </c>
      <c r="AU27" s="1762" t="s">
        <v>12</v>
      </c>
      <c r="AV27" s="1762">
        <v>4.0000000000000001E-3</v>
      </c>
      <c r="AW27" s="1762" t="s">
        <v>12</v>
      </c>
      <c r="AX27" s="1762">
        <v>4.0000000000000001E-3</v>
      </c>
      <c r="AY27" s="1764" t="s">
        <v>12</v>
      </c>
      <c r="AZ27" s="1764"/>
      <c r="BA27" s="1762">
        <v>4.0000000000000001E-3</v>
      </c>
      <c r="BB27" s="1764" t="s">
        <v>12</v>
      </c>
      <c r="BC27" s="1764"/>
      <c r="BD27" s="1762">
        <v>4.0000000000000001E-3</v>
      </c>
      <c r="BE27" s="1764" t="s">
        <v>12</v>
      </c>
      <c r="BF27" s="1764"/>
      <c r="BG27" s="1762">
        <v>4.0000000000000001E-3</v>
      </c>
      <c r="BH27" s="1764" t="s">
        <v>12</v>
      </c>
      <c r="BI27" s="1764"/>
    </row>
    <row r="28" spans="1:61" x14ac:dyDescent="0.2">
      <c r="A28" s="1757" t="s">
        <v>47</v>
      </c>
      <c r="B28" s="1758" t="s">
        <v>557</v>
      </c>
      <c r="C28" s="1795" t="s">
        <v>2</v>
      </c>
      <c r="D28" s="1758">
        <v>0.2</v>
      </c>
      <c r="E28" s="1814">
        <v>2900</v>
      </c>
      <c r="F28" s="1762">
        <v>0.995</v>
      </c>
      <c r="G28" s="1764" t="s">
        <v>12</v>
      </c>
      <c r="H28" s="1764"/>
      <c r="I28" s="1762">
        <v>0.99700000000000011</v>
      </c>
      <c r="J28" s="1764" t="s">
        <v>12</v>
      </c>
      <c r="K28" s="1764"/>
      <c r="L28" s="1762"/>
      <c r="M28" s="1763"/>
      <c r="N28" s="1763"/>
      <c r="O28" s="1762"/>
      <c r="P28" s="1763"/>
      <c r="Q28" s="1763"/>
      <c r="R28" s="1872" t="s">
        <v>3</v>
      </c>
      <c r="S28" s="1871"/>
      <c r="T28" s="1871"/>
      <c r="U28" s="1762"/>
      <c r="V28" s="1871"/>
      <c r="W28" s="1871"/>
      <c r="X28" s="1762">
        <v>2E-3</v>
      </c>
      <c r="Y28" s="1439" t="s">
        <v>12</v>
      </c>
      <c r="Z28" s="1439"/>
      <c r="AA28" s="1762">
        <v>2E-3</v>
      </c>
      <c r="AB28" s="1757" t="s">
        <v>12</v>
      </c>
      <c r="AC28" s="1762">
        <v>2E-3</v>
      </c>
      <c r="AD28" s="1439" t="s">
        <v>12</v>
      </c>
      <c r="AE28" s="1439"/>
      <c r="AF28" s="1762">
        <v>2E-3</v>
      </c>
      <c r="AG28" s="1757" t="s">
        <v>12</v>
      </c>
      <c r="AH28" s="1762"/>
      <c r="AI28" s="1871"/>
      <c r="AJ28" s="1871"/>
      <c r="AK28" s="1762"/>
      <c r="AL28" s="1871"/>
      <c r="AM28" s="1871"/>
      <c r="AN28" s="1762">
        <v>2E-3</v>
      </c>
      <c r="AO28" s="1764" t="s">
        <v>12</v>
      </c>
      <c r="AP28" s="1764"/>
      <c r="AQ28" s="1762">
        <v>2E-3</v>
      </c>
      <c r="AR28" s="1764" t="s">
        <v>12</v>
      </c>
      <c r="AS28" s="1764"/>
      <c r="AT28" s="1762">
        <v>2E-3</v>
      </c>
      <c r="AU28" s="1762" t="s">
        <v>12</v>
      </c>
      <c r="AV28" s="1764">
        <v>2E-3</v>
      </c>
      <c r="AW28" s="1764" t="s">
        <v>12</v>
      </c>
      <c r="AX28" s="1762">
        <v>2E-3</v>
      </c>
      <c r="AY28" s="1764" t="s">
        <v>12</v>
      </c>
      <c r="AZ28" s="1764"/>
      <c r="BA28" s="1762">
        <v>2E-3</v>
      </c>
      <c r="BB28" s="1764" t="s">
        <v>12</v>
      </c>
      <c r="BC28" s="1764"/>
      <c r="BD28" s="1762">
        <v>2E-3</v>
      </c>
      <c r="BE28" s="1764" t="s">
        <v>12</v>
      </c>
      <c r="BF28" s="1764"/>
      <c r="BG28" s="1762">
        <v>2E-3</v>
      </c>
      <c r="BH28" s="1764" t="s">
        <v>12</v>
      </c>
      <c r="BI28" s="1764"/>
    </row>
    <row r="29" spans="1:61" x14ac:dyDescent="0.2">
      <c r="A29" s="1757" t="s">
        <v>685</v>
      </c>
      <c r="B29" s="1758" t="s">
        <v>557</v>
      </c>
      <c r="C29" s="1230">
        <v>1.1999999999999999E-3</v>
      </c>
      <c r="D29" s="1795" t="s">
        <v>2</v>
      </c>
      <c r="E29" s="1758">
        <v>1</v>
      </c>
      <c r="F29" s="1762">
        <v>0.995</v>
      </c>
      <c r="G29" s="1764" t="s">
        <v>12</v>
      </c>
      <c r="H29" s="1764"/>
      <c r="I29" s="1762">
        <v>0.99700000000000011</v>
      </c>
      <c r="J29" s="1764" t="s">
        <v>12</v>
      </c>
      <c r="K29" s="1764"/>
      <c r="L29" s="1762"/>
      <c r="M29" s="1763"/>
      <c r="N29" s="1763"/>
      <c r="O29" s="1762"/>
      <c r="P29" s="1763"/>
      <c r="Q29" s="1763"/>
      <c r="R29" s="1872" t="s">
        <v>3</v>
      </c>
      <c r="S29" s="1871"/>
      <c r="T29" s="1871"/>
      <c r="U29" s="1762"/>
      <c r="V29" s="1871"/>
      <c r="W29" s="1871"/>
      <c r="X29" s="1762">
        <v>2.3E-3</v>
      </c>
      <c r="Y29" s="1439" t="s">
        <v>12</v>
      </c>
      <c r="Z29" s="1439"/>
      <c r="AA29" s="1762">
        <v>2.3E-3</v>
      </c>
      <c r="AB29" s="1757" t="s">
        <v>12</v>
      </c>
      <c r="AC29" s="1762">
        <v>2.3E-3</v>
      </c>
      <c r="AD29" s="1439" t="s">
        <v>12</v>
      </c>
      <c r="AE29" s="1439"/>
      <c r="AF29" s="1762">
        <v>2.3E-3</v>
      </c>
      <c r="AG29" s="1757" t="s">
        <v>12</v>
      </c>
      <c r="AH29" s="1762"/>
      <c r="AI29" s="1871"/>
      <c r="AJ29" s="1871"/>
      <c r="AK29" s="1762"/>
      <c r="AL29" s="1871"/>
      <c r="AM29" s="1871"/>
      <c r="AN29" s="1886">
        <v>5.1999999999999998E-2</v>
      </c>
      <c r="AO29" s="1763"/>
      <c r="AP29" s="1219">
        <f>(IF(((AN29/'[3]Table 7-1 Current Stormwater'!$C33)&lt;10),"&lt;10",ROUND((AN29/'[3]Table 7-1 Current Stormwater'!$C33),0)))</f>
        <v>43</v>
      </c>
      <c r="AQ29" s="1886">
        <v>6.3E-3</v>
      </c>
      <c r="AR29" s="1763"/>
      <c r="AS29" s="1219" t="str">
        <f>(IF(((AQ29/'[3]Table 7-1 Current Stormwater'!$C33)&lt;10),"&lt;10",ROUND((AQ29/'[3]Table 7-1 Current Stormwater'!$C33),0)))</f>
        <v>&lt;10</v>
      </c>
      <c r="AT29" s="1762">
        <v>2.3E-3</v>
      </c>
      <c r="AU29" s="1762" t="s">
        <v>12</v>
      </c>
      <c r="AV29" s="1764">
        <v>2.3E-3</v>
      </c>
      <c r="AW29" s="1764" t="s">
        <v>12</v>
      </c>
      <c r="AX29" s="1886">
        <v>2.5999999999999999E-2</v>
      </c>
      <c r="AY29" s="1763"/>
      <c r="AZ29" s="1219">
        <f>(IF(((AX29/'[3]Table 7-1 Current Stormwater'!$C33)&lt;10),"&lt;10",ROUND((AX29/'[3]Table 7-1 Current Stormwater'!$C33),0)))</f>
        <v>22</v>
      </c>
      <c r="BA29" s="1886">
        <v>4.5999999999999999E-3</v>
      </c>
      <c r="BB29" s="1763"/>
      <c r="BC29" s="1219" t="str">
        <f>(IF(((BA29/'[3]Table 7-1 Current Stormwater'!$C33)&lt;10),"&lt;10",ROUND((BA29/'[3]Table 7-1 Current Stormwater'!$C33),0)))</f>
        <v>&lt;10</v>
      </c>
      <c r="BD29" s="1886">
        <v>4.7000000000000002E-3</v>
      </c>
      <c r="BE29" s="1763"/>
      <c r="BF29" s="1219" t="str">
        <f>(IF(((BD29/'[3]Table 7-1 Current Stormwater'!$C33)&lt;10),"&lt;10",ROUND((BD29/'[3]Table 7-1 Current Stormwater'!$C33),0)))</f>
        <v>&lt;10</v>
      </c>
      <c r="BG29" s="1762">
        <v>2.3E-3</v>
      </c>
      <c r="BH29" s="1764" t="s">
        <v>12</v>
      </c>
      <c r="BI29" s="1764"/>
    </row>
    <row r="30" spans="1:61" x14ac:dyDescent="0.2">
      <c r="A30" s="1757" t="s">
        <v>686</v>
      </c>
      <c r="B30" s="1758" t="s">
        <v>557</v>
      </c>
      <c r="C30" s="1230">
        <v>1.2E-4</v>
      </c>
      <c r="D30" s="1795" t="s">
        <v>2</v>
      </c>
      <c r="E30" s="1758">
        <v>1</v>
      </c>
      <c r="F30" s="1762">
        <v>0.995</v>
      </c>
      <c r="G30" s="1764" t="s">
        <v>12</v>
      </c>
      <c r="H30" s="1764"/>
      <c r="I30" s="1762">
        <v>0.99700000000000011</v>
      </c>
      <c r="J30" s="1764" t="s">
        <v>12</v>
      </c>
      <c r="K30" s="1764"/>
      <c r="L30" s="1762"/>
      <c r="M30" s="1763"/>
      <c r="N30" s="1763"/>
      <c r="O30" s="1762"/>
      <c r="P30" s="1763"/>
      <c r="Q30" s="1763"/>
      <c r="R30" s="1872" t="s">
        <v>3</v>
      </c>
      <c r="S30" s="1871"/>
      <c r="T30" s="1871"/>
      <c r="U30" s="1762"/>
      <c r="V30" s="1871"/>
      <c r="W30" s="1871"/>
      <c r="X30" s="1762">
        <v>3.3E-3</v>
      </c>
      <c r="Y30" s="1439" t="s">
        <v>12</v>
      </c>
      <c r="Z30" s="1439"/>
      <c r="AA30" s="1762">
        <v>3.3E-3</v>
      </c>
      <c r="AB30" s="1757" t="s">
        <v>12</v>
      </c>
      <c r="AC30" s="1762">
        <v>3.3E-3</v>
      </c>
      <c r="AD30" s="1439" t="s">
        <v>12</v>
      </c>
      <c r="AE30" s="1439"/>
      <c r="AF30" s="1762">
        <v>3.3E-3</v>
      </c>
      <c r="AG30" s="1757" t="s">
        <v>12</v>
      </c>
      <c r="AH30" s="1762"/>
      <c r="AI30" s="1871"/>
      <c r="AJ30" s="1871"/>
      <c r="AK30" s="1762"/>
      <c r="AL30" s="1871"/>
      <c r="AM30" s="1871"/>
      <c r="AN30" s="1886">
        <v>5.8000000000000003E-2</v>
      </c>
      <c r="AO30" s="1763"/>
      <c r="AP30" s="1219">
        <f>(IF(((AN30/'[3]Table 7-1 Current Stormwater'!$C34)&lt;10),"&lt;10",ROUND((AN30/'[3]Table 7-1 Current Stormwater'!$C34),0)))</f>
        <v>483</v>
      </c>
      <c r="AQ30" s="1762">
        <v>3.3E-3</v>
      </c>
      <c r="AR30" s="1764" t="s">
        <v>12</v>
      </c>
      <c r="AS30" s="1764"/>
      <c r="AT30" s="1762">
        <v>3.3E-3</v>
      </c>
      <c r="AU30" s="1762" t="s">
        <v>12</v>
      </c>
      <c r="AV30" s="1764">
        <v>3.3E-3</v>
      </c>
      <c r="AW30" s="1764" t="s">
        <v>12</v>
      </c>
      <c r="AX30" s="1886">
        <v>2.8000000000000001E-2</v>
      </c>
      <c r="AY30" s="1764"/>
      <c r="AZ30" s="1219">
        <f>(IF(((AX30/'[3]Table 7-1 Current Stormwater'!$C34)&lt;10),"&lt;10",ROUND((AX30/'[3]Table 7-1 Current Stormwater'!$C34),0)))</f>
        <v>233</v>
      </c>
      <c r="BA30" s="1762">
        <v>3.3E-3</v>
      </c>
      <c r="BB30" s="1764" t="s">
        <v>12</v>
      </c>
      <c r="BC30" s="1764"/>
      <c r="BD30" s="1762">
        <v>3.3E-3</v>
      </c>
      <c r="BE30" s="1764" t="s">
        <v>12</v>
      </c>
      <c r="BF30" s="1764"/>
      <c r="BG30" s="1762">
        <v>3.3E-3</v>
      </c>
      <c r="BH30" s="1764" t="s">
        <v>12</v>
      </c>
      <c r="BI30" s="1764"/>
    </row>
    <row r="31" spans="1:61" x14ac:dyDescent="0.2">
      <c r="A31" s="1757" t="s">
        <v>687</v>
      </c>
      <c r="B31" s="1758" t="s">
        <v>557</v>
      </c>
      <c r="C31" s="1230">
        <v>1.1999999999999999E-3</v>
      </c>
      <c r="D31" s="1795" t="s">
        <v>2</v>
      </c>
      <c r="E31" s="1758">
        <v>1</v>
      </c>
      <c r="F31" s="1762">
        <v>0.995</v>
      </c>
      <c r="G31" s="1764" t="s">
        <v>12</v>
      </c>
      <c r="H31" s="1764"/>
      <c r="I31" s="1762">
        <v>0.99700000000000011</v>
      </c>
      <c r="J31" s="1764" t="s">
        <v>12</v>
      </c>
      <c r="K31" s="1764"/>
      <c r="L31" s="1762"/>
      <c r="M31" s="1763"/>
      <c r="N31" s="1763"/>
      <c r="O31" s="1762"/>
      <c r="P31" s="1763"/>
      <c r="Q31" s="1763"/>
      <c r="R31" s="1872" t="s">
        <v>3</v>
      </c>
      <c r="S31" s="1871"/>
      <c r="T31" s="1871"/>
      <c r="U31" s="1762"/>
      <c r="V31" s="1871"/>
      <c r="W31" s="1871"/>
      <c r="X31" s="1762">
        <v>2.0999999999999999E-3</v>
      </c>
      <c r="Y31" s="1439" t="s">
        <v>12</v>
      </c>
      <c r="Z31" s="1439"/>
      <c r="AA31" s="1762">
        <v>2.0999999999999999E-3</v>
      </c>
      <c r="AB31" s="1757" t="s">
        <v>12</v>
      </c>
      <c r="AC31" s="1762">
        <v>2.0999999999999999E-3</v>
      </c>
      <c r="AD31" s="1439" t="s">
        <v>12</v>
      </c>
      <c r="AE31" s="1439"/>
      <c r="AF31" s="1762">
        <v>2.0999999999999999E-3</v>
      </c>
      <c r="AG31" s="1757" t="s">
        <v>12</v>
      </c>
      <c r="AH31" s="1762"/>
      <c r="AI31" s="1871"/>
      <c r="AJ31" s="1871"/>
      <c r="AK31" s="1762"/>
      <c r="AL31" s="1871"/>
      <c r="AM31" s="1871"/>
      <c r="AN31" s="1886">
        <v>0.11</v>
      </c>
      <c r="AO31" s="1763"/>
      <c r="AP31" s="1219">
        <f>(IF(((AN31/'[3]Table 7-1 Current Stormwater'!$C35)&lt;10),"&lt;10",ROUND((AN31/'[3]Table 7-1 Current Stormwater'!$C35),0)))</f>
        <v>92</v>
      </c>
      <c r="AQ31" s="1886">
        <v>1.5000000000000001E-2</v>
      </c>
      <c r="AR31" s="1763"/>
      <c r="AS31" s="1219">
        <f>(IF(((AQ31/'[3]Table 7-1 Current Stormwater'!$C35)&lt;10),"&lt;10",ROUND((AQ31/'[3]Table 7-1 Current Stormwater'!$C35),0)))</f>
        <v>13</v>
      </c>
      <c r="AT31" s="1762">
        <v>2.0999999999999999E-3</v>
      </c>
      <c r="AU31" s="1762" t="s">
        <v>12</v>
      </c>
      <c r="AV31" s="1764">
        <v>2.0999999999999999E-3</v>
      </c>
      <c r="AW31" s="1764" t="s">
        <v>12</v>
      </c>
      <c r="AX31" s="1886">
        <v>5.7000000000000002E-2</v>
      </c>
      <c r="AY31" s="1764"/>
      <c r="AZ31" s="1219">
        <f>(IF(((AX31/'[3]Table 7-1 Current Stormwater'!$C35)&lt;10),"&lt;10",ROUND((AX31/'[3]Table 7-1 Current Stormwater'!$C35),0)))</f>
        <v>48</v>
      </c>
      <c r="BA31" s="1886">
        <v>3.0000000000000001E-3</v>
      </c>
      <c r="BB31" s="1763"/>
      <c r="BC31" s="1219" t="str">
        <f>(IF(((BA31/'[3]Table 7-1 Current Stormwater'!$C35)&lt;10),"&lt;10",ROUND((BA31/'[3]Table 7-1 Current Stormwater'!$C35),0)))</f>
        <v>&lt;10</v>
      </c>
      <c r="BD31" s="1886">
        <v>0.01</v>
      </c>
      <c r="BE31" s="1764"/>
      <c r="BF31" s="1219" t="str">
        <f>(IF(((BD31/'[3]Table 7-1 Current Stormwater'!$C35)&lt;10),"&lt;10",ROUND((BD31/'[3]Table 7-1 Current Stormwater'!$C35),0)))</f>
        <v>&lt;10</v>
      </c>
      <c r="BG31" s="1886">
        <v>4.7000000000000002E-3</v>
      </c>
      <c r="BH31" s="1763"/>
      <c r="BI31" s="1887" t="str">
        <f>(IF(((BG31/'[3]Table 7-1 Current Stormwater'!$C35)&lt;10),"&lt;10",ROUND((BG31/'[3]Table 7-1 Current Stormwater'!$C35),0)))</f>
        <v>&lt;10</v>
      </c>
    </row>
    <row r="32" spans="1:61" x14ac:dyDescent="0.2">
      <c r="A32" s="1757" t="s">
        <v>689</v>
      </c>
      <c r="B32" s="1758" t="s">
        <v>557</v>
      </c>
      <c r="C32" s="1230">
        <v>1.2999999999999999E-3</v>
      </c>
      <c r="D32" s="1795" t="s">
        <v>2</v>
      </c>
      <c r="E32" s="1758">
        <v>1</v>
      </c>
      <c r="F32" s="1762">
        <v>0.995</v>
      </c>
      <c r="G32" s="1764" t="s">
        <v>12</v>
      </c>
      <c r="H32" s="1764"/>
      <c r="I32" s="1762">
        <v>0.99700000000000011</v>
      </c>
      <c r="J32" s="1764" t="s">
        <v>12</v>
      </c>
      <c r="K32" s="1764"/>
      <c r="L32" s="1762"/>
      <c r="M32" s="1763"/>
      <c r="N32" s="1763"/>
      <c r="O32" s="1762"/>
      <c r="P32" s="1763"/>
      <c r="Q32" s="1763"/>
      <c r="R32" s="1872" t="s">
        <v>3</v>
      </c>
      <c r="S32" s="1871"/>
      <c r="T32" s="1871"/>
      <c r="U32" s="1762"/>
      <c r="V32" s="1871"/>
      <c r="W32" s="1871"/>
      <c r="X32" s="1762">
        <v>2.8E-3</v>
      </c>
      <c r="Y32" s="1439" t="s">
        <v>12</v>
      </c>
      <c r="Z32" s="1439"/>
      <c r="AA32" s="1762">
        <v>2.8E-3</v>
      </c>
      <c r="AB32" s="1757" t="s">
        <v>12</v>
      </c>
      <c r="AC32" s="1762">
        <v>2.8E-3</v>
      </c>
      <c r="AD32" s="1439" t="s">
        <v>12</v>
      </c>
      <c r="AE32" s="1439"/>
      <c r="AF32" s="1762">
        <v>2.8E-3</v>
      </c>
      <c r="AG32" s="1757" t="s">
        <v>12</v>
      </c>
      <c r="AH32" s="1762"/>
      <c r="AI32" s="1871"/>
      <c r="AJ32" s="1871"/>
      <c r="AK32" s="1762"/>
      <c r="AL32" s="1871"/>
      <c r="AM32" s="1871"/>
      <c r="AN32" s="1886">
        <v>7.9000000000000001E-2</v>
      </c>
      <c r="AO32" s="1763"/>
      <c r="AP32" s="1219">
        <f>(IF(((AN32/'[3]Table 7-1 Current Stormwater'!$C37)&lt;10),"&lt;10",ROUND((AN32/'[3]Table 7-1 Current Stormwater'!$C37),0)))</f>
        <v>61</v>
      </c>
      <c r="AQ32" s="1886">
        <v>8.8000000000000005E-3</v>
      </c>
      <c r="AR32" s="1763"/>
      <c r="AS32" s="1219" t="str">
        <f>(IF(((AQ32/'[3]Table 7-1 Current Stormwater'!$C37)&lt;10),"&lt;10",ROUND((AQ32/'[3]Table 7-1 Current Stormwater'!$C37),0)))</f>
        <v>&lt;10</v>
      </c>
      <c r="AT32" s="1762">
        <v>2.8E-3</v>
      </c>
      <c r="AU32" s="1762" t="s">
        <v>12</v>
      </c>
      <c r="AV32" s="1762">
        <v>2.8E-3</v>
      </c>
      <c r="AW32" s="1762" t="s">
        <v>12</v>
      </c>
      <c r="AX32" s="1886">
        <v>3.4000000000000002E-2</v>
      </c>
      <c r="AY32" s="1764"/>
      <c r="AZ32" s="1219">
        <f>(IF(((AX32/'[3]Table 7-1 Current Stormwater'!$C37)&lt;10),"&lt;10",ROUND((AX32/'[3]Table 7-1 Current Stormwater'!$C37),0)))</f>
        <v>26</v>
      </c>
      <c r="BA32" s="1762">
        <v>2.8E-3</v>
      </c>
      <c r="BB32" s="1764" t="s">
        <v>12</v>
      </c>
      <c r="BC32" s="1764"/>
      <c r="BD32" s="1762">
        <v>2.8E-3</v>
      </c>
      <c r="BE32" s="1764" t="s">
        <v>12</v>
      </c>
      <c r="BF32" s="1764"/>
      <c r="BG32" s="1762">
        <v>2.8E-3</v>
      </c>
      <c r="BH32" s="1764" t="s">
        <v>12</v>
      </c>
      <c r="BI32" s="1764"/>
    </row>
    <row r="33" spans="1:61" x14ac:dyDescent="0.2">
      <c r="A33" s="1757" t="s">
        <v>52</v>
      </c>
      <c r="B33" s="1758" t="s">
        <v>557</v>
      </c>
      <c r="C33" s="1230">
        <v>1.2999999999999999E-3</v>
      </c>
      <c r="D33" s="1795" t="s">
        <v>2</v>
      </c>
      <c r="E33" s="1758">
        <v>1</v>
      </c>
      <c r="F33" s="1762">
        <v>0.995</v>
      </c>
      <c r="G33" s="1764" t="s">
        <v>12</v>
      </c>
      <c r="H33" s="1764"/>
      <c r="I33" s="1762">
        <v>0.99700000000000011</v>
      </c>
      <c r="J33" s="1764" t="s">
        <v>12</v>
      </c>
      <c r="K33" s="1764"/>
      <c r="L33" s="1762"/>
      <c r="M33" s="1763"/>
      <c r="N33" s="1763"/>
      <c r="O33" s="1762"/>
      <c r="P33" s="1763"/>
      <c r="Q33" s="1763"/>
      <c r="R33" s="1872" t="s">
        <v>3</v>
      </c>
      <c r="S33" s="1871"/>
      <c r="T33" s="1871"/>
      <c r="U33" s="1762"/>
      <c r="V33" s="1871"/>
      <c r="W33" s="1871"/>
      <c r="X33" s="1762">
        <v>1.1000000000000001E-3</v>
      </c>
      <c r="Y33" s="1439" t="s">
        <v>12</v>
      </c>
      <c r="Z33" s="1439"/>
      <c r="AA33" s="1762">
        <v>1.1000000000000001E-3</v>
      </c>
      <c r="AB33" s="1757" t="s">
        <v>12</v>
      </c>
      <c r="AC33" s="1762">
        <v>1.1000000000000001E-3</v>
      </c>
      <c r="AD33" s="1439" t="s">
        <v>12</v>
      </c>
      <c r="AE33" s="1439"/>
      <c r="AF33" s="1762">
        <v>1.1000000000000001E-3</v>
      </c>
      <c r="AG33" s="1757" t="s">
        <v>12</v>
      </c>
      <c r="AH33" s="1762"/>
      <c r="AI33" s="1871"/>
      <c r="AJ33" s="1871"/>
      <c r="AK33" s="1762"/>
      <c r="AL33" s="1871"/>
      <c r="AM33" s="1871"/>
      <c r="AN33" s="1886">
        <v>9.0000000000000011E-2</v>
      </c>
      <c r="AO33" s="1763"/>
      <c r="AP33" s="1219">
        <f>(IF(((AN33/'[3]Table 7-1 Current Stormwater'!$C38)&lt;10),"&lt;10",ROUND((AN33/'[3]Table 7-1 Current Stormwater'!$C38),0)))</f>
        <v>69</v>
      </c>
      <c r="AQ33" s="1886">
        <v>7.4000000000000003E-3</v>
      </c>
      <c r="AR33" s="1763"/>
      <c r="AS33" s="1219" t="str">
        <f>(IF(((AQ33/'[3]Table 7-1 Current Stormwater'!$C38)&lt;10),"&lt;10",ROUND((AQ33/'[3]Table 7-1 Current Stormwater'!$C38),0)))</f>
        <v>&lt;10</v>
      </c>
      <c r="AT33" s="1762">
        <v>1.1000000000000001E-3</v>
      </c>
      <c r="AU33" s="1762" t="s">
        <v>12</v>
      </c>
      <c r="AV33" s="1762">
        <v>1.1000000000000001E-3</v>
      </c>
      <c r="AW33" s="1762" t="s">
        <v>12</v>
      </c>
      <c r="AX33" s="1886">
        <v>4.3999999999999997E-2</v>
      </c>
      <c r="AY33" s="1764"/>
      <c r="AZ33" s="1219">
        <f>(IF(((AX33/'[3]Table 7-1 Current Stormwater'!$C38)&lt;10),"&lt;10",ROUND((AX33/'[3]Table 7-1 Current Stormwater'!$C38),0)))</f>
        <v>34</v>
      </c>
      <c r="BA33" s="1762">
        <v>1.1000000000000001E-3</v>
      </c>
      <c r="BB33" s="1764" t="s">
        <v>12</v>
      </c>
      <c r="BC33" s="1764"/>
      <c r="BD33" s="1886">
        <v>6.8999999999999999E-3</v>
      </c>
      <c r="BE33" s="1764"/>
      <c r="BF33" s="1219" t="str">
        <f>(IF(((BD33/'[3]Table 7-1 Current Stormwater'!$C38)&lt;10),"&lt;10",ROUND((BD33/'[3]Table 7-1 Current Stormwater'!$C38),0)))</f>
        <v>&lt;10</v>
      </c>
      <c r="BG33" s="1886">
        <v>3.2000000000000002E-3</v>
      </c>
      <c r="BH33" s="1764"/>
      <c r="BI33" s="1219" t="str">
        <f>(IF(((BG33/'[3]Table 7-1 Current Stormwater'!$C38)&lt;10),"&lt;10",ROUND((BG33/'[3]Table 7-1 Current Stormwater'!$C38),0)))</f>
        <v>&lt;10</v>
      </c>
    </row>
    <row r="34" spans="1:61" x14ac:dyDescent="0.2">
      <c r="A34" s="1757" t="s">
        <v>690</v>
      </c>
      <c r="B34" s="1758" t="s">
        <v>557</v>
      </c>
      <c r="C34" s="1230">
        <v>1.2E-4</v>
      </c>
      <c r="D34" s="1795" t="s">
        <v>2</v>
      </c>
      <c r="E34" s="1758">
        <v>1</v>
      </c>
      <c r="F34" s="1762">
        <v>0.995</v>
      </c>
      <c r="G34" s="1764" t="s">
        <v>12</v>
      </c>
      <c r="H34" s="1764"/>
      <c r="I34" s="1762">
        <v>0.99700000000000011</v>
      </c>
      <c r="J34" s="1764" t="s">
        <v>12</v>
      </c>
      <c r="K34" s="1764"/>
      <c r="L34" s="1762"/>
      <c r="M34" s="1763"/>
      <c r="N34" s="1763"/>
      <c r="O34" s="1762"/>
      <c r="P34" s="1763"/>
      <c r="Q34" s="1763"/>
      <c r="R34" s="1872" t="s">
        <v>3</v>
      </c>
      <c r="S34" s="1871"/>
      <c r="T34" s="1871"/>
      <c r="U34" s="1762"/>
      <c r="V34" s="1871"/>
      <c r="W34" s="1871"/>
      <c r="X34" s="1762">
        <v>3.0999999999999999E-3</v>
      </c>
      <c r="Y34" s="1439" t="s">
        <v>12</v>
      </c>
      <c r="Z34" s="1439"/>
      <c r="AA34" s="1762">
        <v>3.0999999999999999E-3</v>
      </c>
      <c r="AB34" s="1757" t="s">
        <v>12</v>
      </c>
      <c r="AC34" s="1762">
        <v>3.0999999999999999E-3</v>
      </c>
      <c r="AD34" s="1439" t="s">
        <v>12</v>
      </c>
      <c r="AE34" s="1439"/>
      <c r="AF34" s="1762">
        <v>3.0999999999999999E-3</v>
      </c>
      <c r="AG34" s="1757" t="s">
        <v>12</v>
      </c>
      <c r="AH34" s="1762"/>
      <c r="AI34" s="1871"/>
      <c r="AJ34" s="1871"/>
      <c r="AK34" s="1762"/>
      <c r="AL34" s="1871"/>
      <c r="AM34" s="1871"/>
      <c r="AN34" s="1886">
        <v>4.1999999999999997E-3</v>
      </c>
      <c r="AO34" s="1763"/>
      <c r="AP34" s="1219">
        <f>(IF(((AN34/'[3]Table 7-1 Current Stormwater'!$C39)&lt;10),"&lt;10",ROUND((AN34/'[3]Table 7-1 Current Stormwater'!$C39),0)))</f>
        <v>35</v>
      </c>
      <c r="AQ34" s="1762">
        <v>3.0999999999999999E-3</v>
      </c>
      <c r="AR34" s="1764" t="s">
        <v>12</v>
      </c>
      <c r="AS34" s="1764"/>
      <c r="AT34" s="1762">
        <v>3.0999999999999999E-3</v>
      </c>
      <c r="AU34" s="1762" t="s">
        <v>12</v>
      </c>
      <c r="AV34" s="1762">
        <v>3.0999999999999999E-3</v>
      </c>
      <c r="AW34" s="1762" t="s">
        <v>12</v>
      </c>
      <c r="AX34" s="1886">
        <v>2.5999999999999999E-2</v>
      </c>
      <c r="AY34" s="1764"/>
      <c r="AZ34" s="1219">
        <f>(IF(((AX34/'[3]Table 7-1 Current Stormwater'!$C39)&lt;10),"&lt;10",ROUND((AX34/'[3]Table 7-1 Current Stormwater'!$C39),0)))</f>
        <v>217</v>
      </c>
      <c r="BA34" s="1762">
        <v>3.0999999999999999E-3</v>
      </c>
      <c r="BB34" s="1764" t="s">
        <v>12</v>
      </c>
      <c r="BC34" s="1764"/>
      <c r="BD34" s="1762">
        <v>3.0999999999999999E-3</v>
      </c>
      <c r="BE34" s="1764" t="s">
        <v>12</v>
      </c>
      <c r="BF34" s="1764"/>
      <c r="BG34" s="1762">
        <v>3.0999999999999999E-3</v>
      </c>
      <c r="BH34" s="1764" t="s">
        <v>12</v>
      </c>
      <c r="BI34" s="1764"/>
    </row>
    <row r="35" spans="1:61" x14ac:dyDescent="0.2">
      <c r="A35" s="1757" t="s">
        <v>54</v>
      </c>
      <c r="B35" s="1758" t="s">
        <v>557</v>
      </c>
      <c r="C35" s="1795" t="s">
        <v>2</v>
      </c>
      <c r="D35" s="1758">
        <v>0.2</v>
      </c>
      <c r="E35" s="1758">
        <v>14</v>
      </c>
      <c r="F35" s="1762">
        <v>0.995</v>
      </c>
      <c r="G35" s="1764" t="s">
        <v>12</v>
      </c>
      <c r="H35" s="1764"/>
      <c r="I35" s="1762">
        <v>0.99700000000000011</v>
      </c>
      <c r="J35" s="1764" t="s">
        <v>12</v>
      </c>
      <c r="K35" s="1764"/>
      <c r="L35" s="1762"/>
      <c r="M35" s="1763"/>
      <c r="N35" s="1763"/>
      <c r="O35" s="1762"/>
      <c r="P35" s="1763"/>
      <c r="Q35" s="1763"/>
      <c r="R35" s="1872" t="s">
        <v>3</v>
      </c>
      <c r="S35" s="1871"/>
      <c r="T35" s="1871"/>
      <c r="U35" s="1762"/>
      <c r="V35" s="1871"/>
      <c r="W35" s="1871"/>
      <c r="X35" s="1762">
        <v>1.1999999999999999E-3</v>
      </c>
      <c r="Y35" s="1439" t="s">
        <v>12</v>
      </c>
      <c r="Z35" s="1439"/>
      <c r="AA35" s="1762">
        <v>1.1999999999999999E-3</v>
      </c>
      <c r="AB35" s="1757" t="s">
        <v>12</v>
      </c>
      <c r="AC35" s="1762">
        <v>1.1999999999999999E-3</v>
      </c>
      <c r="AD35" s="1439" t="s">
        <v>12</v>
      </c>
      <c r="AE35" s="1439"/>
      <c r="AF35" s="1762">
        <v>1.1999999999999999E-3</v>
      </c>
      <c r="AG35" s="1757" t="s">
        <v>12</v>
      </c>
      <c r="AH35" s="1762"/>
      <c r="AI35" s="1871"/>
      <c r="AJ35" s="1871"/>
      <c r="AK35" s="1762"/>
      <c r="AL35" s="1871"/>
      <c r="AM35" s="1871"/>
      <c r="AN35" s="1762">
        <v>0.11</v>
      </c>
      <c r="AO35" s="1763"/>
      <c r="AP35" s="1763"/>
      <c r="AQ35" s="1762">
        <v>1.2999999999999999E-2</v>
      </c>
      <c r="AR35" s="1763"/>
      <c r="AS35" s="1763"/>
      <c r="AT35" s="1762">
        <v>1.1999999999999999E-3</v>
      </c>
      <c r="AU35" s="1762" t="s">
        <v>12</v>
      </c>
      <c r="AV35" s="1762">
        <v>1.1999999999999999E-3</v>
      </c>
      <c r="AW35" s="1762" t="s">
        <v>12</v>
      </c>
      <c r="AX35" s="1762">
        <v>6.8000000000000005E-2</v>
      </c>
      <c r="AY35" s="1764"/>
      <c r="AZ35" s="1764"/>
      <c r="BA35" s="1762">
        <v>1.1999999999999999E-3</v>
      </c>
      <c r="BB35" s="1764" t="s">
        <v>12</v>
      </c>
      <c r="BC35" s="1764"/>
      <c r="BD35" s="1762">
        <v>8.9999999999999993E-3</v>
      </c>
      <c r="BE35" s="1764"/>
      <c r="BF35" s="1764"/>
      <c r="BG35" s="1762">
        <v>4.1000000000000003E-3</v>
      </c>
      <c r="BH35" s="1764"/>
      <c r="BI35" s="1764"/>
    </row>
    <row r="36" spans="1:61" x14ac:dyDescent="0.2">
      <c r="A36" s="1757" t="s">
        <v>55</v>
      </c>
      <c r="B36" s="1758" t="s">
        <v>557</v>
      </c>
      <c r="C36" s="1795" t="s">
        <v>2</v>
      </c>
      <c r="D36" s="1758">
        <v>0.2</v>
      </c>
      <c r="E36" s="1758">
        <v>390</v>
      </c>
      <c r="F36" s="1762">
        <v>0.995</v>
      </c>
      <c r="G36" s="1764" t="s">
        <v>12</v>
      </c>
      <c r="H36" s="1764"/>
      <c r="I36" s="1762">
        <v>0.99700000000000011</v>
      </c>
      <c r="J36" s="1764" t="s">
        <v>12</v>
      </c>
      <c r="K36" s="1764"/>
      <c r="L36" s="1762"/>
      <c r="M36" s="1763"/>
      <c r="N36" s="1763"/>
      <c r="O36" s="1762"/>
      <c r="P36" s="1763"/>
      <c r="Q36" s="1763"/>
      <c r="R36" s="1872" t="s">
        <v>3</v>
      </c>
      <c r="S36" s="1871"/>
      <c r="T36" s="1871"/>
      <c r="U36" s="1762"/>
      <c r="V36" s="1871"/>
      <c r="W36" s="1871"/>
      <c r="X36" s="1762">
        <v>4.3E-3</v>
      </c>
      <c r="Y36" s="1439" t="s">
        <v>12</v>
      </c>
      <c r="Z36" s="1439"/>
      <c r="AA36" s="1762">
        <v>4.3E-3</v>
      </c>
      <c r="AB36" s="1757" t="s">
        <v>12</v>
      </c>
      <c r="AC36" s="1762">
        <v>4.3E-3</v>
      </c>
      <c r="AD36" s="1439" t="s">
        <v>12</v>
      </c>
      <c r="AE36" s="1439"/>
      <c r="AF36" s="1762">
        <v>4.3E-3</v>
      </c>
      <c r="AG36" s="1757" t="s">
        <v>12</v>
      </c>
      <c r="AH36" s="1762"/>
      <c r="AI36" s="1871"/>
      <c r="AJ36" s="1871"/>
      <c r="AK36" s="1762"/>
      <c r="AL36" s="1871"/>
      <c r="AM36" s="1871"/>
      <c r="AN36" s="1762">
        <v>4.3E-3</v>
      </c>
      <c r="AO36" s="1764" t="s">
        <v>12</v>
      </c>
      <c r="AP36" s="1764"/>
      <c r="AQ36" s="1762">
        <v>4.3E-3</v>
      </c>
      <c r="AR36" s="1764" t="s">
        <v>12</v>
      </c>
      <c r="AS36" s="1764"/>
      <c r="AT36" s="1762">
        <v>4.3E-3</v>
      </c>
      <c r="AU36" s="1762" t="s">
        <v>12</v>
      </c>
      <c r="AV36" s="1762">
        <v>4.3E-3</v>
      </c>
      <c r="AW36" s="1762" t="s">
        <v>12</v>
      </c>
      <c r="AX36" s="1762">
        <v>4.3E-3</v>
      </c>
      <c r="AY36" s="1764" t="s">
        <v>12</v>
      </c>
      <c r="AZ36" s="1764"/>
      <c r="BA36" s="1762">
        <v>4.3E-3</v>
      </c>
      <c r="BB36" s="1764" t="s">
        <v>12</v>
      </c>
      <c r="BC36" s="1764"/>
      <c r="BD36" s="1762">
        <v>4.3E-3</v>
      </c>
      <c r="BE36" s="1764" t="s">
        <v>12</v>
      </c>
      <c r="BF36" s="1764"/>
      <c r="BG36" s="1762">
        <v>4.3E-3</v>
      </c>
      <c r="BH36" s="1764" t="s">
        <v>12</v>
      </c>
      <c r="BI36" s="1764"/>
    </row>
    <row r="37" spans="1:61" x14ac:dyDescent="0.2">
      <c r="A37" s="1757" t="s">
        <v>691</v>
      </c>
      <c r="B37" s="1758" t="s">
        <v>557</v>
      </c>
      <c r="C37" s="1230">
        <v>1.1999999999999999E-3</v>
      </c>
      <c r="D37" s="1795" t="s">
        <v>2</v>
      </c>
      <c r="E37" s="1758">
        <v>1</v>
      </c>
      <c r="F37" s="1762">
        <v>0.995</v>
      </c>
      <c r="G37" s="1764" t="s">
        <v>12</v>
      </c>
      <c r="H37" s="1764"/>
      <c r="I37" s="1762">
        <v>0.99700000000000011</v>
      </c>
      <c r="J37" s="1764" t="s">
        <v>12</v>
      </c>
      <c r="K37" s="1764"/>
      <c r="L37" s="1762"/>
      <c r="M37" s="1763"/>
      <c r="N37" s="1763"/>
      <c r="O37" s="1762"/>
      <c r="P37" s="1763"/>
      <c r="Q37" s="1763"/>
      <c r="R37" s="1872" t="s">
        <v>3</v>
      </c>
      <c r="S37" s="1871"/>
      <c r="T37" s="1871"/>
      <c r="U37" s="1762"/>
      <c r="V37" s="1871"/>
      <c r="W37" s="1871"/>
      <c r="X37" s="1762">
        <v>2.7000000000000001E-3</v>
      </c>
      <c r="Y37" s="1439" t="s">
        <v>12</v>
      </c>
      <c r="Z37" s="1439"/>
      <c r="AA37" s="1762">
        <v>2.7000000000000001E-3</v>
      </c>
      <c r="AB37" s="1757" t="s">
        <v>12</v>
      </c>
      <c r="AC37" s="1762">
        <v>2.7000000000000001E-3</v>
      </c>
      <c r="AD37" s="1439" t="s">
        <v>12</v>
      </c>
      <c r="AE37" s="1439"/>
      <c r="AF37" s="1762">
        <v>2.7000000000000001E-3</v>
      </c>
      <c r="AG37" s="1757" t="s">
        <v>12</v>
      </c>
      <c r="AH37" s="1762"/>
      <c r="AI37" s="1871"/>
      <c r="AJ37" s="1871"/>
      <c r="AK37" s="1762"/>
      <c r="AL37" s="1871"/>
      <c r="AM37" s="1871"/>
      <c r="AN37" s="1886">
        <v>2.1999999999999999E-2</v>
      </c>
      <c r="AO37" s="1763"/>
      <c r="AP37" s="1219">
        <f>(IF(((AN37/'[3]Table 7-1 Current Stormwater'!$C42)&lt;10),"&lt;10",ROUND((AN37/'[3]Table 7-1 Current Stormwater'!$C42),0)))</f>
        <v>18</v>
      </c>
      <c r="AQ37" s="1886">
        <v>3.4000000000000002E-3</v>
      </c>
      <c r="AR37" s="1763"/>
      <c r="AS37" s="1219" t="str">
        <f>(IF(((AQ37/'[3]Table 7-1 Current Stormwater'!$C42)&lt;10),"&lt;10",ROUND((AQ37/'[3]Table 7-1 Current Stormwater'!$C42),0)))</f>
        <v>&lt;10</v>
      </c>
      <c r="AT37" s="1762">
        <v>2.7000000000000001E-3</v>
      </c>
      <c r="AU37" s="1762" t="s">
        <v>12</v>
      </c>
      <c r="AV37" s="1762">
        <v>2.7000000000000001E-3</v>
      </c>
      <c r="AW37" s="1762" t="s">
        <v>12</v>
      </c>
      <c r="AX37" s="1886">
        <v>3.9E-2</v>
      </c>
      <c r="AY37" s="1764"/>
      <c r="AZ37" s="1219">
        <f>(IF(((AX37/'[3]Table 7-1 Current Stormwater'!$C42)&lt;10),"&lt;10",ROUND((AX37/'[3]Table 7-1 Current Stormwater'!$C42),0)))</f>
        <v>33</v>
      </c>
      <c r="BA37" s="1762">
        <v>2.7000000000000001E-3</v>
      </c>
      <c r="BB37" s="1764" t="s">
        <v>12</v>
      </c>
      <c r="BC37" s="1764"/>
      <c r="BD37" s="1762">
        <v>2.7000000000000001E-3</v>
      </c>
      <c r="BE37" s="1764" t="s">
        <v>12</v>
      </c>
      <c r="BF37" s="1764"/>
      <c r="BG37" s="1762">
        <v>2.7000000000000001E-3</v>
      </c>
      <c r="BH37" s="1764" t="s">
        <v>12</v>
      </c>
      <c r="BI37" s="1764"/>
    </row>
    <row r="38" spans="1:61" x14ac:dyDescent="0.2">
      <c r="A38" s="1757" t="s">
        <v>59</v>
      </c>
      <c r="B38" s="1758" t="s">
        <v>557</v>
      </c>
      <c r="C38" s="1795" t="s">
        <v>2</v>
      </c>
      <c r="D38" s="1758">
        <v>0.2</v>
      </c>
      <c r="E38" s="1758">
        <v>290</v>
      </c>
      <c r="F38" s="1762">
        <v>0.995</v>
      </c>
      <c r="G38" s="1764" t="s">
        <v>12</v>
      </c>
      <c r="H38" s="1764"/>
      <c r="I38" s="1762">
        <v>0.99700000000000011</v>
      </c>
      <c r="J38" s="1764" t="s">
        <v>12</v>
      </c>
      <c r="K38" s="1764"/>
      <c r="L38" s="1762"/>
      <c r="M38" s="1763"/>
      <c r="N38" s="1763"/>
      <c r="O38" s="1762"/>
      <c r="P38" s="1763"/>
      <c r="Q38" s="1763"/>
      <c r="R38" s="1872" t="s">
        <v>3</v>
      </c>
      <c r="S38" s="1871"/>
      <c r="T38" s="1871"/>
      <c r="U38" s="1762"/>
      <c r="V38" s="1871"/>
      <c r="W38" s="1871"/>
      <c r="X38" s="1762">
        <v>1.4E-3</v>
      </c>
      <c r="Y38" s="1439" t="s">
        <v>12</v>
      </c>
      <c r="Z38" s="1439"/>
      <c r="AA38" s="1762">
        <v>1.4E-3</v>
      </c>
      <c r="AB38" s="1757" t="s">
        <v>12</v>
      </c>
      <c r="AC38" s="1762">
        <v>2.8E-3</v>
      </c>
      <c r="AD38" s="1871"/>
      <c r="AE38" s="1871"/>
      <c r="AF38" s="1762">
        <v>1.4E-3</v>
      </c>
      <c r="AG38" s="1757" t="s">
        <v>12</v>
      </c>
      <c r="AH38" s="1762"/>
      <c r="AI38" s="1871"/>
      <c r="AJ38" s="1871"/>
      <c r="AK38" s="1762"/>
      <c r="AL38" s="1871"/>
      <c r="AM38" s="1871"/>
      <c r="AN38" s="1762">
        <v>0.1</v>
      </c>
      <c r="AO38" s="1763"/>
      <c r="AP38" s="1763"/>
      <c r="AQ38" s="1762">
        <v>0.01</v>
      </c>
      <c r="AR38" s="1763"/>
      <c r="AS38" s="1763"/>
      <c r="AT38" s="1762">
        <v>1.5999999999999999E-3</v>
      </c>
      <c r="AU38" s="1786"/>
      <c r="AV38" s="1762">
        <v>1.7000000000000001E-3</v>
      </c>
      <c r="AW38" s="1786"/>
      <c r="AX38" s="1762">
        <v>5.5E-2</v>
      </c>
      <c r="AY38" s="1763"/>
      <c r="AZ38" s="1763"/>
      <c r="BA38" s="1762">
        <v>1.7000000000000001E-3</v>
      </c>
      <c r="BB38" s="1763"/>
      <c r="BC38" s="1763"/>
      <c r="BD38" s="1762">
        <v>8.8000000000000005E-3</v>
      </c>
      <c r="BE38" s="1763"/>
      <c r="BF38" s="1763"/>
      <c r="BG38" s="1762">
        <v>4.3E-3</v>
      </c>
      <c r="BH38" s="1763"/>
      <c r="BI38" s="1763"/>
    </row>
    <row r="39" spans="1:61" x14ac:dyDescent="0.2">
      <c r="A39" s="1229" t="s">
        <v>646</v>
      </c>
      <c r="B39" s="1797" t="s">
        <v>557</v>
      </c>
      <c r="C39" s="1172">
        <v>1.2E-4</v>
      </c>
      <c r="D39" s="1815" t="s">
        <v>2</v>
      </c>
      <c r="E39" s="1816" t="s">
        <v>2</v>
      </c>
      <c r="F39" s="1772"/>
      <c r="G39" s="1818"/>
      <c r="H39" s="1818"/>
      <c r="I39" s="1772"/>
      <c r="J39" s="1818"/>
      <c r="K39" s="1818"/>
      <c r="L39" s="1772"/>
      <c r="M39" s="1818"/>
      <c r="N39" s="1818"/>
      <c r="O39" s="1772"/>
      <c r="P39" s="1818"/>
      <c r="Q39" s="1818"/>
      <c r="R39" s="1870" t="s">
        <v>3</v>
      </c>
      <c r="S39" s="1818"/>
      <c r="T39" s="1818"/>
      <c r="U39" s="1772"/>
      <c r="V39" s="1818"/>
      <c r="W39" s="1818"/>
      <c r="X39" s="1772"/>
      <c r="Y39" s="1818"/>
      <c r="Z39" s="1818"/>
      <c r="AA39" s="1772"/>
      <c r="AB39" s="1819"/>
      <c r="AC39" s="1772"/>
      <c r="AD39" s="1818"/>
      <c r="AE39" s="1818"/>
      <c r="AF39" s="1772"/>
      <c r="AG39" s="1819"/>
      <c r="AH39" s="1772"/>
      <c r="AI39" s="1818"/>
      <c r="AJ39" s="1818"/>
      <c r="AK39" s="1772"/>
      <c r="AL39" s="1818"/>
      <c r="AM39" s="1818"/>
      <c r="AN39" s="1885">
        <f>SUM(AN29,AN30,AN31,AN32,AN33,AN34,AN37)</f>
        <v>0.41520000000000001</v>
      </c>
      <c r="AO39" s="1818"/>
      <c r="AP39" s="1314">
        <f>(IF(((AN39/'[3]Table 7-1 Current Stormwater'!$C46)&lt;10),"&lt;10",ROUND((AN39/'[3]Table 7-1 Current Stormwater'!$C46),0)))</f>
        <v>3460</v>
      </c>
      <c r="AQ39" s="1883">
        <f>SUM(AQ29,AQ31,AQ32,AQ33,AQ37)</f>
        <v>4.0900000000000006E-2</v>
      </c>
      <c r="AR39" s="1818"/>
      <c r="AS39" s="1882">
        <f>(IF(((AQ39/'[3]Table 7-1 Current Stormwater'!$C46)&lt;10),"&lt;10",ROUND((AQ39/'[3]Table 7-1 Current Stormwater'!$C46),0)))</f>
        <v>341</v>
      </c>
      <c r="AT39" s="1838"/>
      <c r="AU39" s="1818"/>
      <c r="AV39" s="1838"/>
      <c r="AW39" s="1818"/>
      <c r="AX39" s="1885">
        <f>SUM(AX29,AX30,AX31,AX32,AX33,AX34,AX37)</f>
        <v>0.254</v>
      </c>
      <c r="AY39" s="1818"/>
      <c r="AZ39" s="1314">
        <f>(IF(((AX39/'[3]Table 7-1 Current Stormwater'!$C46)&lt;10),"&lt;10",ROUND((AX39/'[3]Table 7-1 Current Stormwater'!$C46),0)))</f>
        <v>2117</v>
      </c>
      <c r="BA39" s="1883">
        <f>SUM(BA29,BA31)</f>
        <v>7.6E-3</v>
      </c>
      <c r="BB39" s="1818"/>
      <c r="BC39" s="1882">
        <f>(IF(((BA39/'[3]Table 7-1 Current Stormwater'!$C46)&lt;10),"&lt;10",ROUND((BA39/'[3]Table 7-1 Current Stormwater'!$C46),0)))</f>
        <v>63</v>
      </c>
      <c r="BD39" s="1884">
        <f>SUM(BD29,BD31,BD33)</f>
        <v>2.1600000000000001E-2</v>
      </c>
      <c r="BE39" s="1818"/>
      <c r="BF39" s="1314">
        <f>(IF(((BD39/'[3]Table 7-1 Current Stormwater'!$C46)&lt;10),"&lt;10",ROUND((BD39/'[3]Table 7-1 Current Stormwater'!$C46),0)))</f>
        <v>180</v>
      </c>
      <c r="BG39" s="1883">
        <f>SUM(BG31,BG33)</f>
        <v>7.9000000000000008E-3</v>
      </c>
      <c r="BH39" s="1818"/>
      <c r="BI39" s="1882">
        <f>(IF(((BG39/'[3]Table 7-1 Current Stormwater'!$C46)&lt;10),"&lt;10",ROUND((BG39/'[3]Table 7-1 Current Stormwater'!$C46),0)))</f>
        <v>66</v>
      </c>
    </row>
    <row r="40" spans="1:61" x14ac:dyDescent="0.2">
      <c r="A40" s="1820" t="s">
        <v>96</v>
      </c>
      <c r="B40" s="1821" t="s">
        <v>557</v>
      </c>
      <c r="C40" s="1822" t="s">
        <v>2</v>
      </c>
      <c r="D40" s="1822" t="s">
        <v>2</v>
      </c>
      <c r="E40" s="1822" t="s">
        <v>2</v>
      </c>
      <c r="F40" s="1827"/>
      <c r="G40" s="1828"/>
      <c r="H40" s="1828"/>
      <c r="I40" s="1827"/>
      <c r="J40" s="1828"/>
      <c r="K40" s="1828"/>
      <c r="L40" s="1827"/>
      <c r="M40" s="1828"/>
      <c r="N40" s="1828"/>
      <c r="O40" s="1827"/>
      <c r="P40" s="1828"/>
      <c r="Q40" s="1828"/>
      <c r="R40" s="1881"/>
      <c r="S40" s="1828"/>
      <c r="T40" s="1828"/>
      <c r="U40" s="1827"/>
      <c r="V40" s="1828"/>
      <c r="W40" s="1828"/>
      <c r="X40" s="1827"/>
      <c r="Y40" s="1828"/>
      <c r="Z40" s="1828"/>
      <c r="AA40" s="1827"/>
      <c r="AB40" s="1828"/>
      <c r="AC40" s="1827"/>
      <c r="AD40" s="1828"/>
      <c r="AE40" s="1828"/>
      <c r="AF40" s="1827"/>
      <c r="AG40" s="1828"/>
      <c r="AH40" s="1827"/>
      <c r="AI40" s="1828"/>
      <c r="AJ40" s="1828"/>
      <c r="AK40" s="1827"/>
      <c r="AL40" s="1828"/>
      <c r="AM40" s="1828"/>
      <c r="AN40" s="1823">
        <f>SUM(AN38,AN37,AN35,AN32:AN34,AN29:AN31)</f>
        <v>0.62519999999999998</v>
      </c>
      <c r="AO40" s="1828"/>
      <c r="AP40" s="1825"/>
      <c r="AQ40" s="1827">
        <f>SUM(AQ38,AQ37,AQ35,AQ32:AQ33,AQ31,AQ29)</f>
        <v>6.3899999999999998E-2</v>
      </c>
      <c r="AR40" s="1828"/>
      <c r="AS40" s="1879"/>
      <c r="AT40" s="1827">
        <f>AT38</f>
        <v>1.5999999999999999E-3</v>
      </c>
      <c r="AU40" s="1828"/>
      <c r="AV40" s="1827">
        <f>AV38</f>
        <v>1.7000000000000001E-3</v>
      </c>
      <c r="AW40" s="1828"/>
      <c r="AX40" s="1823">
        <f>SUM(AX38,AX37,AX32:AX35,AX29:AX31)</f>
        <v>0.37700000000000006</v>
      </c>
      <c r="AY40" s="1828"/>
      <c r="AZ40" s="1825"/>
      <c r="BA40" s="1827">
        <f>SUM(BA38,BA31,BA29)</f>
        <v>9.2999999999999992E-3</v>
      </c>
      <c r="BB40" s="1828"/>
      <c r="BC40" s="1879"/>
      <c r="BD40" s="1880">
        <f>SUM(BD38,BD35,BD33,BD31,BD29)</f>
        <v>3.9400000000000004E-2</v>
      </c>
      <c r="BE40" s="1828"/>
      <c r="BF40" s="1825"/>
      <c r="BG40" s="1827">
        <f>SUM(BG38,BG35,BG33,BG31)</f>
        <v>1.6300000000000002E-2</v>
      </c>
      <c r="BH40" s="1828"/>
      <c r="BI40" s="1879"/>
    </row>
    <row r="41" spans="1:61" ht="22.5" x14ac:dyDescent="0.2">
      <c r="A41" s="1740" t="s">
        <v>237</v>
      </c>
      <c r="B41" s="1830"/>
      <c r="C41" s="1831"/>
      <c r="D41" s="1830"/>
      <c r="E41" s="1830"/>
      <c r="F41" s="1834"/>
      <c r="G41" s="1835"/>
      <c r="H41" s="1835"/>
      <c r="I41" s="1834"/>
      <c r="J41" s="1835"/>
      <c r="K41" s="1835"/>
      <c r="L41" s="1834"/>
      <c r="M41" s="1835"/>
      <c r="N41" s="1835"/>
      <c r="O41" s="1834"/>
      <c r="P41" s="1835"/>
      <c r="Q41" s="1835"/>
      <c r="R41" s="1834"/>
      <c r="S41" s="1867"/>
      <c r="T41" s="1867"/>
      <c r="U41" s="1834"/>
      <c r="V41" s="1873"/>
      <c r="W41" s="1873"/>
      <c r="X41" s="1834"/>
      <c r="Y41" s="1867"/>
      <c r="Z41" s="1867"/>
      <c r="AA41" s="1834"/>
      <c r="AB41" s="1831"/>
      <c r="AC41" s="1834"/>
      <c r="AD41" s="1867"/>
      <c r="AE41" s="1867"/>
      <c r="AF41" s="1834"/>
      <c r="AG41" s="1831"/>
      <c r="AH41" s="1834"/>
      <c r="AI41" s="1867"/>
      <c r="AJ41" s="1867"/>
      <c r="AK41" s="1834"/>
      <c r="AL41" s="1867"/>
      <c r="AM41" s="1867"/>
      <c r="AN41" s="1869"/>
      <c r="AO41" s="1867"/>
      <c r="AP41" s="1867"/>
      <c r="AQ41" s="1869"/>
      <c r="AR41" s="1867"/>
      <c r="AS41" s="1867"/>
      <c r="AT41" s="1869"/>
      <c r="AU41" s="1868"/>
      <c r="AV41" s="1869"/>
      <c r="AW41" s="1868"/>
      <c r="AX41" s="1869"/>
      <c r="AY41" s="1867"/>
      <c r="AZ41" s="1867"/>
      <c r="BA41" s="1869"/>
      <c r="BB41" s="1867"/>
      <c r="BC41" s="1867"/>
      <c r="BD41" s="1869"/>
      <c r="BE41" s="1867"/>
      <c r="BF41" s="1867"/>
      <c r="BG41" s="1869"/>
      <c r="BH41" s="1867"/>
      <c r="BI41" s="1867"/>
    </row>
    <row r="42" spans="1:61" x14ac:dyDescent="0.2">
      <c r="A42" s="1796" t="s">
        <v>88</v>
      </c>
      <c r="B42" s="1797" t="s">
        <v>557</v>
      </c>
      <c r="C42" s="1172">
        <v>6.3999999999999997E-6</v>
      </c>
      <c r="D42" s="1795" t="s">
        <v>2</v>
      </c>
      <c r="E42" s="1797">
        <v>2</v>
      </c>
      <c r="F42" s="1772">
        <v>10.7</v>
      </c>
      <c r="G42" s="1838" t="s">
        <v>12</v>
      </c>
      <c r="H42" s="1838"/>
      <c r="I42" s="1772">
        <v>10.3</v>
      </c>
      <c r="J42" s="1838" t="s">
        <v>12</v>
      </c>
      <c r="K42" s="1838"/>
      <c r="L42" s="1772"/>
      <c r="M42" s="1773"/>
      <c r="N42" s="1773"/>
      <c r="O42" s="1772"/>
      <c r="P42" s="1773"/>
      <c r="Q42" s="1773"/>
      <c r="R42" s="1870" t="s">
        <v>3</v>
      </c>
      <c r="S42" s="1818"/>
      <c r="T42" s="1818"/>
      <c r="U42" s="1772"/>
      <c r="V42" s="1818"/>
      <c r="W42" s="1818"/>
      <c r="X42" s="1772">
        <v>0.43</v>
      </c>
      <c r="Y42" s="1451" t="s">
        <v>12</v>
      </c>
      <c r="Z42" s="1451"/>
      <c r="AA42" s="1772">
        <v>0.5</v>
      </c>
      <c r="AB42" s="1796" t="s">
        <v>12</v>
      </c>
      <c r="AC42" s="1772">
        <v>0.3</v>
      </c>
      <c r="AD42" s="1451" t="s">
        <v>12</v>
      </c>
      <c r="AE42" s="1451"/>
      <c r="AF42" s="1772">
        <v>0.3</v>
      </c>
      <c r="AG42" s="1796" t="s">
        <v>12</v>
      </c>
      <c r="AH42" s="1772"/>
      <c r="AI42" s="1818"/>
      <c r="AJ42" s="1878"/>
      <c r="AK42" s="1772"/>
      <c r="AL42" s="1818"/>
      <c r="AM42" s="1878"/>
      <c r="AN42" s="1172">
        <v>6.3E-2</v>
      </c>
      <c r="AO42" s="1838" t="s">
        <v>12</v>
      </c>
      <c r="AP42" s="1877"/>
      <c r="AQ42" s="1172">
        <v>6.3E-2</v>
      </c>
      <c r="AR42" s="1838" t="s">
        <v>12</v>
      </c>
      <c r="AS42" s="1877"/>
      <c r="AT42" s="1172">
        <v>6.3E-2</v>
      </c>
      <c r="AU42" s="1772" t="s">
        <v>12</v>
      </c>
      <c r="AV42" s="1172">
        <v>6.3E-2</v>
      </c>
      <c r="AW42" s="1772" t="s">
        <v>12</v>
      </c>
      <c r="AX42" s="1172">
        <v>6.3E-2</v>
      </c>
      <c r="AY42" s="1838" t="s">
        <v>12</v>
      </c>
      <c r="AZ42" s="1877"/>
      <c r="BA42" s="1172">
        <v>6.3E-2</v>
      </c>
      <c r="BB42" s="1838" t="s">
        <v>12</v>
      </c>
      <c r="BC42" s="1877"/>
      <c r="BD42" s="1172">
        <v>6.3E-2</v>
      </c>
      <c r="BE42" s="1838" t="s">
        <v>12</v>
      </c>
      <c r="BF42" s="1838"/>
      <c r="BG42" s="1172">
        <v>6.3E-2</v>
      </c>
      <c r="BH42" s="1838" t="s">
        <v>12</v>
      </c>
      <c r="BI42" s="1838"/>
    </row>
    <row r="43" spans="1:61" x14ac:dyDescent="0.2">
      <c r="A43" s="1801" t="s">
        <v>880</v>
      </c>
      <c r="B43" s="1830"/>
      <c r="C43" s="1831"/>
      <c r="D43" s="1830"/>
      <c r="E43" s="1830"/>
      <c r="F43" s="1834"/>
      <c r="G43" s="1841"/>
      <c r="H43" s="1841"/>
      <c r="I43" s="1834"/>
      <c r="J43" s="1841"/>
      <c r="K43" s="1841"/>
      <c r="L43" s="1834"/>
      <c r="M43" s="1835"/>
      <c r="N43" s="1835"/>
      <c r="O43" s="1834"/>
      <c r="P43" s="1835"/>
      <c r="Q43" s="1835"/>
      <c r="R43" s="1869"/>
      <c r="S43" s="1867"/>
      <c r="T43" s="1867"/>
      <c r="U43" s="1834"/>
      <c r="V43" s="1867"/>
      <c r="W43" s="1867"/>
      <c r="X43" s="1834"/>
      <c r="Y43" s="1873"/>
      <c r="Z43" s="1873"/>
      <c r="AA43" s="1834"/>
      <c r="AB43" s="1831"/>
      <c r="AC43" s="1834"/>
      <c r="AD43" s="1873"/>
      <c r="AE43" s="1873"/>
      <c r="AF43" s="1834"/>
      <c r="AG43" s="1831"/>
      <c r="AH43" s="1834"/>
      <c r="AI43" s="1867"/>
      <c r="AJ43" s="1867"/>
      <c r="AK43" s="1834"/>
      <c r="AL43" s="1867"/>
      <c r="AM43" s="1867"/>
      <c r="AN43" s="1834"/>
      <c r="AO43" s="1841"/>
      <c r="AP43" s="1841"/>
      <c r="AQ43" s="1834"/>
      <c r="AR43" s="1841"/>
      <c r="AS43" s="1841"/>
      <c r="AT43" s="1834"/>
      <c r="AU43" s="1834"/>
      <c r="AV43" s="1834"/>
      <c r="AW43" s="1834"/>
      <c r="AX43" s="1834"/>
      <c r="AY43" s="1841"/>
      <c r="AZ43" s="1841"/>
      <c r="BA43" s="1834"/>
      <c r="BB43" s="1841"/>
      <c r="BC43" s="1841"/>
      <c r="BD43" s="1834"/>
      <c r="BE43" s="1841"/>
      <c r="BF43" s="1841"/>
      <c r="BG43" s="1834"/>
      <c r="BH43" s="1841"/>
      <c r="BI43" s="1841"/>
    </row>
    <row r="44" spans="1:61" x14ac:dyDescent="0.2">
      <c r="A44" s="1775" t="s">
        <v>26</v>
      </c>
      <c r="B44" s="1776" t="s">
        <v>557</v>
      </c>
      <c r="C44" s="1776">
        <v>7.7000000000000004E-7</v>
      </c>
      <c r="D44" s="1767" t="s">
        <v>2</v>
      </c>
      <c r="E44" s="1776">
        <v>3</v>
      </c>
      <c r="F44" s="1784">
        <v>5.35</v>
      </c>
      <c r="G44" s="1844" t="s">
        <v>12</v>
      </c>
      <c r="H44" s="1844"/>
      <c r="I44" s="1784">
        <v>5.15</v>
      </c>
      <c r="J44" s="1844" t="s">
        <v>12</v>
      </c>
      <c r="K44" s="1844"/>
      <c r="L44" s="1784"/>
      <c r="M44" s="1783"/>
      <c r="N44" s="1783"/>
      <c r="O44" s="1784"/>
      <c r="P44" s="1783"/>
      <c r="Q44" s="1783"/>
      <c r="R44" s="1876" t="s">
        <v>3</v>
      </c>
      <c r="S44" s="1874"/>
      <c r="T44" s="1874"/>
      <c r="U44" s="1784"/>
      <c r="V44" s="1874"/>
      <c r="W44" s="1874"/>
      <c r="X44" s="1784">
        <v>7.899999999999999E-4</v>
      </c>
      <c r="Y44" s="1875" t="s">
        <v>12</v>
      </c>
      <c r="Z44" s="1875"/>
      <c r="AA44" s="1784">
        <v>7.899999999999999E-4</v>
      </c>
      <c r="AB44" s="1775" t="s">
        <v>12</v>
      </c>
      <c r="AC44" s="1784">
        <v>7.899999999999999E-4</v>
      </c>
      <c r="AD44" s="1875" t="s">
        <v>12</v>
      </c>
      <c r="AE44" s="1875"/>
      <c r="AF44" s="1784">
        <v>7.899999999999999E-4</v>
      </c>
      <c r="AG44" s="1775" t="s">
        <v>12</v>
      </c>
      <c r="AH44" s="1784"/>
      <c r="AI44" s="1874"/>
      <c r="AJ44" s="1874"/>
      <c r="AK44" s="1784"/>
      <c r="AL44" s="1874"/>
      <c r="AM44" s="1874"/>
      <c r="AN44" s="1784">
        <v>7.899999999999999E-4</v>
      </c>
      <c r="AO44" s="1844" t="s">
        <v>12</v>
      </c>
      <c r="AP44" s="1844"/>
      <c r="AQ44" s="1784">
        <v>7.899999999999999E-4</v>
      </c>
      <c r="AR44" s="1844" t="s">
        <v>12</v>
      </c>
      <c r="AS44" s="1844"/>
      <c r="AT44" s="1784">
        <v>7.899999999999999E-4</v>
      </c>
      <c r="AU44" s="1784" t="s">
        <v>12</v>
      </c>
      <c r="AV44" s="1784">
        <v>7.899999999999999E-4</v>
      </c>
      <c r="AW44" s="1784" t="s">
        <v>12</v>
      </c>
      <c r="AX44" s="1784">
        <v>7.899999999999999E-4</v>
      </c>
      <c r="AY44" s="1844" t="s">
        <v>12</v>
      </c>
      <c r="AZ44" s="1844"/>
      <c r="BA44" s="1784">
        <v>7.899999999999999E-4</v>
      </c>
      <c r="BB44" s="1844" t="s">
        <v>12</v>
      </c>
      <c r="BC44" s="1844"/>
      <c r="BD44" s="1784">
        <v>7.899999999999999E-4</v>
      </c>
      <c r="BE44" s="1844" t="s">
        <v>12</v>
      </c>
      <c r="BF44" s="1844"/>
      <c r="BG44" s="1784">
        <v>7.899999999999999E-4</v>
      </c>
      <c r="BH44" s="1844" t="s">
        <v>12</v>
      </c>
      <c r="BI44" s="1844"/>
    </row>
    <row r="45" spans="1:61" x14ac:dyDescent="0.2">
      <c r="A45" s="1757" t="s">
        <v>891</v>
      </c>
      <c r="B45" s="1758" t="s">
        <v>557</v>
      </c>
      <c r="C45" s="1758">
        <v>8.1000000000000004E-5</v>
      </c>
      <c r="D45" s="1767" t="s">
        <v>2</v>
      </c>
      <c r="E45" s="1758">
        <v>2.4</v>
      </c>
      <c r="F45" s="1762"/>
      <c r="G45" s="1763"/>
      <c r="H45" s="1763"/>
      <c r="I45" s="1762"/>
      <c r="J45" s="1763"/>
      <c r="K45" s="1763"/>
      <c r="L45" s="1762"/>
      <c r="M45" s="1763"/>
      <c r="N45" s="1763"/>
      <c r="O45" s="1762"/>
      <c r="P45" s="1763"/>
      <c r="Q45" s="1763"/>
      <c r="R45" s="1872" t="s">
        <v>3</v>
      </c>
      <c r="S45" s="1871"/>
      <c r="T45" s="1871"/>
      <c r="U45" s="1762"/>
      <c r="V45" s="1871"/>
      <c r="W45" s="1871"/>
      <c r="X45" s="1762">
        <v>2.5999999999999999E-2</v>
      </c>
      <c r="Y45" s="1439" t="s">
        <v>12</v>
      </c>
      <c r="Z45" s="1439"/>
      <c r="AA45" s="1762">
        <v>2.5999999999999999E-2</v>
      </c>
      <c r="AB45" s="1757" t="s">
        <v>12</v>
      </c>
      <c r="AC45" s="1762">
        <v>2.5999999999999999E-2</v>
      </c>
      <c r="AD45" s="1439" t="s">
        <v>12</v>
      </c>
      <c r="AE45" s="1439"/>
      <c r="AF45" s="1762">
        <v>2.5999999999999999E-2</v>
      </c>
      <c r="AG45" s="1757" t="s">
        <v>12</v>
      </c>
      <c r="AH45" s="1762"/>
      <c r="AI45" s="1871"/>
      <c r="AJ45" s="1871"/>
      <c r="AK45" s="1762"/>
      <c r="AL45" s="1871"/>
      <c r="AM45" s="1871"/>
      <c r="AN45" s="1762">
        <v>2.5999999999999999E-2</v>
      </c>
      <c r="AO45" s="1764" t="s">
        <v>12</v>
      </c>
      <c r="AP45" s="1764"/>
      <c r="AQ45" s="1762">
        <v>2.5999999999999999E-2</v>
      </c>
      <c r="AR45" s="1764" t="s">
        <v>12</v>
      </c>
      <c r="AS45" s="1764"/>
      <c r="AT45" s="1762">
        <v>2.5999999999999999E-2</v>
      </c>
      <c r="AU45" s="1762" t="s">
        <v>12</v>
      </c>
      <c r="AV45" s="1762">
        <v>2.5999999999999999E-2</v>
      </c>
      <c r="AW45" s="1762" t="s">
        <v>12</v>
      </c>
      <c r="AX45" s="1762">
        <v>2.5999999999999999E-2</v>
      </c>
      <c r="AY45" s="1764" t="s">
        <v>12</v>
      </c>
      <c r="AZ45" s="1764"/>
      <c r="BA45" s="1762">
        <v>2.5999999999999999E-2</v>
      </c>
      <c r="BB45" s="1764" t="s">
        <v>12</v>
      </c>
      <c r="BC45" s="1764"/>
      <c r="BD45" s="1762">
        <v>2.5999999999999999E-2</v>
      </c>
      <c r="BE45" s="1764" t="s">
        <v>12</v>
      </c>
      <c r="BF45" s="1764"/>
      <c r="BG45" s="1762">
        <v>2.5999999999999999E-2</v>
      </c>
      <c r="BH45" s="1764" t="s">
        <v>12</v>
      </c>
      <c r="BI45" s="1764"/>
    </row>
    <row r="46" spans="1:61" x14ac:dyDescent="0.2">
      <c r="A46" s="1757" t="s">
        <v>883</v>
      </c>
      <c r="B46" s="1758" t="s">
        <v>557</v>
      </c>
      <c r="C46" s="1758">
        <v>2.1999999999999999E-5</v>
      </c>
      <c r="D46" s="1767" t="s">
        <v>2</v>
      </c>
      <c r="E46" s="1758">
        <v>1.1000000000000001</v>
      </c>
      <c r="F46" s="1762">
        <v>5.35</v>
      </c>
      <c r="G46" s="1764" t="s">
        <v>12</v>
      </c>
      <c r="H46" s="1764"/>
      <c r="I46" s="1762">
        <v>5.15</v>
      </c>
      <c r="J46" s="1764" t="s">
        <v>12</v>
      </c>
      <c r="K46" s="1764"/>
      <c r="L46" s="1762"/>
      <c r="M46" s="1763"/>
      <c r="N46" s="1763"/>
      <c r="O46" s="1762"/>
      <c r="P46" s="1763"/>
      <c r="Q46" s="1763"/>
      <c r="R46" s="1872" t="s">
        <v>3</v>
      </c>
      <c r="S46" s="1871"/>
      <c r="T46" s="1871"/>
      <c r="U46" s="1762"/>
      <c r="V46" s="1871"/>
      <c r="W46" s="1871"/>
      <c r="X46" s="1762">
        <v>6.9999999999999999E-4</v>
      </c>
      <c r="Y46" s="1439" t="s">
        <v>12</v>
      </c>
      <c r="Z46" s="1439"/>
      <c r="AA46" s="1762">
        <v>6.9999999999999999E-4</v>
      </c>
      <c r="AB46" s="1757" t="s">
        <v>12</v>
      </c>
      <c r="AC46" s="1762">
        <v>6.9999999999999999E-4</v>
      </c>
      <c r="AD46" s="1439" t="s">
        <v>12</v>
      </c>
      <c r="AE46" s="1439"/>
      <c r="AF46" s="1762">
        <v>6.9999999999999999E-4</v>
      </c>
      <c r="AG46" s="1757" t="s">
        <v>12</v>
      </c>
      <c r="AH46" s="1762"/>
      <c r="AI46" s="1871"/>
      <c r="AJ46" s="1871"/>
      <c r="AK46" s="1762"/>
      <c r="AL46" s="1871"/>
      <c r="AM46" s="1871"/>
      <c r="AN46" s="1762">
        <v>6.9999999999999999E-4</v>
      </c>
      <c r="AO46" s="1764" t="s">
        <v>12</v>
      </c>
      <c r="AP46" s="1764"/>
      <c r="AQ46" s="1762">
        <v>6.9999999999999999E-4</v>
      </c>
      <c r="AR46" s="1764" t="s">
        <v>12</v>
      </c>
      <c r="AS46" s="1764"/>
      <c r="AT46" s="1762">
        <v>6.9999999999999999E-4</v>
      </c>
      <c r="AU46" s="1762" t="s">
        <v>12</v>
      </c>
      <c r="AV46" s="1762">
        <v>6.9999999999999999E-4</v>
      </c>
      <c r="AW46" s="1762" t="s">
        <v>12</v>
      </c>
      <c r="AX46" s="1762">
        <v>6.9999999999999999E-4</v>
      </c>
      <c r="AY46" s="1764" t="s">
        <v>12</v>
      </c>
      <c r="AZ46" s="1764"/>
      <c r="BA46" s="1762">
        <v>6.9999999999999999E-4</v>
      </c>
      <c r="BB46" s="1764" t="s">
        <v>12</v>
      </c>
      <c r="BC46" s="1764"/>
      <c r="BD46" s="1762">
        <v>6.9999999999999999E-4</v>
      </c>
      <c r="BE46" s="1764" t="s">
        <v>12</v>
      </c>
      <c r="BF46" s="1764"/>
      <c r="BG46" s="1762">
        <v>6.9999999999999999E-4</v>
      </c>
      <c r="BH46" s="1764" t="s">
        <v>12</v>
      </c>
      <c r="BI46" s="1764"/>
    </row>
    <row r="47" spans="1:61" x14ac:dyDescent="0.2">
      <c r="A47" s="1757" t="s">
        <v>884</v>
      </c>
      <c r="B47" s="1758" t="s">
        <v>557</v>
      </c>
      <c r="C47" s="1758">
        <v>1.8E-5</v>
      </c>
      <c r="D47" s="1416" t="s">
        <v>2</v>
      </c>
      <c r="E47" s="1758">
        <v>0.01</v>
      </c>
      <c r="F47" s="1762">
        <v>5.35</v>
      </c>
      <c r="G47" s="1764" t="s">
        <v>12</v>
      </c>
      <c r="H47" s="1764"/>
      <c r="I47" s="1762">
        <v>5.15</v>
      </c>
      <c r="J47" s="1764" t="s">
        <v>12</v>
      </c>
      <c r="K47" s="1764"/>
      <c r="L47" s="1762"/>
      <c r="M47" s="1763"/>
      <c r="N47" s="1763"/>
      <c r="O47" s="1762"/>
      <c r="P47" s="1763"/>
      <c r="Q47" s="1763"/>
      <c r="R47" s="1872" t="s">
        <v>3</v>
      </c>
      <c r="S47" s="1871"/>
      <c r="T47" s="1871"/>
      <c r="U47" s="1762"/>
      <c r="V47" s="1871"/>
      <c r="W47" s="1871"/>
      <c r="X47" s="1762">
        <v>6.0999999999999997E-4</v>
      </c>
      <c r="Y47" s="1439" t="s">
        <v>12</v>
      </c>
      <c r="Z47" s="1439"/>
      <c r="AA47" s="1762">
        <v>6.0999999999999997E-4</v>
      </c>
      <c r="AB47" s="1757" t="s">
        <v>12</v>
      </c>
      <c r="AC47" s="1762">
        <v>6.0999999999999997E-4</v>
      </c>
      <c r="AD47" s="1439" t="s">
        <v>12</v>
      </c>
      <c r="AE47" s="1439"/>
      <c r="AF47" s="1762">
        <v>6.0999999999999997E-4</v>
      </c>
      <c r="AG47" s="1757" t="s">
        <v>12</v>
      </c>
      <c r="AH47" s="1762"/>
      <c r="AI47" s="1871"/>
      <c r="AJ47" s="1871"/>
      <c r="AK47" s="1762"/>
      <c r="AL47" s="1871"/>
      <c r="AM47" s="1871"/>
      <c r="AN47" s="1762">
        <v>6.0999999999999997E-4</v>
      </c>
      <c r="AO47" s="1764" t="s">
        <v>12</v>
      </c>
      <c r="AP47" s="1764"/>
      <c r="AQ47" s="1762">
        <v>6.0999999999999997E-4</v>
      </c>
      <c r="AR47" s="1764" t="s">
        <v>12</v>
      </c>
      <c r="AS47" s="1764"/>
      <c r="AT47" s="1762">
        <v>6.0999999999999997E-4</v>
      </c>
      <c r="AU47" s="1762" t="s">
        <v>12</v>
      </c>
      <c r="AV47" s="1762">
        <v>6.0999999999999997E-4</v>
      </c>
      <c r="AW47" s="1762" t="s">
        <v>12</v>
      </c>
      <c r="AX47" s="1762">
        <v>6.0999999999999997E-4</v>
      </c>
      <c r="AY47" s="1764" t="s">
        <v>12</v>
      </c>
      <c r="AZ47" s="1764"/>
      <c r="BA47" s="1762">
        <v>6.0999999999999997E-4</v>
      </c>
      <c r="BB47" s="1764" t="s">
        <v>12</v>
      </c>
      <c r="BC47" s="1764"/>
      <c r="BD47" s="1762">
        <v>6.0999999999999997E-4</v>
      </c>
      <c r="BE47" s="1764" t="s">
        <v>12</v>
      </c>
      <c r="BF47" s="1764"/>
      <c r="BG47" s="1762">
        <v>6.0999999999999997E-4</v>
      </c>
      <c r="BH47" s="1764" t="s">
        <v>12</v>
      </c>
      <c r="BI47" s="1764"/>
    </row>
    <row r="48" spans="1:61" x14ac:dyDescent="0.2">
      <c r="A48" s="1796" t="s">
        <v>32</v>
      </c>
      <c r="B48" s="1797" t="s">
        <v>557</v>
      </c>
      <c r="C48" s="1767" t="s">
        <v>2</v>
      </c>
      <c r="D48" s="1767" t="s">
        <v>2</v>
      </c>
      <c r="E48" s="1797">
        <v>0.24000000000000002</v>
      </c>
      <c r="F48" s="1772">
        <v>5.35</v>
      </c>
      <c r="G48" s="1838" t="s">
        <v>12</v>
      </c>
      <c r="H48" s="1838"/>
      <c r="I48" s="1772">
        <v>5.15</v>
      </c>
      <c r="J48" s="1838" t="s">
        <v>12</v>
      </c>
      <c r="K48" s="1838"/>
      <c r="L48" s="1772"/>
      <c r="M48" s="1773"/>
      <c r="N48" s="1773"/>
      <c r="O48" s="1772"/>
      <c r="P48" s="1773"/>
      <c r="Q48" s="1773"/>
      <c r="R48" s="1870" t="s">
        <v>3</v>
      </c>
      <c r="S48" s="1818"/>
      <c r="T48" s="1818"/>
      <c r="U48" s="1772"/>
      <c r="V48" s="1818"/>
      <c r="W48" s="1818"/>
      <c r="X48" s="1772">
        <v>9.7000000000000005E-4</v>
      </c>
      <c r="Y48" s="1451" t="s">
        <v>12</v>
      </c>
      <c r="Z48" s="1451"/>
      <c r="AA48" s="1772">
        <v>9.7000000000000005E-4</v>
      </c>
      <c r="AB48" s="1796" t="s">
        <v>12</v>
      </c>
      <c r="AC48" s="1772">
        <v>9.7000000000000005E-4</v>
      </c>
      <c r="AD48" s="1451" t="s">
        <v>12</v>
      </c>
      <c r="AE48" s="1451"/>
      <c r="AF48" s="1772">
        <v>9.7000000000000005E-4</v>
      </c>
      <c r="AG48" s="1796" t="s">
        <v>12</v>
      </c>
      <c r="AH48" s="1772"/>
      <c r="AI48" s="1818"/>
      <c r="AJ48" s="1818"/>
      <c r="AK48" s="1772"/>
      <c r="AL48" s="1818"/>
      <c r="AM48" s="1818"/>
      <c r="AN48" s="1772">
        <v>9.7000000000000005E-4</v>
      </c>
      <c r="AO48" s="1838" t="s">
        <v>12</v>
      </c>
      <c r="AP48" s="1838"/>
      <c r="AQ48" s="1772">
        <v>9.7000000000000005E-4</v>
      </c>
      <c r="AR48" s="1838" t="s">
        <v>12</v>
      </c>
      <c r="AS48" s="1838"/>
      <c r="AT48" s="1772">
        <v>9.7000000000000005E-4</v>
      </c>
      <c r="AU48" s="1772" t="s">
        <v>12</v>
      </c>
      <c r="AV48" s="1772">
        <v>9.7000000000000005E-4</v>
      </c>
      <c r="AW48" s="1772" t="s">
        <v>12</v>
      </c>
      <c r="AX48" s="1772">
        <v>9.7000000000000005E-4</v>
      </c>
      <c r="AY48" s="1838" t="s">
        <v>12</v>
      </c>
      <c r="AZ48" s="1838"/>
      <c r="BA48" s="1772">
        <v>9.7000000000000005E-4</v>
      </c>
      <c r="BB48" s="1838" t="s">
        <v>12</v>
      </c>
      <c r="BC48" s="1838"/>
      <c r="BD48" s="1772">
        <v>9.7000000000000005E-4</v>
      </c>
      <c r="BE48" s="1838" t="s">
        <v>12</v>
      </c>
      <c r="BF48" s="1838"/>
      <c r="BG48" s="1772">
        <v>9.7000000000000005E-4</v>
      </c>
      <c r="BH48" s="1838" t="s">
        <v>12</v>
      </c>
      <c r="BI48" s="1838"/>
    </row>
    <row r="49" spans="1:61" x14ac:dyDescent="0.2">
      <c r="A49" s="1801" t="s">
        <v>701</v>
      </c>
      <c r="B49" s="1830"/>
      <c r="C49" s="1831"/>
      <c r="D49" s="1850"/>
      <c r="E49" s="1830"/>
      <c r="F49" s="1834"/>
      <c r="G49" s="1841"/>
      <c r="H49" s="1841"/>
      <c r="I49" s="1834"/>
      <c r="J49" s="1841"/>
      <c r="K49" s="1841"/>
      <c r="L49" s="1834"/>
      <c r="M49" s="1835"/>
      <c r="N49" s="1835"/>
      <c r="O49" s="1834"/>
      <c r="P49" s="1835"/>
      <c r="Q49" s="1835"/>
      <c r="R49" s="1869"/>
      <c r="S49" s="1867"/>
      <c r="T49" s="1867"/>
      <c r="U49" s="1834"/>
      <c r="V49" s="1867"/>
      <c r="W49" s="1867"/>
      <c r="X49" s="1834"/>
      <c r="Y49" s="1873"/>
      <c r="Z49" s="1873"/>
      <c r="AA49" s="1834"/>
      <c r="AB49" s="1831"/>
      <c r="AC49" s="1834"/>
      <c r="AD49" s="1873"/>
      <c r="AE49" s="1873"/>
      <c r="AF49" s="1834"/>
      <c r="AG49" s="1831"/>
      <c r="AH49" s="1834"/>
      <c r="AI49" s="1867"/>
      <c r="AJ49" s="1867"/>
      <c r="AK49" s="1834"/>
      <c r="AL49" s="1867"/>
      <c r="AM49" s="1867"/>
      <c r="AN49" s="1834"/>
      <c r="AO49" s="1841"/>
      <c r="AP49" s="1841"/>
      <c r="AQ49" s="1834"/>
      <c r="AR49" s="1841"/>
      <c r="AS49" s="1841"/>
      <c r="AT49" s="1834"/>
      <c r="AU49" s="1834"/>
      <c r="AV49" s="1834"/>
      <c r="AW49" s="1834"/>
      <c r="AX49" s="1834"/>
      <c r="AY49" s="1841"/>
      <c r="AZ49" s="1841"/>
      <c r="BA49" s="1834"/>
      <c r="BB49" s="1841"/>
      <c r="BC49" s="1841"/>
      <c r="BD49" s="1834"/>
      <c r="BE49" s="1841"/>
      <c r="BF49" s="1841"/>
      <c r="BG49" s="1834"/>
      <c r="BH49" s="1841"/>
      <c r="BI49" s="1841"/>
    </row>
    <row r="50" spans="1:61" x14ac:dyDescent="0.2">
      <c r="A50" s="1757" t="s">
        <v>890</v>
      </c>
      <c r="B50" s="1758" t="s">
        <v>557</v>
      </c>
      <c r="C50" s="1758">
        <v>2.9E-5</v>
      </c>
      <c r="D50" s="1416" t="s">
        <v>2</v>
      </c>
      <c r="E50" s="1758">
        <v>1</v>
      </c>
      <c r="F50" s="1762"/>
      <c r="G50" s="1763"/>
      <c r="H50" s="1763"/>
      <c r="I50" s="1762"/>
      <c r="J50" s="1763"/>
      <c r="K50" s="1763"/>
      <c r="L50" s="1762"/>
      <c r="M50" s="1763"/>
      <c r="N50" s="1763"/>
      <c r="O50" s="1762"/>
      <c r="P50" s="1763"/>
      <c r="Q50" s="1763"/>
      <c r="R50" s="1872" t="s">
        <v>3</v>
      </c>
      <c r="S50" s="1871"/>
      <c r="T50" s="1871"/>
      <c r="U50" s="1762"/>
      <c r="V50" s="1871"/>
      <c r="W50" s="1871"/>
      <c r="X50" s="1762">
        <v>0.15</v>
      </c>
      <c r="Y50" s="1439" t="s">
        <v>12</v>
      </c>
      <c r="Z50" s="1439"/>
      <c r="AA50" s="1762">
        <v>0.15</v>
      </c>
      <c r="AB50" s="1757" t="s">
        <v>12</v>
      </c>
      <c r="AC50" s="1762">
        <v>0.15</v>
      </c>
      <c r="AD50" s="1439" t="s">
        <v>12</v>
      </c>
      <c r="AE50" s="1439"/>
      <c r="AF50" s="1762">
        <v>0.15</v>
      </c>
      <c r="AG50" s="1757" t="s">
        <v>12</v>
      </c>
      <c r="AH50" s="1762"/>
      <c r="AI50" s="1871"/>
      <c r="AJ50" s="1871"/>
      <c r="AK50" s="1762"/>
      <c r="AL50" s="1871"/>
      <c r="AM50" s="1871"/>
      <c r="AN50" s="1762">
        <v>0.15</v>
      </c>
      <c r="AO50" s="1764" t="s">
        <v>12</v>
      </c>
      <c r="AP50" s="1764"/>
      <c r="AQ50" s="1762">
        <v>0.15</v>
      </c>
      <c r="AR50" s="1764" t="s">
        <v>12</v>
      </c>
      <c r="AS50" s="1764"/>
      <c r="AT50" s="1762">
        <v>0.15</v>
      </c>
      <c r="AU50" s="1762" t="s">
        <v>12</v>
      </c>
      <c r="AV50" s="1762">
        <v>0.15</v>
      </c>
      <c r="AW50" s="1762" t="s">
        <v>12</v>
      </c>
      <c r="AX50" s="1762">
        <v>0.15</v>
      </c>
      <c r="AY50" s="1764" t="s">
        <v>12</v>
      </c>
      <c r="AZ50" s="1764"/>
      <c r="BA50" s="1762">
        <v>0.15</v>
      </c>
      <c r="BB50" s="1764" t="s">
        <v>12</v>
      </c>
      <c r="BC50" s="1764"/>
      <c r="BD50" s="1762">
        <v>0.15</v>
      </c>
      <c r="BE50" s="1764" t="s">
        <v>12</v>
      </c>
      <c r="BF50" s="1764"/>
      <c r="BG50" s="1762">
        <v>0.15</v>
      </c>
      <c r="BH50" s="1764" t="s">
        <v>12</v>
      </c>
      <c r="BI50" s="1764"/>
    </row>
    <row r="51" spans="1:61" x14ac:dyDescent="0.2">
      <c r="A51" s="1796" t="s">
        <v>885</v>
      </c>
      <c r="B51" s="1797" t="s">
        <v>557</v>
      </c>
      <c r="C51" s="1797">
        <v>0.03</v>
      </c>
      <c r="D51" s="1767" t="s">
        <v>2</v>
      </c>
      <c r="E51" s="1797">
        <v>20</v>
      </c>
      <c r="F51" s="1772">
        <v>0.995</v>
      </c>
      <c r="G51" s="1838" t="s">
        <v>12</v>
      </c>
      <c r="H51" s="1838"/>
      <c r="I51" s="1772">
        <v>0.99700000000000011</v>
      </c>
      <c r="J51" s="1838" t="s">
        <v>12</v>
      </c>
      <c r="K51" s="1838"/>
      <c r="L51" s="1772"/>
      <c r="M51" s="1773"/>
      <c r="N51" s="1773"/>
      <c r="O51" s="1772"/>
      <c r="P51" s="1773"/>
      <c r="Q51" s="1773"/>
      <c r="R51" s="1870" t="s">
        <v>3</v>
      </c>
      <c r="S51" s="1818"/>
      <c r="T51" s="1818"/>
      <c r="U51" s="1772"/>
      <c r="V51" s="1818"/>
      <c r="W51" s="1818"/>
      <c r="X51" s="1772"/>
      <c r="Y51" s="1818"/>
      <c r="Z51" s="1818"/>
      <c r="AA51" s="1772"/>
      <c r="AB51" s="1819"/>
      <c r="AC51" s="1772"/>
      <c r="AD51" s="1818"/>
      <c r="AE51" s="1818"/>
      <c r="AF51" s="1772"/>
      <c r="AG51" s="1819"/>
      <c r="AH51" s="1772"/>
      <c r="AI51" s="1818"/>
      <c r="AJ51" s="1818"/>
      <c r="AK51" s="1772"/>
      <c r="AL51" s="1818"/>
      <c r="AM51" s="1818"/>
      <c r="AN51" s="1772"/>
      <c r="AO51" s="1773"/>
      <c r="AP51" s="1773"/>
      <c r="AQ51" s="1772"/>
      <c r="AR51" s="1773"/>
      <c r="AS51" s="1773"/>
      <c r="AT51" s="1772"/>
      <c r="AU51" s="1774"/>
      <c r="AV51" s="1772"/>
      <c r="AW51" s="1774"/>
      <c r="AX51" s="1772"/>
      <c r="AY51" s="1773"/>
      <c r="AZ51" s="1773"/>
      <c r="BA51" s="1772"/>
      <c r="BB51" s="1773"/>
      <c r="BC51" s="1773"/>
      <c r="BD51" s="1772"/>
      <c r="BE51" s="1773"/>
      <c r="BF51" s="1773"/>
      <c r="BG51" s="1772"/>
      <c r="BH51" s="1773"/>
      <c r="BI51" s="1773"/>
    </row>
    <row r="52" spans="1:61" x14ac:dyDescent="0.2">
      <c r="A52" s="1801" t="s">
        <v>240</v>
      </c>
      <c r="B52" s="1830"/>
      <c r="C52" s="1831"/>
      <c r="D52" s="1850"/>
      <c r="E52" s="1830"/>
      <c r="F52" s="1834"/>
      <c r="G52" s="1841"/>
      <c r="H52" s="1841"/>
      <c r="I52" s="1834"/>
      <c r="J52" s="1841"/>
      <c r="K52" s="1841"/>
      <c r="L52" s="1834"/>
      <c r="M52" s="1835"/>
      <c r="N52" s="1835"/>
      <c r="O52" s="1834"/>
      <c r="P52" s="1835"/>
      <c r="Q52" s="1835"/>
      <c r="R52" s="1869"/>
      <c r="S52" s="1867"/>
      <c r="T52" s="1867"/>
      <c r="U52" s="1834"/>
      <c r="V52" s="1867"/>
      <c r="W52" s="1867"/>
      <c r="X52" s="1834"/>
      <c r="Y52" s="1867"/>
      <c r="Z52" s="1867"/>
      <c r="AA52" s="1834"/>
      <c r="AB52" s="1868"/>
      <c r="AC52" s="1834"/>
      <c r="AD52" s="1867"/>
      <c r="AE52" s="1867"/>
      <c r="AF52" s="1834"/>
      <c r="AG52" s="1868"/>
      <c r="AH52" s="1834"/>
      <c r="AI52" s="1867"/>
      <c r="AJ52" s="1867"/>
      <c r="AK52" s="1834"/>
      <c r="AL52" s="1867"/>
      <c r="AM52" s="1867"/>
      <c r="AN52" s="1834"/>
      <c r="AO52" s="1835"/>
      <c r="AP52" s="1835"/>
      <c r="AQ52" s="1834"/>
      <c r="AR52" s="1835"/>
      <c r="AS52" s="1835"/>
      <c r="AT52" s="1834"/>
      <c r="AU52" s="1836"/>
      <c r="AV52" s="1834"/>
      <c r="AW52" s="1836"/>
      <c r="AX52" s="1834"/>
      <c r="AY52" s="1835"/>
      <c r="AZ52" s="1835"/>
      <c r="BA52" s="1834"/>
      <c r="BB52" s="1835"/>
      <c r="BC52" s="1835"/>
      <c r="BD52" s="1834"/>
      <c r="BE52" s="1835"/>
      <c r="BF52" s="1835"/>
      <c r="BG52" s="1834"/>
      <c r="BH52" s="1835"/>
      <c r="BI52" s="1835"/>
    </row>
    <row r="53" spans="1:61" ht="13.5" thickBot="1" x14ac:dyDescent="0.25">
      <c r="A53" s="1853" t="s">
        <v>649</v>
      </c>
      <c r="B53" s="1854" t="s">
        <v>540</v>
      </c>
      <c r="C53" s="1855" t="s">
        <v>2</v>
      </c>
      <c r="D53" s="1855" t="s">
        <v>2</v>
      </c>
      <c r="E53" s="1856">
        <v>10</v>
      </c>
      <c r="F53" s="1859">
        <v>5.0999999999999996</v>
      </c>
      <c r="G53" s="1860" t="s">
        <v>12</v>
      </c>
      <c r="H53" s="1860"/>
      <c r="I53" s="1859">
        <v>5.18</v>
      </c>
      <c r="J53" s="1860" t="s">
        <v>12</v>
      </c>
      <c r="K53" s="1860"/>
      <c r="L53" s="1859">
        <v>5.26</v>
      </c>
      <c r="M53" s="1860" t="s">
        <v>12</v>
      </c>
      <c r="N53" s="1860"/>
      <c r="O53" s="1859">
        <v>5.35</v>
      </c>
      <c r="P53" s="1860" t="s">
        <v>12</v>
      </c>
      <c r="Q53" s="1860"/>
      <c r="R53" s="1859">
        <v>5.21</v>
      </c>
      <c r="S53" s="1866" t="s">
        <v>12</v>
      </c>
      <c r="T53" s="1866"/>
      <c r="U53" s="1859">
        <v>5.43</v>
      </c>
      <c r="V53" s="1866" t="s">
        <v>12</v>
      </c>
      <c r="W53" s="1866"/>
      <c r="X53" s="1859">
        <v>5.15</v>
      </c>
      <c r="Y53" s="1866" t="s">
        <v>12</v>
      </c>
      <c r="Z53" s="1866"/>
      <c r="AA53" s="1859">
        <v>5.08</v>
      </c>
      <c r="AB53" s="1853" t="s">
        <v>12</v>
      </c>
      <c r="AC53" s="1859">
        <v>5.52</v>
      </c>
      <c r="AD53" s="1866" t="s">
        <v>12</v>
      </c>
      <c r="AE53" s="1866"/>
      <c r="AF53" s="1859">
        <v>5.21</v>
      </c>
      <c r="AG53" s="1853" t="s">
        <v>12</v>
      </c>
      <c r="AH53" s="1859">
        <v>1.3</v>
      </c>
      <c r="AI53" s="1866" t="s">
        <v>12</v>
      </c>
      <c r="AJ53" s="1866"/>
      <c r="AK53" s="1859">
        <v>1.34</v>
      </c>
      <c r="AL53" s="1866" t="s">
        <v>12</v>
      </c>
      <c r="AM53" s="1866"/>
      <c r="AN53" s="1864" t="s">
        <v>3</v>
      </c>
      <c r="AO53" s="1863"/>
      <c r="AP53" s="1863"/>
      <c r="AQ53" s="1864" t="s">
        <v>3</v>
      </c>
      <c r="AR53" s="1863"/>
      <c r="AS53" s="1863"/>
      <c r="AT53" s="1864" t="s">
        <v>3</v>
      </c>
      <c r="AU53" s="1865"/>
      <c r="AV53" s="1864" t="s">
        <v>3</v>
      </c>
      <c r="AW53" s="1865"/>
      <c r="AX53" s="1864" t="s">
        <v>3</v>
      </c>
      <c r="AY53" s="1863"/>
      <c r="AZ53" s="1863"/>
      <c r="BA53" s="1864" t="s">
        <v>3</v>
      </c>
      <c r="BB53" s="1863"/>
      <c r="BC53" s="1863"/>
      <c r="BD53" s="1864" t="s">
        <v>3</v>
      </c>
      <c r="BE53" s="1863"/>
      <c r="BF53" s="1863"/>
      <c r="BG53" s="1864" t="s">
        <v>3</v>
      </c>
      <c r="BH53" s="1863"/>
      <c r="BI53" s="1863"/>
    </row>
    <row r="54" spans="1:61" x14ac:dyDescent="0.2">
      <c r="A54" s="1371" t="s">
        <v>66</v>
      </c>
    </row>
    <row r="55" spans="1:61" x14ac:dyDescent="0.2">
      <c r="A55" s="178" t="s">
        <v>738</v>
      </c>
      <c r="I55" s="1140"/>
      <c r="AN55" s="178"/>
      <c r="AP55" s="1140"/>
    </row>
    <row r="56" spans="1:61" x14ac:dyDescent="0.2">
      <c r="A56" s="179" t="s">
        <v>231</v>
      </c>
      <c r="I56" s="178" t="s">
        <v>232</v>
      </c>
      <c r="AN56" s="178" t="s">
        <v>232</v>
      </c>
    </row>
    <row r="57" spans="1:61" x14ac:dyDescent="0.2">
      <c r="A57" s="179" t="s">
        <v>600</v>
      </c>
      <c r="I57" s="178" t="s">
        <v>654</v>
      </c>
      <c r="AN57" s="178" t="s">
        <v>654</v>
      </c>
    </row>
    <row r="58" spans="1:61" x14ac:dyDescent="0.2">
      <c r="A58" s="179" t="s">
        <v>594</v>
      </c>
      <c r="G58" s="1862"/>
      <c r="I58" s="178" t="s">
        <v>888</v>
      </c>
      <c r="AN58" s="178" t="s">
        <v>888</v>
      </c>
    </row>
    <row r="59" spans="1:61" x14ac:dyDescent="0.2">
      <c r="A59" s="178" t="s">
        <v>595</v>
      </c>
      <c r="I59" s="178" t="s">
        <v>889</v>
      </c>
      <c r="AN59" s="178" t="s">
        <v>889</v>
      </c>
    </row>
    <row r="60" spans="1:61" x14ac:dyDescent="0.2">
      <c r="B60" s="686"/>
      <c r="C60" s="686"/>
      <c r="D60" s="686"/>
      <c r="E60" s="290"/>
      <c r="F60" s="290"/>
      <c r="G60" s="313"/>
      <c r="H60" s="313"/>
      <c r="J60" s="313"/>
      <c r="K60" s="313"/>
      <c r="L60" s="290"/>
      <c r="M60" s="313"/>
      <c r="N60" s="313"/>
      <c r="O60" s="290"/>
      <c r="P60" s="313"/>
      <c r="Q60" s="313"/>
      <c r="R60" s="290"/>
      <c r="S60" s="313"/>
      <c r="T60" s="313"/>
      <c r="U60" s="290"/>
      <c r="V60" s="313"/>
      <c r="W60" s="313"/>
      <c r="X60" s="290"/>
      <c r="Y60" s="313"/>
      <c r="Z60" s="313"/>
      <c r="AA60" s="313"/>
      <c r="AB60" s="290"/>
      <c r="AC60" s="313"/>
      <c r="AD60" s="313"/>
      <c r="AE60" s="290"/>
      <c r="AF60" s="313"/>
      <c r="AG60" s="290"/>
      <c r="AH60" s="313"/>
      <c r="AI60" s="313"/>
      <c r="AJ60" s="290"/>
      <c r="AK60" s="313"/>
      <c r="AL60" s="313"/>
      <c r="AM60" s="290"/>
      <c r="AN60" s="178"/>
      <c r="AO60" s="313"/>
      <c r="AP60" s="290"/>
      <c r="AQ60" s="313"/>
      <c r="AR60" s="290"/>
      <c r="AS60" s="313"/>
      <c r="AT60" s="313"/>
      <c r="AU60" s="290"/>
      <c r="AV60" s="313"/>
      <c r="AW60" s="313"/>
      <c r="AX60" s="290"/>
      <c r="AY60" s="313"/>
      <c r="AZ60" s="313"/>
      <c r="BA60" s="313"/>
      <c r="BB60" s="290"/>
      <c r="BC60" s="313"/>
      <c r="BD60" s="313"/>
      <c r="BE60" s="290"/>
      <c r="BF60" s="313"/>
      <c r="BG60" s="313"/>
      <c r="BH60" s="290"/>
      <c r="BI60" s="313"/>
    </row>
    <row r="61" spans="1:61" x14ac:dyDescent="0.2">
      <c r="B61" s="686"/>
      <c r="C61" s="686"/>
      <c r="D61" s="686"/>
      <c r="E61" s="290"/>
      <c r="F61" s="290"/>
      <c r="G61" s="313"/>
      <c r="H61" s="313"/>
      <c r="J61" s="313"/>
      <c r="K61" s="313"/>
      <c r="L61" s="290"/>
      <c r="M61" s="313"/>
      <c r="N61" s="313"/>
      <c r="O61" s="290"/>
      <c r="P61" s="313"/>
      <c r="Q61" s="313"/>
      <c r="R61" s="290"/>
      <c r="S61" s="313"/>
      <c r="T61" s="313"/>
      <c r="U61" s="290"/>
      <c r="V61" s="313"/>
      <c r="W61" s="313"/>
      <c r="X61" s="290"/>
      <c r="Y61" s="313"/>
      <c r="Z61" s="313"/>
      <c r="AA61" s="313"/>
      <c r="AB61" s="290"/>
      <c r="AC61" s="313"/>
      <c r="AD61" s="313"/>
      <c r="AE61" s="290"/>
      <c r="AF61" s="313"/>
      <c r="AG61" s="290"/>
      <c r="AH61" s="313"/>
      <c r="AI61" s="313"/>
      <c r="AJ61" s="290"/>
      <c r="AK61" s="313"/>
      <c r="AL61" s="313"/>
      <c r="AM61" s="290"/>
      <c r="AN61" s="178"/>
      <c r="AO61" s="313"/>
      <c r="AP61" s="290"/>
      <c r="AQ61" s="313"/>
      <c r="AR61" s="290"/>
      <c r="AS61" s="313"/>
      <c r="AT61" s="313"/>
      <c r="AU61" s="290"/>
      <c r="AV61" s="313"/>
      <c r="AW61" s="313"/>
      <c r="AX61" s="290"/>
      <c r="AY61" s="313"/>
      <c r="AZ61" s="313"/>
      <c r="BA61" s="313"/>
      <c r="BB61" s="290"/>
      <c r="BC61" s="313"/>
      <c r="BD61" s="313"/>
      <c r="BE61" s="290"/>
      <c r="BF61" s="313"/>
      <c r="BG61" s="313"/>
      <c r="BH61" s="290"/>
      <c r="BI61" s="313"/>
    </row>
  </sheetData>
  <mergeCells count="40">
    <mergeCell ref="F6:G6"/>
    <mergeCell ref="L6:M6"/>
    <mergeCell ref="I5:J5"/>
    <mergeCell ref="O5:P5"/>
    <mergeCell ref="U5:V5"/>
    <mergeCell ref="F5:G5"/>
    <mergeCell ref="L5:M5"/>
    <mergeCell ref="BG5:BH5"/>
    <mergeCell ref="AT5:AU5"/>
    <mergeCell ref="AX5:AY5"/>
    <mergeCell ref="BD5:BE5"/>
    <mergeCell ref="AQ5:AR5"/>
    <mergeCell ref="AV5:AW5"/>
    <mergeCell ref="BA5:BB5"/>
    <mergeCell ref="AF5:AG5"/>
    <mergeCell ref="AK5:AL5"/>
    <mergeCell ref="R6:S6"/>
    <mergeCell ref="X6:Y6"/>
    <mergeCell ref="AQ6:AR6"/>
    <mergeCell ref="AC6:AD6"/>
    <mergeCell ref="AH6:AI6"/>
    <mergeCell ref="AN6:AO6"/>
    <mergeCell ref="R5:S5"/>
    <mergeCell ref="AA5:AB5"/>
    <mergeCell ref="AH5:AI5"/>
    <mergeCell ref="AN5:AO5"/>
    <mergeCell ref="X5:Y5"/>
    <mergeCell ref="AC5:AD5"/>
    <mergeCell ref="BG6:BH6"/>
    <mergeCell ref="I6:J6"/>
    <mergeCell ref="O6:P6"/>
    <mergeCell ref="U6:V6"/>
    <mergeCell ref="AA6:AB6"/>
    <mergeCell ref="AF6:AG6"/>
    <mergeCell ref="AK6:AL6"/>
    <mergeCell ref="BD6:BE6"/>
    <mergeCell ref="BA6:BB6"/>
    <mergeCell ref="AX6:AY6"/>
    <mergeCell ref="AT6:AU6"/>
    <mergeCell ref="AV6:AW6"/>
  </mergeCells>
  <pageMargins left="0.7" right="0.7" top="0.75" bottom="0.75" header="0.3" footer="0.3"/>
  <pageSetup paperSize="17" scale="91" fitToWidth="0" orientation="landscape" r:id="rId1"/>
  <headerFooter>
    <oddFooter>Page &amp;P of &amp;N</oddFooter>
  </headerFooter>
  <colBreaks count="1" manualBreakCount="1">
    <brk id="39" max="5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8D3BB-AD8E-45B0-817E-4C59C0AC8676}">
  <dimension ref="A1:C1"/>
  <sheetViews>
    <sheetView workbookViewId="0">
      <selection activeCell="F31" sqref="F31"/>
    </sheetView>
  </sheetViews>
  <sheetFormatPr defaultRowHeight="12.75" x14ac:dyDescent="0.2"/>
  <sheetData>
    <row r="1" spans="1:3" x14ac:dyDescent="0.2">
      <c r="A1" s="2095" t="s">
        <v>982</v>
      </c>
      <c r="B1" s="2096"/>
      <c r="C1" s="209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0D87-3533-4456-88D4-9BE485129A12}">
  <dimension ref="A1:CM55"/>
  <sheetViews>
    <sheetView showGridLines="0" tabSelected="1" view="pageBreakPreview" topLeftCell="A10" zoomScaleNormal="100" zoomScaleSheetLayoutView="100" workbookViewId="0">
      <selection activeCell="F23" sqref="F23"/>
    </sheetView>
  </sheetViews>
  <sheetFormatPr defaultColWidth="9.140625" defaultRowHeight="12.75" customHeight="1" x14ac:dyDescent="0.2"/>
  <cols>
    <col min="1" max="1" width="27.28515625" style="1902" customWidth="1"/>
    <col min="2" max="2" width="7.140625" style="1897" customWidth="1"/>
    <col min="3" max="4" width="13.42578125" style="1897" customWidth="1"/>
    <col min="5" max="5" width="14.140625" style="1897" customWidth="1"/>
    <col min="6" max="6" width="11.42578125" style="1897" bestFit="1" customWidth="1"/>
    <col min="7" max="7" width="8.140625" style="1897" hidden="1" customWidth="1"/>
    <col min="8" max="8" width="18.28515625" style="1897" customWidth="1"/>
    <col min="9" max="9" width="8.140625" style="1897" hidden="1" customWidth="1"/>
    <col min="10" max="11" width="11.42578125" style="1901" hidden="1" customWidth="1"/>
    <col min="12" max="12" width="8.140625" style="1901" hidden="1" customWidth="1"/>
    <col min="13" max="13" width="15.140625" style="1900" customWidth="1"/>
    <col min="14" max="14" width="0" style="1897" hidden="1" customWidth="1"/>
    <col min="15" max="15" width="3.85546875" style="1897" hidden="1" customWidth="1"/>
    <col min="16" max="16" width="9.140625" style="1899"/>
    <col min="17" max="17" width="2.5703125" style="1898" customWidth="1"/>
    <col min="18" max="18" width="9.140625" style="1899"/>
    <col min="19" max="19" width="2.5703125" style="1898" customWidth="1"/>
    <col min="20" max="20" width="9.140625" style="1899"/>
    <col min="21" max="21" width="2.5703125" style="1898" customWidth="1"/>
    <col min="22" max="22" width="6.42578125" style="1897" customWidth="1"/>
    <col min="23" max="23" width="6.42578125" style="1898" customWidth="1"/>
    <col min="24" max="24" width="6.42578125" style="1897" customWidth="1"/>
    <col min="25" max="25" width="6.42578125" style="1898" customWidth="1"/>
    <col min="26" max="26" width="6.42578125" style="1897" customWidth="1"/>
    <col min="27" max="27" width="6.42578125" style="1898" customWidth="1"/>
    <col min="28" max="28" width="6.42578125" style="1897" customWidth="1"/>
    <col min="29" max="29" width="6.42578125" style="1898" customWidth="1"/>
    <col min="30" max="30" width="6.42578125" style="1897" customWidth="1"/>
    <col min="31" max="31" width="6.42578125" style="1898" customWidth="1"/>
    <col min="32" max="58" width="6.42578125" style="1897" customWidth="1"/>
    <col min="59" max="59" width="6.42578125" style="1898" customWidth="1"/>
    <col min="60" max="60" width="6.42578125" style="1897" customWidth="1"/>
    <col min="61" max="61" width="6.42578125" style="1898" customWidth="1"/>
    <col min="62" max="62" width="6.42578125" style="1897" customWidth="1"/>
    <col min="63" max="63" width="6.42578125" style="1898" customWidth="1"/>
    <col min="64" max="64" width="6.42578125" style="1897" customWidth="1"/>
    <col min="65" max="65" width="5" style="1897" customWidth="1"/>
    <col min="66" max="66" width="6.42578125" style="1897" customWidth="1"/>
    <col min="67" max="67" width="5" style="1897" customWidth="1"/>
    <col min="68" max="68" width="6.42578125" style="1897" customWidth="1"/>
    <col min="69" max="69" width="5" style="1897" customWidth="1"/>
    <col min="70" max="70" width="6.42578125" style="1897" customWidth="1"/>
    <col min="71" max="71" width="5" style="1897" customWidth="1"/>
    <col min="72" max="72" width="6.42578125" style="1897" customWidth="1"/>
    <col min="73" max="73" width="5" style="1897" customWidth="1"/>
    <col min="74" max="74" width="6.42578125" style="1897" customWidth="1"/>
    <col min="75" max="75" width="5" style="1897" customWidth="1"/>
    <col min="76" max="76" width="6.42578125" style="1897" customWidth="1"/>
    <col min="77" max="77" width="5" style="1897" customWidth="1"/>
    <col min="78" max="78" width="6.42578125" style="1897" customWidth="1"/>
    <col min="79" max="79" width="5" style="1897" customWidth="1"/>
    <col min="80" max="80" width="6.42578125" style="1897" customWidth="1"/>
    <col min="81" max="81" width="5" style="1897" customWidth="1"/>
    <col min="82" max="82" width="6.42578125" style="1897" customWidth="1"/>
    <col min="83" max="83" width="5" style="1897" customWidth="1"/>
    <col min="84" max="84" width="6.42578125" style="1897" customWidth="1"/>
    <col min="85" max="85" width="5" style="1897" customWidth="1"/>
    <col min="86" max="86" width="6.42578125" style="1897" customWidth="1"/>
    <col min="87" max="87" width="5" style="1897" customWidth="1"/>
    <col min="88" max="88" width="6.42578125" style="1897" customWidth="1"/>
    <col min="89" max="89" width="5" style="1897" customWidth="1"/>
    <col min="90" max="90" width="6.42578125" style="1897" customWidth="1"/>
    <col min="91" max="91" width="5" style="1897" customWidth="1"/>
    <col min="92" max="16384" width="9.140625" style="1897"/>
  </cols>
  <sheetData>
    <row r="1" spans="1:91" x14ac:dyDescent="0.2">
      <c r="A1" s="2079" t="s">
        <v>1085</v>
      </c>
      <c r="B1" s="2061"/>
      <c r="C1" s="2061"/>
      <c r="D1" s="2061"/>
      <c r="E1" s="2061"/>
      <c r="F1" s="2061"/>
      <c r="G1" s="2061"/>
      <c r="H1" s="2061"/>
      <c r="I1" s="2061"/>
      <c r="J1" s="2073"/>
      <c r="K1" s="2073"/>
      <c r="L1" s="2073"/>
      <c r="M1" s="2077"/>
      <c r="N1" s="2076"/>
      <c r="O1" s="2075"/>
    </row>
    <row r="2" spans="1:91" x14ac:dyDescent="0.2">
      <c r="A2" s="2078" t="s">
        <v>926</v>
      </c>
      <c r="B2" s="2061"/>
      <c r="C2" s="2061"/>
      <c r="D2" s="2061"/>
      <c r="E2" s="2061"/>
      <c r="F2" s="2061"/>
      <c r="G2" s="2061"/>
      <c r="H2" s="2061"/>
      <c r="I2" s="2061"/>
      <c r="J2" s="2073"/>
      <c r="K2" s="2073"/>
      <c r="L2" s="2073"/>
      <c r="M2" s="2077"/>
      <c r="N2" s="2076"/>
      <c r="O2" s="2075"/>
    </row>
    <row r="3" spans="1:91" x14ac:dyDescent="0.2">
      <c r="A3" s="2078" t="s">
        <v>925</v>
      </c>
      <c r="B3" s="2061"/>
      <c r="C3" s="2061"/>
      <c r="D3" s="2061"/>
      <c r="E3" s="2061"/>
      <c r="F3" s="2061"/>
      <c r="G3" s="2061"/>
      <c r="H3" s="2061"/>
      <c r="I3" s="2061"/>
      <c r="J3" s="2073"/>
      <c r="K3" s="2073"/>
      <c r="L3" s="2073"/>
      <c r="M3" s="2077"/>
      <c r="N3" s="2076"/>
      <c r="O3" s="2075"/>
    </row>
    <row r="4" spans="1:91" ht="13.5" thickBot="1" x14ac:dyDescent="0.25">
      <c r="A4" s="2074" t="s">
        <v>241</v>
      </c>
      <c r="B4" s="2061"/>
      <c r="C4" s="2061"/>
      <c r="D4" s="2061"/>
      <c r="E4" s="2061"/>
      <c r="F4" s="2061"/>
      <c r="G4" s="2061"/>
      <c r="H4" s="2061"/>
      <c r="I4" s="2061"/>
      <c r="J4" s="2073"/>
      <c r="K4" s="2073"/>
      <c r="L4" s="2073"/>
      <c r="M4" s="2072"/>
      <c r="N4" s="2071" t="s">
        <v>924</v>
      </c>
      <c r="O4" s="2070"/>
      <c r="P4" s="2331" t="s">
        <v>924</v>
      </c>
      <c r="Q4" s="2331"/>
      <c r="R4" s="2331"/>
      <c r="S4" s="2331"/>
      <c r="T4" s="2331"/>
      <c r="U4" s="2331"/>
      <c r="V4" s="2331"/>
      <c r="W4" s="2331"/>
      <c r="X4" s="2331"/>
      <c r="Y4" s="2331"/>
      <c r="Z4" s="2331"/>
      <c r="AA4" s="2331"/>
      <c r="AB4" s="2331"/>
      <c r="AC4" s="2331"/>
      <c r="AD4" s="2331"/>
      <c r="AE4" s="2331"/>
      <c r="AF4" s="2331"/>
      <c r="AG4" s="2331"/>
      <c r="AH4" s="2331"/>
      <c r="AI4" s="2331"/>
      <c r="AJ4" s="2331"/>
      <c r="AK4" s="2331"/>
      <c r="AL4" s="2331"/>
      <c r="AM4" s="2331"/>
      <c r="AN4" s="2331" t="s">
        <v>924</v>
      </c>
      <c r="AO4" s="2331"/>
      <c r="AP4" s="2331"/>
      <c r="AQ4" s="2331"/>
      <c r="AR4" s="2331"/>
      <c r="AS4" s="2331"/>
      <c r="AT4" s="2331"/>
      <c r="AU4" s="2331"/>
      <c r="AV4" s="2331"/>
      <c r="AW4" s="2331"/>
      <c r="AX4" s="2331"/>
      <c r="AY4" s="2331"/>
      <c r="AZ4" s="2331"/>
      <c r="BA4" s="2331"/>
      <c r="BB4" s="2331"/>
      <c r="BC4" s="2331"/>
      <c r="BD4" s="2331"/>
      <c r="BE4" s="2331"/>
      <c r="BF4" s="2331"/>
      <c r="BG4" s="2331"/>
      <c r="BH4" s="2331"/>
      <c r="BI4" s="2331"/>
      <c r="BJ4" s="2331"/>
      <c r="BK4" s="2332"/>
      <c r="BL4" s="2328" t="s">
        <v>923</v>
      </c>
      <c r="BM4" s="2329"/>
      <c r="BN4" s="2329"/>
      <c r="BO4" s="2329"/>
      <c r="BP4" s="2329"/>
      <c r="BQ4" s="2329"/>
      <c r="BR4" s="2329"/>
      <c r="BS4" s="2329"/>
      <c r="BT4" s="2329"/>
      <c r="BU4" s="2329"/>
      <c r="BV4" s="2329"/>
      <c r="BW4" s="2329"/>
      <c r="BX4" s="2329"/>
      <c r="BY4" s="2329"/>
      <c r="BZ4" s="2329"/>
      <c r="CA4" s="2329"/>
      <c r="CB4" s="2329"/>
      <c r="CC4" s="2329"/>
      <c r="CD4" s="2329"/>
      <c r="CE4" s="2329"/>
      <c r="CF4" s="2329"/>
      <c r="CG4" s="2329"/>
      <c r="CH4" s="2329"/>
      <c r="CI4" s="2329"/>
      <c r="CJ4" s="2329"/>
      <c r="CK4" s="2329"/>
      <c r="CL4" s="2329"/>
      <c r="CM4" s="2330"/>
    </row>
    <row r="5" spans="1:91" x14ac:dyDescent="0.2">
      <c r="A5" s="2069" t="s">
        <v>341</v>
      </c>
      <c r="B5" s="2068"/>
      <c r="C5" s="2334" t="s">
        <v>922</v>
      </c>
      <c r="D5" s="2335"/>
      <c r="E5" s="2341"/>
      <c r="F5" s="2334" t="s">
        <v>921</v>
      </c>
      <c r="G5" s="2335"/>
      <c r="H5" s="2335"/>
      <c r="I5" s="2067"/>
      <c r="J5" s="2066"/>
      <c r="K5" s="2066"/>
      <c r="L5" s="2066"/>
      <c r="M5" s="2324" t="s">
        <v>920</v>
      </c>
      <c r="N5" s="2355" t="s">
        <v>342</v>
      </c>
      <c r="O5" s="2356" t="s">
        <v>3</v>
      </c>
      <c r="P5" s="2326" t="s">
        <v>377</v>
      </c>
      <c r="Q5" s="2354" t="s">
        <v>3</v>
      </c>
      <c r="R5" s="2326" t="s">
        <v>378</v>
      </c>
      <c r="S5" s="2354" t="s">
        <v>3</v>
      </c>
      <c r="T5" s="2326" t="s">
        <v>379</v>
      </c>
      <c r="U5" s="2354" t="s">
        <v>3</v>
      </c>
      <c r="V5" s="2326" t="s">
        <v>798</v>
      </c>
      <c r="W5" s="2327"/>
      <c r="X5" s="2326" t="s">
        <v>796</v>
      </c>
      <c r="Y5" s="2327"/>
      <c r="Z5" s="2326" t="s">
        <v>796</v>
      </c>
      <c r="AA5" s="2327"/>
      <c r="AB5" s="2326" t="s">
        <v>796</v>
      </c>
      <c r="AC5" s="2327"/>
      <c r="AD5" s="2326" t="s">
        <v>796</v>
      </c>
      <c r="AE5" s="2327"/>
      <c r="AF5" s="2326" t="s">
        <v>794</v>
      </c>
      <c r="AG5" s="2327"/>
      <c r="AH5" s="2326" t="s">
        <v>794</v>
      </c>
      <c r="AI5" s="2327"/>
      <c r="AJ5" s="2326" t="s">
        <v>794</v>
      </c>
      <c r="AK5" s="2327"/>
      <c r="AL5" s="2326" t="s">
        <v>794</v>
      </c>
      <c r="AM5" s="2327"/>
      <c r="AN5" s="2326" t="s">
        <v>793</v>
      </c>
      <c r="AO5" s="2327"/>
      <c r="AP5" s="2326" t="s">
        <v>793</v>
      </c>
      <c r="AQ5" s="2327"/>
      <c r="AR5" s="2326" t="s">
        <v>793</v>
      </c>
      <c r="AS5" s="2327"/>
      <c r="AT5" s="2326" t="s">
        <v>793</v>
      </c>
      <c r="AU5" s="2327"/>
      <c r="AV5" s="2326" t="s">
        <v>792</v>
      </c>
      <c r="AW5" s="2327"/>
      <c r="AX5" s="2326" t="s">
        <v>792</v>
      </c>
      <c r="AY5" s="2327"/>
      <c r="AZ5" s="2326" t="s">
        <v>792</v>
      </c>
      <c r="BA5" s="2327"/>
      <c r="BB5" s="2326" t="s">
        <v>792</v>
      </c>
      <c r="BC5" s="2327"/>
      <c r="BD5" s="2326" t="s">
        <v>791</v>
      </c>
      <c r="BE5" s="2327"/>
      <c r="BF5" s="2326" t="s">
        <v>791</v>
      </c>
      <c r="BG5" s="2327"/>
      <c r="BH5" s="2326" t="s">
        <v>791</v>
      </c>
      <c r="BI5" s="2327"/>
      <c r="BJ5" s="2326" t="s">
        <v>791</v>
      </c>
      <c r="BK5" s="2327"/>
      <c r="BL5" s="2326" t="s">
        <v>796</v>
      </c>
      <c r="BM5" s="2326"/>
      <c r="BN5" s="2326" t="s">
        <v>796</v>
      </c>
      <c r="BO5" s="2326"/>
      <c r="BP5" s="2326" t="s">
        <v>796</v>
      </c>
      <c r="BQ5" s="2326"/>
      <c r="BR5" s="2326" t="s">
        <v>796</v>
      </c>
      <c r="BS5" s="2326"/>
      <c r="BT5" s="2326" t="s">
        <v>796</v>
      </c>
      <c r="BU5" s="2326"/>
      <c r="BV5" s="2326" t="s">
        <v>796</v>
      </c>
      <c r="BW5" s="2326"/>
      <c r="BX5" s="2326" t="s">
        <v>796</v>
      </c>
      <c r="BY5" s="2326"/>
      <c r="BZ5" s="2326" t="s">
        <v>792</v>
      </c>
      <c r="CA5" s="2327"/>
      <c r="CB5" s="2326" t="s">
        <v>792</v>
      </c>
      <c r="CC5" s="2327"/>
      <c r="CD5" s="2326" t="s">
        <v>792</v>
      </c>
      <c r="CE5" s="2327"/>
      <c r="CF5" s="2326" t="s">
        <v>792</v>
      </c>
      <c r="CG5" s="2327"/>
      <c r="CH5" s="2326" t="s">
        <v>792</v>
      </c>
      <c r="CI5" s="2327"/>
      <c r="CJ5" s="2326" t="s">
        <v>792</v>
      </c>
      <c r="CK5" s="2327"/>
      <c r="CL5" s="2326" t="s">
        <v>792</v>
      </c>
      <c r="CM5" s="2327"/>
    </row>
    <row r="6" spans="1:91" x14ac:dyDescent="0.2">
      <c r="A6" s="2065" t="s">
        <v>67</v>
      </c>
      <c r="B6" s="2064"/>
      <c r="C6" s="2336"/>
      <c r="D6" s="2337"/>
      <c r="E6" s="2342"/>
      <c r="F6" s="2336"/>
      <c r="G6" s="2337"/>
      <c r="H6" s="2337"/>
      <c r="I6" s="2060"/>
      <c r="J6" s="2059"/>
      <c r="K6" s="2059"/>
      <c r="L6" s="2059"/>
      <c r="M6" s="2325"/>
      <c r="N6" s="2357" t="s">
        <v>342</v>
      </c>
      <c r="O6" s="2358" t="s">
        <v>3</v>
      </c>
      <c r="P6" s="2322" t="s">
        <v>463</v>
      </c>
      <c r="Q6" s="2353" t="s">
        <v>3</v>
      </c>
      <c r="R6" s="2322" t="s">
        <v>464</v>
      </c>
      <c r="S6" s="2353" t="s">
        <v>3</v>
      </c>
      <c r="T6" s="2322" t="s">
        <v>465</v>
      </c>
      <c r="U6" s="2353" t="s">
        <v>3</v>
      </c>
      <c r="V6" s="2322" t="s">
        <v>776</v>
      </c>
      <c r="W6" s="2323"/>
      <c r="X6" s="2322" t="s">
        <v>774</v>
      </c>
      <c r="Y6" s="2323"/>
      <c r="Z6" s="2322" t="s">
        <v>774</v>
      </c>
      <c r="AA6" s="2323"/>
      <c r="AB6" s="2322" t="s">
        <v>774</v>
      </c>
      <c r="AC6" s="2323"/>
      <c r="AD6" s="2322" t="s">
        <v>774</v>
      </c>
      <c r="AE6" s="2323"/>
      <c r="AF6" s="2322" t="s">
        <v>772</v>
      </c>
      <c r="AG6" s="2323"/>
      <c r="AH6" s="2322" t="s">
        <v>772</v>
      </c>
      <c r="AI6" s="2323"/>
      <c r="AJ6" s="2322" t="s">
        <v>772</v>
      </c>
      <c r="AK6" s="2323"/>
      <c r="AL6" s="2322" t="s">
        <v>772</v>
      </c>
      <c r="AM6" s="2323"/>
      <c r="AN6" s="2322" t="s">
        <v>771</v>
      </c>
      <c r="AO6" s="2323"/>
      <c r="AP6" s="2322" t="s">
        <v>771</v>
      </c>
      <c r="AQ6" s="2323"/>
      <c r="AR6" s="2322" t="s">
        <v>771</v>
      </c>
      <c r="AS6" s="2323"/>
      <c r="AT6" s="2322" t="s">
        <v>771</v>
      </c>
      <c r="AU6" s="2323"/>
      <c r="AV6" s="2322" t="s">
        <v>770</v>
      </c>
      <c r="AW6" s="2323"/>
      <c r="AX6" s="2322" t="s">
        <v>770</v>
      </c>
      <c r="AY6" s="2323"/>
      <c r="AZ6" s="2322" t="s">
        <v>770</v>
      </c>
      <c r="BA6" s="2323"/>
      <c r="BB6" s="2322" t="s">
        <v>770</v>
      </c>
      <c r="BC6" s="2323"/>
      <c r="BD6" s="2322" t="s">
        <v>769</v>
      </c>
      <c r="BE6" s="2323"/>
      <c r="BF6" s="2322" t="s">
        <v>769</v>
      </c>
      <c r="BG6" s="2323"/>
      <c r="BH6" s="2322" t="s">
        <v>769</v>
      </c>
      <c r="BI6" s="2323"/>
      <c r="BJ6" s="2322" t="s">
        <v>769</v>
      </c>
      <c r="BK6" s="2323"/>
      <c r="BL6" s="2322"/>
      <c r="BM6" s="2322"/>
      <c r="BN6" s="2322"/>
      <c r="BO6" s="2322"/>
      <c r="BP6" s="2322"/>
      <c r="BQ6" s="2322"/>
      <c r="BR6" s="2322"/>
      <c r="BS6" s="2322"/>
      <c r="BT6" s="2322"/>
      <c r="BU6" s="2322"/>
      <c r="BV6" s="2322"/>
      <c r="BW6" s="2322"/>
      <c r="BX6" s="2322"/>
      <c r="BY6" s="2322"/>
      <c r="BZ6" s="2063"/>
      <c r="CA6" s="2063"/>
      <c r="CB6" s="2063"/>
      <c r="CC6" s="2063"/>
      <c r="CD6" s="2063"/>
      <c r="CE6" s="2063"/>
      <c r="CF6" s="2063"/>
      <c r="CG6" s="2063"/>
      <c r="CH6" s="2063"/>
      <c r="CI6" s="2063"/>
      <c r="CJ6" s="2063"/>
      <c r="CK6" s="2063"/>
      <c r="CL6" s="2063"/>
      <c r="CM6" s="2063"/>
    </row>
    <row r="7" spans="1:91" x14ac:dyDescent="0.2">
      <c r="A7" s="2062" t="s">
        <v>296</v>
      </c>
      <c r="B7" s="2061"/>
      <c r="C7" s="2336"/>
      <c r="D7" s="2337"/>
      <c r="E7" s="2342"/>
      <c r="F7" s="2336"/>
      <c r="G7" s="2337"/>
      <c r="H7" s="2337"/>
      <c r="I7" s="2060"/>
      <c r="J7" s="2059"/>
      <c r="K7" s="2059"/>
      <c r="L7" s="2059"/>
      <c r="M7" s="2325"/>
      <c r="N7" s="2351">
        <v>37141</v>
      </c>
      <c r="O7" s="2352"/>
      <c r="P7" s="2320">
        <v>39351</v>
      </c>
      <c r="Q7" s="2338"/>
      <c r="R7" s="2320">
        <v>39351</v>
      </c>
      <c r="S7" s="2338"/>
      <c r="T7" s="2320">
        <v>39351</v>
      </c>
      <c r="U7" s="2338"/>
      <c r="V7" s="2320">
        <v>38098</v>
      </c>
      <c r="W7" s="2321"/>
      <c r="X7" s="2320">
        <v>38098</v>
      </c>
      <c r="Y7" s="2321"/>
      <c r="Z7" s="2320">
        <v>38229</v>
      </c>
      <c r="AA7" s="2321"/>
      <c r="AB7" s="2320">
        <v>38383</v>
      </c>
      <c r="AC7" s="2321"/>
      <c r="AD7" s="2320">
        <v>38477</v>
      </c>
      <c r="AE7" s="2321"/>
      <c r="AF7" s="2320">
        <v>38097</v>
      </c>
      <c r="AG7" s="2321"/>
      <c r="AH7" s="2320">
        <v>38226</v>
      </c>
      <c r="AI7" s="2321"/>
      <c r="AJ7" s="2320">
        <v>38385</v>
      </c>
      <c r="AK7" s="2321"/>
      <c r="AL7" s="2320">
        <v>38476</v>
      </c>
      <c r="AM7" s="2321"/>
      <c r="AN7" s="2320">
        <v>38098</v>
      </c>
      <c r="AO7" s="2321"/>
      <c r="AP7" s="2320">
        <v>38229</v>
      </c>
      <c r="AQ7" s="2321"/>
      <c r="AR7" s="2320">
        <v>38386</v>
      </c>
      <c r="AS7" s="2321"/>
      <c r="AT7" s="2320">
        <v>38476</v>
      </c>
      <c r="AU7" s="2321"/>
      <c r="AV7" s="2320">
        <v>38097</v>
      </c>
      <c r="AW7" s="2321"/>
      <c r="AX7" s="2320">
        <v>38231</v>
      </c>
      <c r="AY7" s="2321"/>
      <c r="AZ7" s="2320">
        <v>38392</v>
      </c>
      <c r="BA7" s="2321"/>
      <c r="BB7" s="2320">
        <v>38481</v>
      </c>
      <c r="BC7" s="2321"/>
      <c r="BD7" s="2320">
        <v>38096</v>
      </c>
      <c r="BE7" s="2321"/>
      <c r="BF7" s="2320">
        <v>38231</v>
      </c>
      <c r="BG7" s="2321"/>
      <c r="BH7" s="2320">
        <v>38387</v>
      </c>
      <c r="BI7" s="2321"/>
      <c r="BJ7" s="2320">
        <v>38481</v>
      </c>
      <c r="BK7" s="2321"/>
      <c r="BL7" s="2320">
        <v>42668</v>
      </c>
      <c r="BM7" s="2320"/>
      <c r="BN7" s="2320">
        <v>42767</v>
      </c>
      <c r="BO7" s="2320"/>
      <c r="BP7" s="2320">
        <v>42851</v>
      </c>
      <c r="BQ7" s="2320"/>
      <c r="BR7" s="2320">
        <v>42941</v>
      </c>
      <c r="BS7" s="2320"/>
      <c r="BT7" s="2320">
        <v>43439</v>
      </c>
      <c r="BU7" s="2320"/>
      <c r="BV7" s="2320">
        <v>43593</v>
      </c>
      <c r="BW7" s="2320"/>
      <c r="BX7" s="2320">
        <v>43745</v>
      </c>
      <c r="BY7" s="2320"/>
      <c r="BZ7" s="2320">
        <v>42668</v>
      </c>
      <c r="CA7" s="2321"/>
      <c r="CB7" s="2320">
        <v>42767</v>
      </c>
      <c r="CC7" s="2321"/>
      <c r="CD7" s="2320">
        <v>42851</v>
      </c>
      <c r="CE7" s="2321"/>
      <c r="CF7" s="2320">
        <v>42941</v>
      </c>
      <c r="CG7" s="2321"/>
      <c r="CH7" s="2320">
        <v>43439</v>
      </c>
      <c r="CI7" s="2321"/>
      <c r="CJ7" s="2320">
        <v>43593</v>
      </c>
      <c r="CK7" s="2321"/>
      <c r="CL7" s="2320">
        <v>43745</v>
      </c>
      <c r="CM7" s="2321"/>
    </row>
    <row r="8" spans="1:91" x14ac:dyDescent="0.2">
      <c r="A8" s="2062" t="s">
        <v>75</v>
      </c>
      <c r="B8" s="2061"/>
      <c r="C8" s="2336"/>
      <c r="D8" s="2337"/>
      <c r="E8" s="2342"/>
      <c r="F8" s="2336"/>
      <c r="G8" s="2337"/>
      <c r="H8" s="2337"/>
      <c r="I8" s="2060"/>
      <c r="J8" s="2059"/>
      <c r="K8" s="2059"/>
      <c r="L8" s="2059"/>
      <c r="M8" s="2325"/>
      <c r="N8" s="2339" t="s">
        <v>91</v>
      </c>
      <c r="O8" s="2340" t="s">
        <v>3</v>
      </c>
      <c r="P8" s="2350" t="s">
        <v>91</v>
      </c>
      <c r="Q8" s="2338" t="s">
        <v>3</v>
      </c>
      <c r="R8" s="2350" t="s">
        <v>91</v>
      </c>
      <c r="S8" s="2338" t="s">
        <v>3</v>
      </c>
      <c r="T8" s="2350" t="s">
        <v>91</v>
      </c>
      <c r="U8" s="2338" t="s">
        <v>3</v>
      </c>
      <c r="V8" s="2057"/>
      <c r="W8" s="2058"/>
      <c r="X8" s="2057"/>
      <c r="Y8" s="2058"/>
      <c r="Z8" s="2057"/>
      <c r="AA8" s="2058"/>
      <c r="AB8" s="2057"/>
      <c r="AC8" s="2058"/>
      <c r="AD8" s="2057"/>
      <c r="AE8" s="2058"/>
      <c r="AF8" s="2057"/>
      <c r="AG8" s="2056"/>
      <c r="AH8" s="2057"/>
      <c r="AI8" s="2056"/>
      <c r="AJ8" s="2057"/>
      <c r="AK8" s="2056"/>
      <c r="AL8" s="2057"/>
      <c r="AM8" s="2056"/>
      <c r="AN8" s="2057"/>
      <c r="AO8" s="2056"/>
      <c r="AP8" s="2057"/>
      <c r="AQ8" s="2056"/>
      <c r="AR8" s="2057"/>
      <c r="AS8" s="2056"/>
      <c r="AT8" s="2057"/>
      <c r="AU8" s="2056"/>
      <c r="AV8" s="2057"/>
      <c r="AW8" s="2056"/>
      <c r="AX8" s="2057"/>
      <c r="AY8" s="2056"/>
      <c r="AZ8" s="2057"/>
      <c r="BA8" s="2056"/>
      <c r="BB8" s="2057"/>
      <c r="BC8" s="2056"/>
      <c r="BD8" s="2057"/>
      <c r="BE8" s="2056"/>
      <c r="BF8" s="2057"/>
      <c r="BG8" s="2058"/>
      <c r="BH8" s="2057"/>
      <c r="BI8" s="2058"/>
      <c r="BJ8" s="2057"/>
      <c r="BK8" s="2058"/>
      <c r="BL8" s="2057"/>
      <c r="BM8" s="2057"/>
      <c r="BN8" s="2057"/>
      <c r="BO8" s="2057"/>
      <c r="BP8" s="2057"/>
      <c r="BQ8" s="2057"/>
      <c r="BR8" s="2057"/>
      <c r="BS8" s="2057"/>
      <c r="BT8" s="2057"/>
      <c r="BU8" s="2057"/>
      <c r="BV8" s="2057"/>
      <c r="BW8" s="2057"/>
      <c r="BX8" s="2057"/>
      <c r="BY8" s="2057"/>
      <c r="BZ8" s="2057"/>
      <c r="CA8" s="2056"/>
      <c r="CB8" s="2057"/>
      <c r="CC8" s="2056"/>
      <c r="CD8" s="2057"/>
      <c r="CE8" s="2056"/>
      <c r="CF8" s="2057"/>
      <c r="CG8" s="2056"/>
      <c r="CH8" s="2057"/>
      <c r="CI8" s="2056"/>
      <c r="CJ8" s="2057"/>
      <c r="CK8" s="2056"/>
      <c r="CL8" s="2057"/>
      <c r="CM8" s="2056"/>
    </row>
    <row r="9" spans="1:91" ht="13.5" thickBot="1" x14ac:dyDescent="0.25">
      <c r="A9" s="2055"/>
      <c r="B9" s="2054"/>
      <c r="C9" s="2053"/>
      <c r="D9" s="2052"/>
      <c r="E9" s="2051"/>
      <c r="F9" s="2050"/>
      <c r="G9" s="2049"/>
      <c r="H9" s="2049"/>
      <c r="I9" s="2048"/>
      <c r="J9" s="2047"/>
      <c r="K9" s="2047"/>
      <c r="L9" s="2047"/>
      <c r="M9" s="2046"/>
      <c r="N9" s="2347"/>
      <c r="O9" s="2348"/>
      <c r="P9" s="2345"/>
      <c r="Q9" s="2346"/>
      <c r="R9" s="2345"/>
      <c r="S9" s="2346"/>
      <c r="T9" s="2345"/>
      <c r="U9" s="2346"/>
      <c r="V9" s="2044"/>
      <c r="W9" s="2045"/>
      <c r="X9" s="2044"/>
      <c r="Y9" s="2045"/>
      <c r="Z9" s="2044"/>
      <c r="AA9" s="2045"/>
      <c r="AB9" s="2044"/>
      <c r="AC9" s="2045"/>
      <c r="AD9" s="2044"/>
      <c r="AE9" s="2045"/>
      <c r="AF9" s="2044"/>
      <c r="AG9" s="2043"/>
      <c r="AH9" s="2044"/>
      <c r="AI9" s="2043"/>
      <c r="AJ9" s="2044"/>
      <c r="AK9" s="2043"/>
      <c r="AL9" s="2044"/>
      <c r="AM9" s="2043"/>
      <c r="AN9" s="2044"/>
      <c r="AO9" s="2043"/>
      <c r="AP9" s="2044"/>
      <c r="AQ9" s="2043"/>
      <c r="AR9" s="2044"/>
      <c r="AS9" s="2043"/>
      <c r="AT9" s="2044"/>
      <c r="AU9" s="2043"/>
      <c r="AV9" s="2044"/>
      <c r="AW9" s="2043"/>
      <c r="AX9" s="2044"/>
      <c r="AY9" s="2043"/>
      <c r="AZ9" s="2044"/>
      <c r="BA9" s="2043"/>
      <c r="BB9" s="2044"/>
      <c r="BC9" s="2043"/>
      <c r="BD9" s="2044"/>
      <c r="BE9" s="2043"/>
      <c r="BF9" s="2044"/>
      <c r="BG9" s="2045"/>
      <c r="BH9" s="2044"/>
      <c r="BI9" s="2045"/>
      <c r="BJ9" s="2044"/>
      <c r="BK9" s="2045"/>
      <c r="BL9" s="2044"/>
      <c r="BM9" s="2044"/>
      <c r="BN9" s="2044"/>
      <c r="BO9" s="2044"/>
      <c r="BP9" s="2044"/>
      <c r="BQ9" s="2044"/>
      <c r="BR9" s="2044"/>
      <c r="BS9" s="2044"/>
      <c r="BT9" s="2044"/>
      <c r="BU9" s="2044"/>
      <c r="BV9" s="2044"/>
      <c r="BW9" s="2044"/>
      <c r="BX9" s="2044"/>
      <c r="BY9" s="2044"/>
      <c r="BZ9" s="2044"/>
      <c r="CA9" s="2043"/>
      <c r="CB9" s="2044"/>
      <c r="CC9" s="2043"/>
      <c r="CD9" s="2044"/>
      <c r="CE9" s="2043"/>
      <c r="CF9" s="2044"/>
      <c r="CG9" s="2043"/>
      <c r="CH9" s="2044"/>
      <c r="CI9" s="2043"/>
      <c r="CJ9" s="2044"/>
      <c r="CK9" s="2043"/>
      <c r="CL9" s="2044"/>
      <c r="CM9" s="2043"/>
    </row>
    <row r="10" spans="1:91" ht="48.75" thickBot="1" x14ac:dyDescent="0.25">
      <c r="A10" s="2042" t="s">
        <v>76</v>
      </c>
      <c r="B10" s="2041" t="s">
        <v>0</v>
      </c>
      <c r="C10" s="2040" t="s">
        <v>919</v>
      </c>
      <c r="D10" s="2039" t="s">
        <v>918</v>
      </c>
      <c r="E10" s="2038" t="s">
        <v>917</v>
      </c>
      <c r="F10" s="2037" t="s">
        <v>916</v>
      </c>
      <c r="G10" s="2036" t="s">
        <v>914</v>
      </c>
      <c r="H10" s="2035" t="s">
        <v>915</v>
      </c>
      <c r="I10" s="2034" t="s">
        <v>914</v>
      </c>
      <c r="J10" s="2033" t="s">
        <v>913</v>
      </c>
      <c r="K10" s="2033" t="s">
        <v>912</v>
      </c>
      <c r="L10" s="2033" t="s">
        <v>911</v>
      </c>
      <c r="M10" s="2032" t="s">
        <v>910</v>
      </c>
      <c r="N10" s="2031"/>
      <c r="O10" s="2030"/>
      <c r="P10" s="2029"/>
      <c r="Q10" s="2028"/>
      <c r="R10" s="2029"/>
      <c r="S10" s="2028"/>
      <c r="T10" s="2029"/>
      <c r="U10" s="2028"/>
      <c r="V10" s="2026"/>
      <c r="W10" s="2027"/>
      <c r="X10" s="2026"/>
      <c r="Y10" s="2027"/>
      <c r="Z10" s="2026"/>
      <c r="AA10" s="2027"/>
      <c r="AB10" s="2026"/>
      <c r="AC10" s="2027"/>
      <c r="AD10" s="2026"/>
      <c r="AE10" s="2027"/>
      <c r="AF10" s="2026"/>
      <c r="AG10" s="2026"/>
      <c r="AH10" s="2026"/>
      <c r="AI10" s="2026"/>
      <c r="AJ10" s="2026"/>
      <c r="AK10" s="2026"/>
      <c r="AL10" s="2026"/>
      <c r="AM10" s="2026"/>
      <c r="AN10" s="2026"/>
      <c r="AO10" s="2026"/>
      <c r="AP10" s="2026"/>
      <c r="AQ10" s="2026"/>
      <c r="AR10" s="2026"/>
      <c r="AS10" s="2026"/>
      <c r="AT10" s="2026"/>
      <c r="AU10" s="2026"/>
      <c r="AV10" s="2026"/>
      <c r="AW10" s="2026"/>
      <c r="AX10" s="2026"/>
      <c r="AY10" s="2026"/>
      <c r="AZ10" s="2026"/>
      <c r="BA10" s="2026"/>
      <c r="BB10" s="2026"/>
      <c r="BC10" s="2026"/>
      <c r="BD10" s="2026"/>
      <c r="BE10" s="2026"/>
      <c r="BF10" s="2026"/>
      <c r="BG10" s="2027"/>
      <c r="BH10" s="2026"/>
      <c r="BI10" s="2027"/>
      <c r="BJ10" s="2026"/>
      <c r="BK10" s="2027"/>
      <c r="BL10" s="2026"/>
      <c r="BM10" s="2026"/>
      <c r="BN10" s="2026"/>
      <c r="BO10" s="2026"/>
      <c r="BP10" s="2026"/>
      <c r="BQ10" s="2026"/>
      <c r="BR10" s="2026"/>
      <c r="BS10" s="2026"/>
      <c r="BT10" s="2026"/>
      <c r="BU10" s="2026"/>
      <c r="BV10" s="2026"/>
      <c r="BW10" s="2026"/>
      <c r="BX10" s="2026"/>
      <c r="BY10" s="2026"/>
      <c r="BZ10" s="2026"/>
      <c r="CA10" s="2026"/>
      <c r="CB10" s="2026"/>
      <c r="CC10" s="2026"/>
      <c r="CD10" s="2026"/>
      <c r="CE10" s="2026"/>
      <c r="CF10" s="2026"/>
      <c r="CG10" s="2026"/>
      <c r="CH10" s="2026"/>
      <c r="CI10" s="2026"/>
      <c r="CJ10" s="2026"/>
      <c r="CK10" s="2026"/>
      <c r="CL10" s="2026"/>
      <c r="CM10" s="2026"/>
    </row>
    <row r="11" spans="1:91" s="1898" customFormat="1" x14ac:dyDescent="0.2">
      <c r="A11" s="2025" t="s">
        <v>555</v>
      </c>
      <c r="B11" s="2024"/>
      <c r="C11" s="2024"/>
      <c r="D11" s="2024"/>
      <c r="E11" s="2024"/>
      <c r="F11" s="2024"/>
      <c r="G11" s="2024"/>
      <c r="H11" s="2024"/>
      <c r="I11" s="2024"/>
      <c r="J11" s="2023"/>
      <c r="K11" s="2023"/>
      <c r="L11" s="2023"/>
      <c r="M11" s="2022"/>
      <c r="N11" s="2021"/>
      <c r="O11" s="2021"/>
      <c r="P11" s="2020"/>
      <c r="Q11" s="2019"/>
      <c r="R11" s="2020"/>
      <c r="S11" s="2019"/>
      <c r="T11" s="2020"/>
      <c r="U11" s="2019"/>
      <c r="V11" s="2017"/>
      <c r="W11" s="2017"/>
      <c r="X11" s="2017"/>
      <c r="Y11" s="2017"/>
      <c r="Z11" s="2017"/>
      <c r="AA11" s="2017"/>
      <c r="AB11" s="2017"/>
      <c r="AC11" s="2017"/>
      <c r="AD11" s="2017"/>
      <c r="AE11" s="2017"/>
      <c r="AF11" s="2017"/>
      <c r="AG11" s="2017"/>
      <c r="AH11" s="2017"/>
      <c r="AI11" s="2017"/>
      <c r="AJ11" s="2017"/>
      <c r="AK11" s="2017"/>
      <c r="AL11" s="2017"/>
      <c r="AM11" s="2017"/>
      <c r="AN11" s="2017"/>
      <c r="AO11" s="2017"/>
      <c r="AP11" s="2017"/>
      <c r="AQ11" s="2017"/>
      <c r="AR11" s="2017"/>
      <c r="AS11" s="2017"/>
      <c r="AT11" s="2017"/>
      <c r="AU11" s="2017"/>
      <c r="AV11" s="2017"/>
      <c r="AW11" s="2017"/>
      <c r="AX11" s="2017"/>
      <c r="AY11" s="2017"/>
      <c r="AZ11" s="2017"/>
      <c r="BA11" s="2017"/>
      <c r="BB11" s="2017"/>
      <c r="BC11" s="2017"/>
      <c r="BD11" s="2017"/>
      <c r="BE11" s="2017"/>
      <c r="BF11" s="2017"/>
      <c r="BG11" s="2017"/>
      <c r="BH11" s="2017"/>
      <c r="BI11" s="2017"/>
      <c r="BJ11" s="2017"/>
      <c r="BK11" s="2017"/>
      <c r="BL11" s="2017"/>
      <c r="BM11" s="2017"/>
      <c r="BN11" s="2017"/>
      <c r="BO11" s="2017"/>
      <c r="BP11" s="2017"/>
      <c r="BQ11" s="2017"/>
      <c r="BR11" s="2017"/>
      <c r="BS11" s="2017"/>
      <c r="BT11" s="2017"/>
      <c r="BU11" s="2017"/>
      <c r="BV11" s="2017"/>
      <c r="BW11" s="2017"/>
      <c r="BX11" s="2017"/>
      <c r="BY11" s="2017"/>
      <c r="BZ11" s="2017"/>
      <c r="CA11" s="2017"/>
      <c r="CB11" s="2018"/>
      <c r="CC11" s="2017"/>
      <c r="CD11" s="2017"/>
      <c r="CE11" s="2017"/>
      <c r="CF11" s="2017"/>
      <c r="CG11" s="2017"/>
      <c r="CH11" s="2017"/>
      <c r="CI11" s="2017"/>
      <c r="CJ11" s="2017"/>
      <c r="CK11" s="2017"/>
      <c r="CL11" s="2017"/>
      <c r="CM11" s="2017"/>
    </row>
    <row r="12" spans="1:91" x14ac:dyDescent="0.2">
      <c r="A12" s="2016" t="s">
        <v>552</v>
      </c>
      <c r="B12" s="2015" t="s">
        <v>540</v>
      </c>
      <c r="C12" s="2002">
        <v>1000</v>
      </c>
      <c r="D12" s="2002" t="s">
        <v>2</v>
      </c>
      <c r="E12" s="2015" t="s">
        <v>2</v>
      </c>
      <c r="F12" s="1974" t="s">
        <v>2</v>
      </c>
      <c r="G12" s="1973"/>
      <c r="H12" s="1972" t="s">
        <v>2</v>
      </c>
      <c r="I12" s="1998"/>
      <c r="J12" s="1936">
        <v>0</v>
      </c>
      <c r="K12" s="1936"/>
      <c r="L12" s="1936"/>
      <c r="M12" s="2014" t="s">
        <v>2</v>
      </c>
      <c r="N12" s="2013"/>
      <c r="O12" s="2012"/>
      <c r="P12" s="2011"/>
      <c r="Q12" s="2009"/>
      <c r="R12" s="2010"/>
      <c r="S12" s="2009"/>
      <c r="T12" s="2010"/>
      <c r="U12" s="2009"/>
      <c r="V12" s="2004"/>
      <c r="W12" s="2004"/>
      <c r="X12" s="2004"/>
      <c r="Y12" s="2004"/>
      <c r="Z12" s="2004"/>
      <c r="AA12" s="2004"/>
      <c r="AB12" s="2004"/>
      <c r="AC12" s="2004"/>
      <c r="AD12" s="2004"/>
      <c r="AE12" s="2004"/>
      <c r="AF12" s="2004"/>
      <c r="AG12" s="2004"/>
      <c r="AH12" s="2004"/>
      <c r="AI12" s="2004"/>
      <c r="AJ12" s="2004"/>
      <c r="AK12" s="2004"/>
      <c r="AL12" s="2004"/>
      <c r="AM12" s="2004"/>
      <c r="AN12" s="2004"/>
      <c r="AO12" s="2004"/>
      <c r="AP12" s="2004"/>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8">
        <v>3.4000000000000002E-2</v>
      </c>
      <c r="BM12" s="2007" t="s">
        <v>8</v>
      </c>
      <c r="BN12" s="2006">
        <v>0.01</v>
      </c>
      <c r="BO12" s="2005" t="s">
        <v>12</v>
      </c>
      <c r="BP12" s="2006">
        <v>0.01</v>
      </c>
      <c r="BQ12" s="2005" t="s">
        <v>12</v>
      </c>
      <c r="BR12" s="2006">
        <v>0.01</v>
      </c>
      <c r="BS12" s="2005" t="s">
        <v>12</v>
      </c>
      <c r="BT12" s="2004"/>
      <c r="BU12" s="2004"/>
      <c r="BV12" s="2004"/>
      <c r="BW12" s="2004"/>
      <c r="BX12" s="2004"/>
      <c r="BY12" s="2004"/>
      <c r="BZ12" s="2006">
        <v>7.62</v>
      </c>
      <c r="CA12" s="2006"/>
      <c r="CB12" s="2006">
        <v>4.41</v>
      </c>
      <c r="CC12" s="2006"/>
      <c r="CD12" s="2006">
        <v>2</v>
      </c>
      <c r="CE12" s="2006"/>
      <c r="CF12" s="2006">
        <v>0.32100000000000001</v>
      </c>
      <c r="CG12" s="2005" t="s">
        <v>8</v>
      </c>
      <c r="CH12" s="2004"/>
      <c r="CI12" s="2004"/>
      <c r="CJ12" s="2004"/>
      <c r="CK12" s="2003"/>
      <c r="CL12" s="2004"/>
      <c r="CM12" s="2003"/>
    </row>
    <row r="13" spans="1:91" x14ac:dyDescent="0.2">
      <c r="A13" s="1969" t="s">
        <v>754</v>
      </c>
      <c r="B13" s="1965" t="s">
        <v>540</v>
      </c>
      <c r="C13" s="2002" t="s">
        <v>2</v>
      </c>
      <c r="D13" s="2002" t="s">
        <v>2</v>
      </c>
      <c r="E13" s="2001" t="s">
        <v>2</v>
      </c>
      <c r="F13" s="1998" t="s">
        <v>2</v>
      </c>
      <c r="G13" s="2000"/>
      <c r="H13" s="1999" t="s">
        <v>2</v>
      </c>
      <c r="I13" s="1998"/>
      <c r="J13" s="1936">
        <v>0</v>
      </c>
      <c r="K13" s="1936"/>
      <c r="L13" s="1936"/>
      <c r="M13" s="1997" t="s">
        <v>2</v>
      </c>
      <c r="N13" s="1968"/>
      <c r="O13" s="1949"/>
      <c r="P13" s="1948"/>
      <c r="Q13" s="1947"/>
      <c r="R13" s="1948"/>
      <c r="S13" s="1947"/>
      <c r="T13" s="1948"/>
      <c r="U13" s="1947"/>
      <c r="V13" s="1995"/>
      <c r="W13" s="1995"/>
      <c r="X13" s="1995"/>
      <c r="Y13" s="1995"/>
      <c r="Z13" s="1995"/>
      <c r="AA13" s="1995"/>
      <c r="AB13" s="1995"/>
      <c r="AC13" s="1995"/>
      <c r="AD13" s="1995"/>
      <c r="AE13" s="1995"/>
      <c r="AF13" s="1995"/>
      <c r="AG13" s="1995"/>
      <c r="AH13" s="1995"/>
      <c r="AI13" s="1995"/>
      <c r="AJ13" s="1995"/>
      <c r="AK13" s="1995"/>
      <c r="AL13" s="1995"/>
      <c r="AM13" s="1995"/>
      <c r="AN13" s="1995"/>
      <c r="AO13" s="1995"/>
      <c r="AP13" s="1995"/>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4">
        <v>0</v>
      </c>
      <c r="BU13" s="1995"/>
      <c r="BV13" s="1996">
        <v>0.05</v>
      </c>
      <c r="BW13" s="1995"/>
      <c r="BX13" s="1996">
        <v>0.01</v>
      </c>
      <c r="BY13" s="1995"/>
      <c r="BZ13" s="1995"/>
      <c r="CA13" s="1995"/>
      <c r="CB13" s="1995"/>
      <c r="CC13" s="1995"/>
      <c r="CD13" s="1995"/>
      <c r="CE13" s="1995"/>
      <c r="CF13" s="1995"/>
      <c r="CG13" s="1995"/>
      <c r="CH13" s="1994">
        <v>0</v>
      </c>
      <c r="CI13" s="1995"/>
      <c r="CJ13" s="1994">
        <v>0.08</v>
      </c>
      <c r="CK13" s="1993"/>
      <c r="CL13" s="1994">
        <v>0.01</v>
      </c>
      <c r="CM13" s="1993"/>
    </row>
    <row r="14" spans="1:91" x14ac:dyDescent="0.2">
      <c r="A14" s="1942" t="s">
        <v>554</v>
      </c>
      <c r="B14" s="1941" t="s">
        <v>540</v>
      </c>
      <c r="C14" s="1992">
        <v>0.12</v>
      </c>
      <c r="D14" s="1992">
        <v>105</v>
      </c>
      <c r="E14" s="1941">
        <v>1230</v>
      </c>
      <c r="F14" s="1991">
        <v>3.6499999999999998E-2</v>
      </c>
      <c r="G14" s="1992" t="s">
        <v>908</v>
      </c>
      <c r="H14" s="1941">
        <v>3.6499999999999998E-2</v>
      </c>
      <c r="I14" s="1991" t="s">
        <v>908</v>
      </c>
      <c r="J14" s="1936">
        <v>3.6499999999999998E-2</v>
      </c>
      <c r="K14" s="1935">
        <v>6.6E-3</v>
      </c>
      <c r="L14" s="1934" t="s">
        <v>531</v>
      </c>
      <c r="M14" s="1990" t="s">
        <v>2</v>
      </c>
      <c r="N14" s="1989"/>
      <c r="O14" s="1931"/>
      <c r="P14" s="1988">
        <v>6.4000000000000003E-3</v>
      </c>
      <c r="Q14" s="1987"/>
      <c r="R14" s="1988">
        <v>6.6E-3</v>
      </c>
      <c r="S14" s="1987"/>
      <c r="T14" s="1988">
        <v>5.1000000000000004E-3</v>
      </c>
      <c r="U14" s="1987"/>
      <c r="V14" s="1985"/>
      <c r="W14" s="1985"/>
      <c r="X14" s="1985"/>
      <c r="Y14" s="1985"/>
      <c r="Z14" s="1985"/>
      <c r="AA14" s="1985"/>
      <c r="AB14" s="1985"/>
      <c r="AC14" s="1985"/>
      <c r="AD14" s="1985"/>
      <c r="AE14" s="1985"/>
      <c r="AF14" s="1985"/>
      <c r="AG14" s="1985"/>
      <c r="AH14" s="1985"/>
      <c r="AI14" s="1985"/>
      <c r="AJ14" s="1985"/>
      <c r="AK14" s="1985"/>
      <c r="AL14" s="1985"/>
      <c r="AM14" s="1985"/>
      <c r="AN14" s="1985"/>
      <c r="AO14" s="1985"/>
      <c r="AP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4"/>
      <c r="BU14" s="1985"/>
      <c r="BV14" s="1986"/>
      <c r="BW14" s="1985"/>
      <c r="BX14" s="1986"/>
      <c r="BY14" s="1985"/>
      <c r="BZ14" s="1985"/>
      <c r="CA14" s="1985"/>
      <c r="CB14" s="1985"/>
      <c r="CC14" s="1985"/>
      <c r="CD14" s="1985"/>
      <c r="CE14" s="1985"/>
      <c r="CF14" s="1985"/>
      <c r="CG14" s="1985"/>
      <c r="CH14" s="1984"/>
      <c r="CI14" s="1985"/>
      <c r="CJ14" s="1984"/>
      <c r="CK14" s="1983"/>
      <c r="CL14" s="1984"/>
      <c r="CM14" s="1983"/>
    </row>
    <row r="15" spans="1:91" s="1898" customFormat="1" x14ac:dyDescent="0.2">
      <c r="A15" s="1982" t="s">
        <v>909</v>
      </c>
      <c r="B15" s="1980"/>
      <c r="C15" s="1980"/>
      <c r="D15" s="1980"/>
      <c r="E15" s="1980"/>
      <c r="F15" s="1980"/>
      <c r="G15" s="1980"/>
      <c r="H15" s="1980"/>
      <c r="I15" s="1980"/>
      <c r="J15" s="1981"/>
      <c r="K15" s="1981"/>
      <c r="L15" s="1981"/>
      <c r="M15" s="1980"/>
      <c r="N15" s="1979">
        <f>89/H22</f>
        <v>1.2714285714285714</v>
      </c>
      <c r="O15" s="1979"/>
      <c r="P15" s="1978"/>
      <c r="Q15" s="1977"/>
      <c r="R15" s="1978"/>
      <c r="S15" s="1977"/>
      <c r="T15" s="1978"/>
      <c r="U15" s="1977"/>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c r="AT15" s="1976"/>
      <c r="AU15" s="1976"/>
      <c r="AV15" s="1976"/>
      <c r="AW15" s="1976"/>
      <c r="AX15" s="1976"/>
      <c r="AY15" s="1976"/>
      <c r="AZ15" s="1976"/>
      <c r="BA15" s="1976"/>
      <c r="BB15" s="1976"/>
      <c r="BC15" s="1976"/>
      <c r="BD15" s="1976"/>
      <c r="BE15" s="1976"/>
      <c r="BF15" s="1976"/>
      <c r="BG15" s="1976"/>
      <c r="BH15" s="1976"/>
      <c r="BI15" s="1976"/>
      <c r="BJ15" s="1976"/>
      <c r="BK15" s="1976"/>
      <c r="BL15" s="1976"/>
      <c r="BM15" s="1976"/>
      <c r="BN15" s="1976"/>
      <c r="BO15" s="1976"/>
      <c r="BP15" s="1976"/>
      <c r="BQ15" s="1976"/>
      <c r="BR15" s="1976"/>
      <c r="BS15" s="1976"/>
      <c r="BT15" s="1976"/>
      <c r="BU15" s="1976"/>
      <c r="BV15" s="1976"/>
      <c r="BW15" s="1976"/>
      <c r="BX15" s="1976"/>
      <c r="BY15" s="1976"/>
      <c r="BZ15" s="1976"/>
      <c r="CA15" s="1976"/>
      <c r="CB15" s="1976"/>
      <c r="CC15" s="1976"/>
      <c r="CD15" s="1976"/>
      <c r="CE15" s="1976"/>
      <c r="CF15" s="1976"/>
      <c r="CG15" s="1976"/>
      <c r="CH15" s="1976"/>
      <c r="CI15" s="1976"/>
      <c r="CJ15" s="1976"/>
      <c r="CK15" s="1976"/>
      <c r="CL15" s="1976"/>
      <c r="CM15" s="1976"/>
    </row>
    <row r="16" spans="1:91" x14ac:dyDescent="0.2">
      <c r="A16" s="1959" t="s">
        <v>102</v>
      </c>
      <c r="B16" s="1972" t="s">
        <v>591</v>
      </c>
      <c r="C16" s="1958">
        <v>47</v>
      </c>
      <c r="D16" s="1957" t="s">
        <v>2</v>
      </c>
      <c r="E16" s="1975" t="s">
        <v>2</v>
      </c>
      <c r="F16" s="1974" t="s">
        <v>2</v>
      </c>
      <c r="G16" s="1973"/>
      <c r="H16" s="1972" t="s">
        <v>2</v>
      </c>
      <c r="I16" s="1958"/>
      <c r="J16" s="1936">
        <v>0</v>
      </c>
      <c r="K16" s="1934"/>
      <c r="L16" s="1934" t="s">
        <v>906</v>
      </c>
      <c r="M16" s="1972">
        <v>47</v>
      </c>
      <c r="N16" s="1971">
        <v>1.7</v>
      </c>
      <c r="O16" s="1949"/>
      <c r="P16" s="1970">
        <v>1</v>
      </c>
      <c r="Q16" s="1947" t="s">
        <v>12</v>
      </c>
      <c r="R16" s="1970">
        <v>1</v>
      </c>
      <c r="S16" s="1947" t="s">
        <v>12</v>
      </c>
      <c r="T16" s="1970">
        <v>0.2</v>
      </c>
      <c r="U16" s="1947" t="s">
        <v>8</v>
      </c>
      <c r="V16" s="1943">
        <v>0.5</v>
      </c>
      <c r="W16" s="1945" t="s">
        <v>12</v>
      </c>
      <c r="X16" s="1943">
        <v>0.5</v>
      </c>
      <c r="Y16" s="1945" t="s">
        <v>12</v>
      </c>
      <c r="Z16" s="1943">
        <v>0.5</v>
      </c>
      <c r="AA16" s="1945" t="s">
        <v>12</v>
      </c>
      <c r="AB16" s="1943">
        <v>0.5</v>
      </c>
      <c r="AC16" s="1945" t="s">
        <v>12</v>
      </c>
      <c r="AD16" s="1943">
        <v>0.5</v>
      </c>
      <c r="AE16" s="1945" t="s">
        <v>12</v>
      </c>
      <c r="AF16" s="1943">
        <v>0.5</v>
      </c>
      <c r="AG16" s="1943" t="s">
        <v>12</v>
      </c>
      <c r="AH16" s="1943">
        <v>0.5</v>
      </c>
      <c r="AI16" s="1943" t="s">
        <v>12</v>
      </c>
      <c r="AJ16" s="1943">
        <v>0.5</v>
      </c>
      <c r="AK16" s="1943" t="s">
        <v>12</v>
      </c>
      <c r="AL16" s="1943">
        <v>0.5</v>
      </c>
      <c r="AM16" s="1943" t="s">
        <v>12</v>
      </c>
      <c r="AN16" s="1943">
        <v>0.5</v>
      </c>
      <c r="AO16" s="1943" t="s">
        <v>12</v>
      </c>
      <c r="AP16" s="1943">
        <v>0.5</v>
      </c>
      <c r="AQ16" s="1943" t="s">
        <v>12</v>
      </c>
      <c r="AR16" s="1943">
        <v>0.5</v>
      </c>
      <c r="AS16" s="1943" t="s">
        <v>12</v>
      </c>
      <c r="AT16" s="1943">
        <v>0.5</v>
      </c>
      <c r="AU16" s="1943" t="s">
        <v>12</v>
      </c>
      <c r="AV16" s="1943">
        <v>0.5</v>
      </c>
      <c r="AW16" s="1943" t="s">
        <v>12</v>
      </c>
      <c r="AX16" s="1943">
        <v>0.5</v>
      </c>
      <c r="AY16" s="1943" t="s">
        <v>12</v>
      </c>
      <c r="AZ16" s="1943">
        <v>0.5</v>
      </c>
      <c r="BA16" s="1943" t="s">
        <v>12</v>
      </c>
      <c r="BB16" s="1943">
        <v>0.11</v>
      </c>
      <c r="BC16" s="1943" t="s">
        <v>12</v>
      </c>
      <c r="BD16" s="1943">
        <v>0.1</v>
      </c>
      <c r="BE16" s="1943" t="s">
        <v>8</v>
      </c>
      <c r="BF16" s="1943">
        <v>0.18</v>
      </c>
      <c r="BG16" s="1945" t="s">
        <v>8</v>
      </c>
      <c r="BH16" s="1943">
        <v>0.19</v>
      </c>
      <c r="BI16" s="1945" t="s">
        <v>8</v>
      </c>
      <c r="BJ16" s="1943">
        <v>0.17</v>
      </c>
      <c r="BK16" s="1945" t="s">
        <v>8</v>
      </c>
      <c r="BL16" s="1943"/>
      <c r="BM16" s="1943"/>
      <c r="BN16" s="1943"/>
      <c r="BO16" s="1943"/>
      <c r="BP16" s="1943"/>
      <c r="BQ16" s="1943"/>
      <c r="BR16" s="1943"/>
      <c r="BS16" s="1943"/>
      <c r="BT16" s="1943"/>
      <c r="BU16" s="1943"/>
      <c r="BV16" s="1943"/>
      <c r="BW16" s="1943"/>
      <c r="BX16" s="1943"/>
      <c r="BY16" s="1943"/>
      <c r="BZ16" s="1943"/>
      <c r="CA16" s="1943"/>
      <c r="CB16" s="1943"/>
      <c r="CC16" s="1943"/>
      <c r="CD16" s="1943"/>
      <c r="CE16" s="1943"/>
      <c r="CF16" s="1943"/>
      <c r="CG16" s="1943"/>
      <c r="CH16" s="1943"/>
      <c r="CI16" s="1943"/>
      <c r="CJ16" s="1943"/>
      <c r="CK16" s="1944"/>
      <c r="CL16" s="1943"/>
      <c r="CM16" s="1944"/>
    </row>
    <row r="17" spans="1:91" x14ac:dyDescent="0.2">
      <c r="A17" s="1959" t="s">
        <v>103</v>
      </c>
      <c r="B17" s="1953" t="s">
        <v>591</v>
      </c>
      <c r="C17" s="1958">
        <v>25</v>
      </c>
      <c r="D17" s="1957" t="s">
        <v>2</v>
      </c>
      <c r="E17" s="1956">
        <v>230000</v>
      </c>
      <c r="F17" s="1955" t="s">
        <v>2</v>
      </c>
      <c r="G17" s="1957"/>
      <c r="H17" s="1956">
        <v>7</v>
      </c>
      <c r="I17" s="1958" t="s">
        <v>907</v>
      </c>
      <c r="J17" s="1936">
        <v>7</v>
      </c>
      <c r="K17" s="1935">
        <v>1</v>
      </c>
      <c r="L17" s="1934" t="s">
        <v>531</v>
      </c>
      <c r="M17" s="1961" t="s">
        <v>2</v>
      </c>
      <c r="N17" s="1950">
        <v>1</v>
      </c>
      <c r="O17" s="1949" t="s">
        <v>12</v>
      </c>
      <c r="P17" s="1970">
        <v>1</v>
      </c>
      <c r="Q17" s="1947" t="s">
        <v>12</v>
      </c>
      <c r="R17" s="1970">
        <v>1</v>
      </c>
      <c r="S17" s="1947" t="s">
        <v>12</v>
      </c>
      <c r="T17" s="1970">
        <v>1</v>
      </c>
      <c r="U17" s="1947" t="s">
        <v>12</v>
      </c>
      <c r="V17" s="1943">
        <v>0.5</v>
      </c>
      <c r="W17" s="1945" t="s">
        <v>12</v>
      </c>
      <c r="X17" s="1943">
        <v>0.5</v>
      </c>
      <c r="Y17" s="1945" t="s">
        <v>12</v>
      </c>
      <c r="Z17" s="1943">
        <v>0.37</v>
      </c>
      <c r="AA17" s="1945" t="s">
        <v>8</v>
      </c>
      <c r="AB17" s="1943">
        <v>0.5</v>
      </c>
      <c r="AC17" s="1945" t="s">
        <v>12</v>
      </c>
      <c r="AD17" s="1943">
        <v>0.5</v>
      </c>
      <c r="AE17" s="1945" t="s">
        <v>12</v>
      </c>
      <c r="AF17" s="1943">
        <v>0.5</v>
      </c>
      <c r="AG17" s="1943" t="s">
        <v>12</v>
      </c>
      <c r="AH17" s="1943">
        <v>0.5</v>
      </c>
      <c r="AI17" s="1943" t="s">
        <v>12</v>
      </c>
      <c r="AJ17" s="1943">
        <v>0.5</v>
      </c>
      <c r="AK17" s="1943" t="s">
        <v>12</v>
      </c>
      <c r="AL17" s="1943">
        <v>0.5</v>
      </c>
      <c r="AM17" s="1943" t="s">
        <v>12</v>
      </c>
      <c r="AN17" s="1943">
        <v>0.5</v>
      </c>
      <c r="AO17" s="1943" t="s">
        <v>12</v>
      </c>
      <c r="AP17" s="1943">
        <v>0.5</v>
      </c>
      <c r="AQ17" s="1943" t="s">
        <v>12</v>
      </c>
      <c r="AR17" s="1943">
        <v>0.5</v>
      </c>
      <c r="AS17" s="1943" t="s">
        <v>12</v>
      </c>
      <c r="AT17" s="1943">
        <v>0.5</v>
      </c>
      <c r="AU17" s="1943" t="s">
        <v>12</v>
      </c>
      <c r="AV17" s="1943">
        <v>0.5</v>
      </c>
      <c r="AW17" s="1943" t="s">
        <v>12</v>
      </c>
      <c r="AX17" s="1943">
        <v>0.5</v>
      </c>
      <c r="AY17" s="1943" t="s">
        <v>12</v>
      </c>
      <c r="AZ17" s="1943">
        <v>0.5</v>
      </c>
      <c r="BA17" s="1943" t="s">
        <v>316</v>
      </c>
      <c r="BB17" s="1943">
        <v>0.13</v>
      </c>
      <c r="BC17" s="1943" t="s">
        <v>12</v>
      </c>
      <c r="BD17" s="1943">
        <v>0.5</v>
      </c>
      <c r="BE17" s="1943" t="s">
        <v>12</v>
      </c>
      <c r="BF17" s="1943">
        <v>0.5</v>
      </c>
      <c r="BG17" s="1945" t="s">
        <v>12</v>
      </c>
      <c r="BH17" s="1943">
        <v>0.5</v>
      </c>
      <c r="BI17" s="1945" t="s">
        <v>12</v>
      </c>
      <c r="BJ17" s="1943">
        <v>0.13</v>
      </c>
      <c r="BK17" s="1945" t="s">
        <v>12</v>
      </c>
      <c r="BL17" s="1943"/>
      <c r="BM17" s="1943"/>
      <c r="BN17" s="1943"/>
      <c r="BO17" s="1943"/>
      <c r="BP17" s="1943"/>
      <c r="BQ17" s="1943"/>
      <c r="BR17" s="1943"/>
      <c r="BS17" s="1943"/>
      <c r="BT17" s="1943"/>
      <c r="BU17" s="1943"/>
      <c r="BV17" s="1943"/>
      <c r="BW17" s="1943"/>
      <c r="BX17" s="1943"/>
      <c r="BY17" s="1943"/>
      <c r="BZ17" s="1943"/>
      <c r="CA17" s="1943"/>
      <c r="CB17" s="1943"/>
      <c r="CC17" s="1943"/>
      <c r="CD17" s="1943"/>
      <c r="CE17" s="1943"/>
      <c r="CF17" s="1943"/>
      <c r="CG17" s="1943"/>
      <c r="CH17" s="1943"/>
      <c r="CI17" s="1943"/>
      <c r="CJ17" s="1943"/>
      <c r="CK17" s="1944"/>
      <c r="CL17" s="1943"/>
      <c r="CM17" s="1944"/>
    </row>
    <row r="18" spans="1:91" x14ac:dyDescent="0.2">
      <c r="A18" s="1959" t="s">
        <v>108</v>
      </c>
      <c r="B18" s="1953" t="s">
        <v>591</v>
      </c>
      <c r="C18" s="1958" t="s">
        <v>2</v>
      </c>
      <c r="D18" s="1957" t="s">
        <v>2</v>
      </c>
      <c r="E18" s="1956" t="s">
        <v>2</v>
      </c>
      <c r="F18" s="1955" t="s">
        <v>2</v>
      </c>
      <c r="G18" s="1957"/>
      <c r="H18" s="1961" t="s">
        <v>2</v>
      </c>
      <c r="I18" s="1958"/>
      <c r="J18" s="1936">
        <v>0</v>
      </c>
      <c r="K18" s="1936"/>
      <c r="L18" s="1936"/>
      <c r="M18" s="1961" t="s">
        <v>2</v>
      </c>
      <c r="N18" s="1950">
        <v>1</v>
      </c>
      <c r="O18" s="1949" t="s">
        <v>12</v>
      </c>
      <c r="P18" s="1970">
        <v>1</v>
      </c>
      <c r="Q18" s="1947" t="s">
        <v>12</v>
      </c>
      <c r="R18" s="1970">
        <v>1</v>
      </c>
      <c r="S18" s="1947" t="s">
        <v>12</v>
      </c>
      <c r="T18" s="1970">
        <v>0.37</v>
      </c>
      <c r="U18" s="1947" t="s">
        <v>8</v>
      </c>
      <c r="V18" s="1943">
        <v>2</v>
      </c>
      <c r="W18" s="1945" t="s">
        <v>12</v>
      </c>
      <c r="X18" s="1943">
        <v>2</v>
      </c>
      <c r="Y18" s="1945" t="s">
        <v>12</v>
      </c>
      <c r="Z18" s="1943">
        <v>2</v>
      </c>
      <c r="AA18" s="1945" t="s">
        <v>12</v>
      </c>
      <c r="AB18" s="1943">
        <v>2</v>
      </c>
      <c r="AC18" s="1945"/>
      <c r="AD18" s="1943">
        <v>2</v>
      </c>
      <c r="AE18" s="1945" t="s">
        <v>316</v>
      </c>
      <c r="AF18" s="1943">
        <v>2</v>
      </c>
      <c r="AG18" s="1943" t="s">
        <v>12</v>
      </c>
      <c r="AH18" s="1943">
        <v>2</v>
      </c>
      <c r="AI18" s="1943" t="s">
        <v>12</v>
      </c>
      <c r="AJ18" s="1943">
        <v>2</v>
      </c>
      <c r="AK18" s="1943" t="s">
        <v>12</v>
      </c>
      <c r="AL18" s="1943">
        <v>2</v>
      </c>
      <c r="AM18" s="1943" t="s">
        <v>316</v>
      </c>
      <c r="AN18" s="1943">
        <v>2</v>
      </c>
      <c r="AO18" s="1943" t="s">
        <v>12</v>
      </c>
      <c r="AP18" s="1943">
        <v>2</v>
      </c>
      <c r="AQ18" s="1943" t="s">
        <v>12</v>
      </c>
      <c r="AR18" s="1943">
        <v>2</v>
      </c>
      <c r="AS18" s="1943" t="s">
        <v>12</v>
      </c>
      <c r="AT18" s="1943">
        <v>2</v>
      </c>
      <c r="AU18" s="1943" t="s">
        <v>316</v>
      </c>
      <c r="AV18" s="1943">
        <v>2</v>
      </c>
      <c r="AW18" s="1943" t="s">
        <v>12</v>
      </c>
      <c r="AX18" s="1943">
        <v>2</v>
      </c>
      <c r="AY18" s="1943" t="s">
        <v>12</v>
      </c>
      <c r="AZ18" s="1943">
        <v>2</v>
      </c>
      <c r="BA18" s="1943" t="s">
        <v>12</v>
      </c>
      <c r="BB18" s="1943">
        <v>0.15</v>
      </c>
      <c r="BC18" s="1943" t="s">
        <v>316</v>
      </c>
      <c r="BD18" s="1943">
        <v>2</v>
      </c>
      <c r="BE18" s="1943" t="s">
        <v>12</v>
      </c>
      <c r="BF18" s="1943">
        <v>2</v>
      </c>
      <c r="BG18" s="1945" t="s">
        <v>12</v>
      </c>
      <c r="BH18" s="1943">
        <v>2</v>
      </c>
      <c r="BI18" s="1945" t="s">
        <v>12</v>
      </c>
      <c r="BJ18" s="1943">
        <v>0.15</v>
      </c>
      <c r="BK18" s="1945" t="s">
        <v>316</v>
      </c>
      <c r="BL18" s="1943"/>
      <c r="BM18" s="1943"/>
      <c r="BN18" s="1943"/>
      <c r="BO18" s="1943"/>
      <c r="BP18" s="1943"/>
      <c r="BQ18" s="1943"/>
      <c r="BR18" s="1943"/>
      <c r="BS18" s="1943"/>
      <c r="BT18" s="1943"/>
      <c r="BU18" s="1943"/>
      <c r="BV18" s="1943"/>
      <c r="BW18" s="1943"/>
      <c r="BX18" s="1943"/>
      <c r="BY18" s="1943"/>
      <c r="BZ18" s="1943"/>
      <c r="CA18" s="1943"/>
      <c r="CB18" s="1943"/>
      <c r="CC18" s="1943"/>
      <c r="CD18" s="1943"/>
      <c r="CE18" s="1943"/>
      <c r="CF18" s="1943"/>
      <c r="CG18" s="1943"/>
      <c r="CH18" s="1943"/>
      <c r="CI18" s="1943"/>
      <c r="CJ18" s="1943"/>
      <c r="CK18" s="1944"/>
      <c r="CL18" s="1943"/>
      <c r="CM18" s="1944"/>
    </row>
    <row r="19" spans="1:91" x14ac:dyDescent="0.2">
      <c r="A19" s="1959" t="s">
        <v>114</v>
      </c>
      <c r="B19" s="1953" t="s">
        <v>591</v>
      </c>
      <c r="C19" s="1958" t="s">
        <v>2</v>
      </c>
      <c r="D19" s="1957" t="s">
        <v>2</v>
      </c>
      <c r="E19" s="1956" t="s">
        <v>2</v>
      </c>
      <c r="F19" s="1955" t="s">
        <v>2</v>
      </c>
      <c r="G19" s="1957"/>
      <c r="H19" s="1961" t="s">
        <v>2</v>
      </c>
      <c r="I19" s="1958"/>
      <c r="J19" s="1936">
        <v>0</v>
      </c>
      <c r="K19" s="1936"/>
      <c r="L19" s="1936"/>
      <c r="M19" s="1961" t="s">
        <v>2</v>
      </c>
      <c r="N19" s="1950">
        <v>1</v>
      </c>
      <c r="O19" s="1949" t="s">
        <v>12</v>
      </c>
      <c r="P19" s="1970">
        <v>1</v>
      </c>
      <c r="Q19" s="1947" t="s">
        <v>12</v>
      </c>
      <c r="R19" s="1970">
        <v>1</v>
      </c>
      <c r="S19" s="1947" t="s">
        <v>12</v>
      </c>
      <c r="T19" s="1970">
        <v>2.9</v>
      </c>
      <c r="U19" s="1947" t="s">
        <v>3</v>
      </c>
      <c r="V19" s="1943"/>
      <c r="W19" s="1945"/>
      <c r="X19" s="1943"/>
      <c r="Y19" s="1945"/>
      <c r="Z19" s="1943"/>
      <c r="AA19" s="1945"/>
      <c r="AB19" s="1943"/>
      <c r="AC19" s="1945"/>
      <c r="AD19" s="1943"/>
      <c r="AE19" s="1945"/>
      <c r="AF19" s="1943"/>
      <c r="AG19" s="1943"/>
      <c r="AH19" s="1943"/>
      <c r="AI19" s="1943"/>
      <c r="AJ19" s="1943"/>
      <c r="AK19" s="1943"/>
      <c r="AL19" s="1943"/>
      <c r="AM19" s="1943"/>
      <c r="AN19" s="1943"/>
      <c r="AO19" s="1943"/>
      <c r="AP19" s="1943"/>
      <c r="AQ19" s="1943"/>
      <c r="AR19" s="1943"/>
      <c r="AS19" s="1943"/>
      <c r="AT19" s="1943"/>
      <c r="AU19" s="1943"/>
      <c r="AV19" s="1943"/>
      <c r="AW19" s="1943"/>
      <c r="AX19" s="1943"/>
      <c r="AY19" s="1943"/>
      <c r="AZ19" s="1943"/>
      <c r="BA19" s="1943"/>
      <c r="BB19" s="1943"/>
      <c r="BC19" s="1943"/>
      <c r="BD19" s="1943"/>
      <c r="BE19" s="1943"/>
      <c r="BF19" s="1943"/>
      <c r="BG19" s="1945"/>
      <c r="BH19" s="1943"/>
      <c r="BI19" s="1945"/>
      <c r="BJ19" s="1943"/>
      <c r="BK19" s="1945"/>
      <c r="BL19" s="1943"/>
      <c r="BM19" s="1943"/>
      <c r="BN19" s="1943"/>
      <c r="BO19" s="1943"/>
      <c r="BP19" s="1943"/>
      <c r="BQ19" s="1943"/>
      <c r="BR19" s="1943"/>
      <c r="BS19" s="1943"/>
      <c r="BT19" s="1943"/>
      <c r="BU19" s="1943"/>
      <c r="BV19" s="1943"/>
      <c r="BW19" s="1943"/>
      <c r="BX19" s="1943"/>
      <c r="BY19" s="1943"/>
      <c r="BZ19" s="1943"/>
      <c r="CA19" s="1943"/>
      <c r="CB19" s="1943"/>
      <c r="CC19" s="1943"/>
      <c r="CD19" s="1943"/>
      <c r="CE19" s="1943"/>
      <c r="CF19" s="1943"/>
      <c r="CG19" s="1943"/>
      <c r="CH19" s="1943"/>
      <c r="CI19" s="1943"/>
      <c r="CJ19" s="1943"/>
      <c r="CK19" s="1944"/>
      <c r="CL19" s="1943"/>
      <c r="CM19" s="1944"/>
    </row>
    <row r="20" spans="1:91" x14ac:dyDescent="0.2">
      <c r="A20" s="1959" t="s">
        <v>122</v>
      </c>
      <c r="B20" s="1953" t="s">
        <v>591</v>
      </c>
      <c r="C20" s="1958">
        <v>130</v>
      </c>
      <c r="D20" s="1957" t="s">
        <v>2</v>
      </c>
      <c r="E20" s="1956">
        <v>200000</v>
      </c>
      <c r="F20" s="1955" t="s">
        <v>2</v>
      </c>
      <c r="G20" s="1957"/>
      <c r="H20" s="1956">
        <v>0.44</v>
      </c>
      <c r="I20" s="1958" t="s">
        <v>907</v>
      </c>
      <c r="J20" s="1936">
        <v>0.44</v>
      </c>
      <c r="K20" s="1935">
        <v>1</v>
      </c>
      <c r="L20" s="1934" t="s">
        <v>906</v>
      </c>
      <c r="M20" s="1961" t="s">
        <v>2</v>
      </c>
      <c r="N20" s="1950">
        <v>1</v>
      </c>
      <c r="O20" s="1949" t="s">
        <v>12</v>
      </c>
      <c r="P20" s="1948">
        <v>1</v>
      </c>
      <c r="Q20" s="1947" t="s">
        <v>12</v>
      </c>
      <c r="R20" s="1948">
        <v>1</v>
      </c>
      <c r="S20" s="1947" t="s">
        <v>12</v>
      </c>
      <c r="T20" s="1962">
        <v>0.55000000000000004</v>
      </c>
      <c r="U20" s="1947" t="s">
        <v>8</v>
      </c>
      <c r="V20" s="1943"/>
      <c r="W20" s="1945"/>
      <c r="X20" s="1943"/>
      <c r="Y20" s="1945"/>
      <c r="Z20" s="1943"/>
      <c r="AA20" s="1945"/>
      <c r="AB20" s="1943"/>
      <c r="AC20" s="1945"/>
      <c r="AD20" s="1943"/>
      <c r="AE20" s="1945"/>
      <c r="AF20" s="1943"/>
      <c r="AG20" s="1943"/>
      <c r="AH20" s="1943"/>
      <c r="AI20" s="1943"/>
      <c r="AJ20" s="1943"/>
      <c r="AK20" s="1943"/>
      <c r="AL20" s="1943"/>
      <c r="AM20" s="1943"/>
      <c r="AN20" s="1943"/>
      <c r="AO20" s="1943"/>
      <c r="AP20" s="1943"/>
      <c r="AQ20" s="1943"/>
      <c r="AR20" s="1943"/>
      <c r="AS20" s="1943"/>
      <c r="AT20" s="1943"/>
      <c r="AU20" s="1943"/>
      <c r="AV20" s="1943"/>
      <c r="AW20" s="1943"/>
      <c r="AX20" s="1943"/>
      <c r="AY20" s="1943"/>
      <c r="AZ20" s="1943"/>
      <c r="BA20" s="1943"/>
      <c r="BB20" s="1943"/>
      <c r="BC20" s="1943"/>
      <c r="BD20" s="1943"/>
      <c r="BE20" s="1943"/>
      <c r="BF20" s="1943"/>
      <c r="BG20" s="1945"/>
      <c r="BH20" s="1943"/>
      <c r="BI20" s="1945"/>
      <c r="BJ20" s="1943"/>
      <c r="BK20" s="1945"/>
      <c r="BL20" s="1943"/>
      <c r="BM20" s="1943"/>
      <c r="BN20" s="1943"/>
      <c r="BO20" s="1943"/>
      <c r="BP20" s="1943"/>
      <c r="BQ20" s="1943"/>
      <c r="BR20" s="1943"/>
      <c r="BS20" s="1943"/>
      <c r="BT20" s="1943"/>
      <c r="BU20" s="1943"/>
      <c r="BV20" s="1943"/>
      <c r="BW20" s="1943"/>
      <c r="BX20" s="1943"/>
      <c r="BY20" s="1943"/>
      <c r="BZ20" s="1943"/>
      <c r="CA20" s="1943"/>
      <c r="CB20" s="1943"/>
      <c r="CC20" s="1943"/>
      <c r="CD20" s="1943"/>
      <c r="CE20" s="1943"/>
      <c r="CF20" s="1943"/>
      <c r="CG20" s="1943"/>
      <c r="CH20" s="1943"/>
      <c r="CI20" s="1943"/>
      <c r="CJ20" s="1943"/>
      <c r="CK20" s="1944"/>
      <c r="CL20" s="1943"/>
      <c r="CM20" s="1944"/>
    </row>
    <row r="21" spans="1:91" x14ac:dyDescent="0.2">
      <c r="A21" s="1959" t="s">
        <v>132</v>
      </c>
      <c r="B21" s="1953" t="s">
        <v>591</v>
      </c>
      <c r="C21" s="1958">
        <v>1240</v>
      </c>
      <c r="D21" s="1957" t="s">
        <v>2</v>
      </c>
      <c r="E21" s="1956">
        <v>115000</v>
      </c>
      <c r="F21" s="1955" t="s">
        <v>2</v>
      </c>
      <c r="G21" s="1957"/>
      <c r="H21" s="1961" t="s">
        <v>2</v>
      </c>
      <c r="I21" s="1958"/>
      <c r="J21" s="1936">
        <v>0</v>
      </c>
      <c r="K21" s="1934"/>
      <c r="L21" s="1934" t="s">
        <v>906</v>
      </c>
      <c r="M21" s="1961">
        <v>0.17</v>
      </c>
      <c r="N21" s="1950">
        <v>1</v>
      </c>
      <c r="O21" s="1949" t="s">
        <v>12</v>
      </c>
      <c r="P21" s="1948">
        <v>1</v>
      </c>
      <c r="Q21" s="1947" t="s">
        <v>12</v>
      </c>
      <c r="R21" s="1948">
        <v>1</v>
      </c>
      <c r="S21" s="1947" t="s">
        <v>12</v>
      </c>
      <c r="T21" s="1948">
        <v>1</v>
      </c>
      <c r="U21" s="1947" t="s">
        <v>12</v>
      </c>
      <c r="V21" s="1943">
        <v>0.5</v>
      </c>
      <c r="W21" s="1945" t="s">
        <v>12</v>
      </c>
      <c r="X21" s="1960">
        <v>0.23</v>
      </c>
      <c r="Y21" s="1945" t="s">
        <v>8</v>
      </c>
      <c r="Z21" s="1943">
        <v>0.5</v>
      </c>
      <c r="AA21" s="1945" t="s">
        <v>12</v>
      </c>
      <c r="AB21" s="1960">
        <v>0.19</v>
      </c>
      <c r="AC21" s="1945" t="s">
        <v>8</v>
      </c>
      <c r="AD21" s="1960">
        <v>0.48</v>
      </c>
      <c r="AE21" s="1945" t="s">
        <v>8</v>
      </c>
      <c r="AF21" s="1943">
        <v>0.5</v>
      </c>
      <c r="AG21" s="1943" t="s">
        <v>12</v>
      </c>
      <c r="AH21" s="1943">
        <v>0.5</v>
      </c>
      <c r="AI21" s="1943" t="s">
        <v>12</v>
      </c>
      <c r="AJ21" s="1943">
        <v>0.5</v>
      </c>
      <c r="AK21" s="1943" t="s">
        <v>12</v>
      </c>
      <c r="AL21" s="1943">
        <v>0.5</v>
      </c>
      <c r="AM21" s="1943" t="s">
        <v>12</v>
      </c>
      <c r="AN21" s="1943">
        <v>0.5</v>
      </c>
      <c r="AO21" s="1943" t="s">
        <v>12</v>
      </c>
      <c r="AP21" s="1943">
        <v>0.5</v>
      </c>
      <c r="AQ21" s="1943" t="s">
        <v>12</v>
      </c>
      <c r="AR21" s="1943">
        <v>0.5</v>
      </c>
      <c r="AS21" s="1943" t="s">
        <v>12</v>
      </c>
      <c r="AT21" s="1943">
        <v>0.5</v>
      </c>
      <c r="AU21" s="1943" t="s">
        <v>12</v>
      </c>
      <c r="AV21" s="1943">
        <v>0.5</v>
      </c>
      <c r="AW21" s="1943" t="s">
        <v>12</v>
      </c>
      <c r="AX21" s="1943">
        <v>0.5</v>
      </c>
      <c r="AY21" s="1943" t="s">
        <v>12</v>
      </c>
      <c r="AZ21" s="1943">
        <v>0.5</v>
      </c>
      <c r="BA21" s="1943" t="s">
        <v>12</v>
      </c>
      <c r="BB21" s="1943">
        <v>0.14000000000000001</v>
      </c>
      <c r="BC21" s="1943" t="s">
        <v>12</v>
      </c>
      <c r="BD21" s="1943">
        <v>0.5</v>
      </c>
      <c r="BE21" s="1943" t="s">
        <v>12</v>
      </c>
      <c r="BF21" s="1943">
        <v>0.5</v>
      </c>
      <c r="BG21" s="1945" t="s">
        <v>12</v>
      </c>
      <c r="BH21" s="1943">
        <v>0.5</v>
      </c>
      <c r="BI21" s="1945" t="s">
        <v>12</v>
      </c>
      <c r="BJ21" s="1943">
        <v>0.14000000000000001</v>
      </c>
      <c r="BK21" s="1945" t="s">
        <v>12</v>
      </c>
      <c r="BL21" s="1943"/>
      <c r="BM21" s="1943"/>
      <c r="BN21" s="1943"/>
      <c r="BO21" s="1943"/>
      <c r="BP21" s="1943"/>
      <c r="BQ21" s="1943"/>
      <c r="BR21" s="1943"/>
      <c r="BS21" s="1943"/>
      <c r="BT21" s="1943"/>
      <c r="BU21" s="1943"/>
      <c r="BV21" s="1943"/>
      <c r="BW21" s="1943"/>
      <c r="BX21" s="1943"/>
      <c r="BY21" s="1943"/>
      <c r="BZ21" s="1943"/>
      <c r="CA21" s="1943"/>
      <c r="CB21" s="1943"/>
      <c r="CC21" s="1943"/>
      <c r="CD21" s="1943"/>
      <c r="CE21" s="1943"/>
      <c r="CF21" s="1943"/>
      <c r="CG21" s="1943"/>
      <c r="CH21" s="1943"/>
      <c r="CI21" s="1943"/>
      <c r="CJ21" s="1943"/>
      <c r="CK21" s="1944"/>
      <c r="CL21" s="1943"/>
      <c r="CM21" s="1944"/>
    </row>
    <row r="22" spans="1:91" x14ac:dyDescent="0.2">
      <c r="A22" s="1959" t="s">
        <v>134</v>
      </c>
      <c r="B22" s="1953" t="s">
        <v>591</v>
      </c>
      <c r="C22" s="1958">
        <v>590</v>
      </c>
      <c r="D22" s="1957" t="s">
        <v>2</v>
      </c>
      <c r="E22" s="1956">
        <v>180000</v>
      </c>
      <c r="F22" s="1955" t="s">
        <v>2</v>
      </c>
      <c r="G22" s="1957"/>
      <c r="H22" s="1956">
        <v>70</v>
      </c>
      <c r="I22" s="1958" t="s">
        <v>907</v>
      </c>
      <c r="J22" s="1936">
        <v>9.9</v>
      </c>
      <c r="K22" s="1935">
        <v>89</v>
      </c>
      <c r="L22" s="1934" t="s">
        <v>906</v>
      </c>
      <c r="M22" s="1961" t="s">
        <v>2</v>
      </c>
      <c r="N22" s="1964">
        <v>10.8</v>
      </c>
      <c r="O22" s="1963"/>
      <c r="P22" s="1948">
        <v>1</v>
      </c>
      <c r="Q22" s="1947" t="s">
        <v>12</v>
      </c>
      <c r="R22" s="1948">
        <v>0.31</v>
      </c>
      <c r="S22" s="1947" t="s">
        <v>8</v>
      </c>
      <c r="T22" s="1948">
        <v>1</v>
      </c>
      <c r="U22" s="1947" t="s">
        <v>12</v>
      </c>
      <c r="V22" s="1943">
        <v>0.5</v>
      </c>
      <c r="W22" s="1945" t="s">
        <v>12</v>
      </c>
      <c r="X22" s="1943">
        <v>2.2999999999999998</v>
      </c>
      <c r="Y22" s="1945"/>
      <c r="Z22" s="1946">
        <v>89</v>
      </c>
      <c r="AA22" s="1945"/>
      <c r="AB22" s="1943">
        <v>15</v>
      </c>
      <c r="AC22" s="1945"/>
      <c r="AD22" s="1943">
        <v>7.6</v>
      </c>
      <c r="AE22" s="1945"/>
      <c r="AF22" s="1943">
        <v>0.5</v>
      </c>
      <c r="AG22" s="1943" t="s">
        <v>12</v>
      </c>
      <c r="AH22" s="1943">
        <v>0.5</v>
      </c>
      <c r="AI22" s="1943" t="s">
        <v>12</v>
      </c>
      <c r="AJ22" s="1943">
        <v>0.5</v>
      </c>
      <c r="AK22" s="1943" t="s">
        <v>12</v>
      </c>
      <c r="AL22" s="1943">
        <v>0.5</v>
      </c>
      <c r="AM22" s="1943" t="s">
        <v>12</v>
      </c>
      <c r="AN22" s="1943">
        <v>0.5</v>
      </c>
      <c r="AO22" s="1943" t="s">
        <v>12</v>
      </c>
      <c r="AP22" s="1943">
        <v>0.5</v>
      </c>
      <c r="AQ22" s="1943" t="s">
        <v>12</v>
      </c>
      <c r="AR22" s="1943">
        <v>0.5</v>
      </c>
      <c r="AS22" s="1943" t="s">
        <v>12</v>
      </c>
      <c r="AT22" s="1943">
        <v>0.5</v>
      </c>
      <c r="AU22" s="1943" t="s">
        <v>12</v>
      </c>
      <c r="AV22" s="1943">
        <v>0.5</v>
      </c>
      <c r="AW22" s="1943" t="s">
        <v>12</v>
      </c>
      <c r="AX22" s="1943">
        <v>0.5</v>
      </c>
      <c r="AY22" s="1943" t="s">
        <v>12</v>
      </c>
      <c r="AZ22" s="1943">
        <v>0.5</v>
      </c>
      <c r="BA22" s="1943" t="s">
        <v>12</v>
      </c>
      <c r="BB22" s="1943">
        <v>0.12</v>
      </c>
      <c r="BC22" s="1943" t="s">
        <v>12</v>
      </c>
      <c r="BD22" s="1943">
        <v>0.19</v>
      </c>
      <c r="BE22" s="1943" t="s">
        <v>8</v>
      </c>
      <c r="BF22" s="1943">
        <v>0.13</v>
      </c>
      <c r="BG22" s="1945" t="s">
        <v>8</v>
      </c>
      <c r="BH22" s="1943">
        <v>0.5</v>
      </c>
      <c r="BI22" s="1945" t="s">
        <v>12</v>
      </c>
      <c r="BJ22" s="1943">
        <v>0.14000000000000001</v>
      </c>
      <c r="BK22" s="1945" t="s">
        <v>8</v>
      </c>
      <c r="BL22" s="1943">
        <v>0.15</v>
      </c>
      <c r="BM22" s="1943" t="s">
        <v>316</v>
      </c>
      <c r="BN22" s="1943">
        <v>0.15</v>
      </c>
      <c r="BO22" s="1943" t="s">
        <v>12</v>
      </c>
      <c r="BP22" s="1943">
        <v>0.15</v>
      </c>
      <c r="BQ22" s="1943" t="s">
        <v>12</v>
      </c>
      <c r="BR22" s="1943">
        <v>0.15</v>
      </c>
      <c r="BS22" s="1943" t="s">
        <v>12</v>
      </c>
      <c r="BT22" s="1943">
        <v>0.1</v>
      </c>
      <c r="BU22" s="1943" t="s">
        <v>12</v>
      </c>
      <c r="BV22" s="1943">
        <v>0.1</v>
      </c>
      <c r="BW22" s="1943" t="s">
        <v>12</v>
      </c>
      <c r="BX22" s="1943">
        <v>0.1</v>
      </c>
      <c r="BY22" s="1943" t="s">
        <v>12</v>
      </c>
      <c r="BZ22" s="1943">
        <v>0.15</v>
      </c>
      <c r="CA22" s="1943" t="s">
        <v>316</v>
      </c>
      <c r="CB22" s="1943">
        <v>0.15</v>
      </c>
      <c r="CC22" s="1943" t="s">
        <v>12</v>
      </c>
      <c r="CD22" s="1943">
        <v>0.15</v>
      </c>
      <c r="CE22" s="1943" t="s">
        <v>12</v>
      </c>
      <c r="CF22" s="1943">
        <v>0.15</v>
      </c>
      <c r="CG22" s="1943" t="s">
        <v>12</v>
      </c>
      <c r="CH22" s="1943">
        <v>0.1</v>
      </c>
      <c r="CI22" s="1943" t="s">
        <v>12</v>
      </c>
      <c r="CJ22" s="1943">
        <v>0.1</v>
      </c>
      <c r="CK22" s="1944" t="s">
        <v>12</v>
      </c>
      <c r="CL22" s="1943">
        <v>0.1</v>
      </c>
      <c r="CM22" s="1943" t="s">
        <v>12</v>
      </c>
    </row>
    <row r="23" spans="1:91" x14ac:dyDescent="0.2">
      <c r="A23" s="1959" t="s">
        <v>138</v>
      </c>
      <c r="B23" s="1953" t="s">
        <v>591</v>
      </c>
      <c r="C23" s="1958">
        <v>7.3</v>
      </c>
      <c r="D23" s="1957" t="s">
        <v>2</v>
      </c>
      <c r="E23" s="1956" t="s">
        <v>2</v>
      </c>
      <c r="F23" s="1958">
        <v>7.3</v>
      </c>
      <c r="G23" s="1957" t="s">
        <v>908</v>
      </c>
      <c r="H23" s="1956">
        <v>7.3</v>
      </c>
      <c r="I23" s="1958" t="s">
        <v>908</v>
      </c>
      <c r="J23" s="1936">
        <v>7.3</v>
      </c>
      <c r="K23" s="1935">
        <v>1</v>
      </c>
      <c r="L23" s="1934" t="s">
        <v>531</v>
      </c>
      <c r="M23" s="1956">
        <v>7.3</v>
      </c>
      <c r="N23" s="1950">
        <v>1</v>
      </c>
      <c r="O23" s="1949" t="s">
        <v>12</v>
      </c>
      <c r="P23" s="1948">
        <v>1</v>
      </c>
      <c r="Q23" s="1947" t="s">
        <v>12</v>
      </c>
      <c r="R23" s="1948">
        <v>1</v>
      </c>
      <c r="S23" s="1947" t="s">
        <v>12</v>
      </c>
      <c r="T23" s="1948">
        <v>0.64</v>
      </c>
      <c r="U23" s="1947" t="s">
        <v>8</v>
      </c>
      <c r="V23" s="1943">
        <v>0.5</v>
      </c>
      <c r="W23" s="1945" t="s">
        <v>12</v>
      </c>
      <c r="X23" s="1943">
        <v>0.5</v>
      </c>
      <c r="Y23" s="1945" t="s">
        <v>12</v>
      </c>
      <c r="Z23" s="1943">
        <v>0.5</v>
      </c>
      <c r="AA23" s="1945" t="s">
        <v>12</v>
      </c>
      <c r="AB23" s="1943">
        <v>0.5</v>
      </c>
      <c r="AC23" s="1945" t="s">
        <v>12</v>
      </c>
      <c r="AD23" s="1943">
        <v>0.5</v>
      </c>
      <c r="AE23" s="1945" t="s">
        <v>12</v>
      </c>
      <c r="AF23" s="1943">
        <v>0.5</v>
      </c>
      <c r="AG23" s="1943" t="s">
        <v>12</v>
      </c>
      <c r="AH23" s="1943">
        <v>0.5</v>
      </c>
      <c r="AI23" s="1943" t="s">
        <v>12</v>
      </c>
      <c r="AJ23" s="1943">
        <v>0.5</v>
      </c>
      <c r="AK23" s="1943" t="s">
        <v>12</v>
      </c>
      <c r="AL23" s="1943">
        <v>0.5</v>
      </c>
      <c r="AM23" s="1943" t="s">
        <v>12</v>
      </c>
      <c r="AN23" s="1943">
        <v>0.5</v>
      </c>
      <c r="AO23" s="1943" t="s">
        <v>12</v>
      </c>
      <c r="AP23" s="1943">
        <v>0.5</v>
      </c>
      <c r="AQ23" s="1943" t="s">
        <v>12</v>
      </c>
      <c r="AR23" s="1943">
        <v>0.5</v>
      </c>
      <c r="AS23" s="1943" t="s">
        <v>12</v>
      </c>
      <c r="AT23" s="1943">
        <v>0.5</v>
      </c>
      <c r="AU23" s="1943" t="s">
        <v>12</v>
      </c>
      <c r="AV23" s="1943">
        <v>0.5</v>
      </c>
      <c r="AW23" s="1943" t="s">
        <v>12</v>
      </c>
      <c r="AX23" s="1943">
        <v>0.5</v>
      </c>
      <c r="AY23" s="1943" t="s">
        <v>12</v>
      </c>
      <c r="AZ23" s="1943">
        <v>0.5</v>
      </c>
      <c r="BA23" s="1943" t="s">
        <v>12</v>
      </c>
      <c r="BB23" s="1943">
        <v>0.13</v>
      </c>
      <c r="BC23" s="1943" t="s">
        <v>12</v>
      </c>
      <c r="BD23" s="1943">
        <v>0.5</v>
      </c>
      <c r="BE23" s="1943" t="s">
        <v>12</v>
      </c>
      <c r="BF23" s="1943">
        <v>0.5</v>
      </c>
      <c r="BG23" s="1945" t="s">
        <v>12</v>
      </c>
      <c r="BH23" s="1943">
        <v>0.5</v>
      </c>
      <c r="BI23" s="1945" t="s">
        <v>12</v>
      </c>
      <c r="BJ23" s="1943">
        <v>0.13</v>
      </c>
      <c r="BK23" s="1945" t="s">
        <v>12</v>
      </c>
      <c r="BL23" s="1943"/>
      <c r="BM23" s="1943"/>
      <c r="BN23" s="1943"/>
      <c r="BO23" s="1943"/>
      <c r="BP23" s="1943"/>
      <c r="BQ23" s="1943"/>
      <c r="BR23" s="1943"/>
      <c r="BS23" s="1943"/>
      <c r="BT23" s="1943"/>
      <c r="BU23" s="1943"/>
      <c r="BV23" s="1943"/>
      <c r="BW23" s="1943"/>
      <c r="BX23" s="1943"/>
      <c r="BY23" s="1943"/>
      <c r="BZ23" s="1943"/>
      <c r="CA23" s="1943"/>
      <c r="CB23" s="1943"/>
      <c r="CC23" s="1943"/>
      <c r="CD23" s="1943"/>
      <c r="CE23" s="1943"/>
      <c r="CF23" s="1943"/>
      <c r="CG23" s="1943"/>
      <c r="CH23" s="1943"/>
      <c r="CI23" s="1943"/>
      <c r="CJ23" s="1943"/>
      <c r="CK23" s="1944"/>
      <c r="CL23" s="1943"/>
      <c r="CM23" s="1943"/>
    </row>
    <row r="24" spans="1:91" x14ac:dyDescent="0.2">
      <c r="A24" s="1959" t="s">
        <v>140</v>
      </c>
      <c r="B24" s="1953" t="s">
        <v>591</v>
      </c>
      <c r="C24" s="1958" t="s">
        <v>2</v>
      </c>
      <c r="D24" s="1957" t="s">
        <v>2</v>
      </c>
      <c r="E24" s="1956" t="s">
        <v>2</v>
      </c>
      <c r="F24" s="1955" t="s">
        <v>2</v>
      </c>
      <c r="G24" s="1954"/>
      <c r="H24" s="1961" t="s">
        <v>2</v>
      </c>
      <c r="I24" s="1952"/>
      <c r="J24" s="1936">
        <v>0</v>
      </c>
      <c r="K24" s="1936"/>
      <c r="L24" s="1936"/>
      <c r="M24" s="1961" t="s">
        <v>2</v>
      </c>
      <c r="N24" s="1950">
        <v>1</v>
      </c>
      <c r="O24" s="1949" t="s">
        <v>12</v>
      </c>
      <c r="P24" s="1948">
        <v>1</v>
      </c>
      <c r="Q24" s="1947" t="s">
        <v>12</v>
      </c>
      <c r="R24" s="1948">
        <v>1</v>
      </c>
      <c r="S24" s="1947" t="s">
        <v>12</v>
      </c>
      <c r="T24" s="1948">
        <v>23.9</v>
      </c>
      <c r="U24" s="1947" t="s">
        <v>3</v>
      </c>
      <c r="V24" s="1943"/>
      <c r="W24" s="1945"/>
      <c r="X24" s="1943"/>
      <c r="Y24" s="1945"/>
      <c r="Z24" s="1943"/>
      <c r="AA24" s="1945"/>
      <c r="AB24" s="1943"/>
      <c r="AC24" s="1945"/>
      <c r="AD24" s="1943"/>
      <c r="AE24" s="1945"/>
      <c r="AF24" s="1943"/>
      <c r="AG24" s="1943"/>
      <c r="AH24" s="1943"/>
      <c r="AI24" s="1943"/>
      <c r="AJ24" s="1943"/>
      <c r="AK24" s="1943"/>
      <c r="AL24" s="1943"/>
      <c r="AM24" s="1943"/>
      <c r="AN24" s="1943"/>
      <c r="AO24" s="1943"/>
      <c r="AP24" s="1943"/>
      <c r="AQ24" s="1943"/>
      <c r="AR24" s="1943"/>
      <c r="AS24" s="1943"/>
      <c r="AT24" s="1943"/>
      <c r="AU24" s="1943"/>
      <c r="AV24" s="1943"/>
      <c r="AW24" s="1943"/>
      <c r="AX24" s="1943"/>
      <c r="AY24" s="1943"/>
      <c r="AZ24" s="1943"/>
      <c r="BA24" s="1943"/>
      <c r="BB24" s="1943"/>
      <c r="BC24" s="1943"/>
      <c r="BD24" s="1943"/>
      <c r="BE24" s="1943"/>
      <c r="BF24" s="1943"/>
      <c r="BG24" s="1945"/>
      <c r="BH24" s="1943"/>
      <c r="BI24" s="1945"/>
      <c r="BJ24" s="1943"/>
      <c r="BK24" s="1945"/>
      <c r="BL24" s="1943"/>
      <c r="BM24" s="1943"/>
      <c r="BN24" s="1943"/>
      <c r="BO24" s="1943"/>
      <c r="BP24" s="1943"/>
      <c r="BQ24" s="1943"/>
      <c r="BR24" s="1943"/>
      <c r="BS24" s="1943"/>
      <c r="BT24" s="1943"/>
      <c r="BU24" s="1943"/>
      <c r="BV24" s="1943"/>
      <c r="BW24" s="1943"/>
      <c r="BX24" s="1943"/>
      <c r="BY24" s="1943"/>
      <c r="BZ24" s="1943"/>
      <c r="CA24" s="1943"/>
      <c r="CB24" s="1943"/>
      <c r="CC24" s="1943"/>
      <c r="CD24" s="1943"/>
      <c r="CE24" s="1943"/>
      <c r="CF24" s="1943"/>
      <c r="CG24" s="1943"/>
      <c r="CH24" s="1943"/>
      <c r="CI24" s="1943"/>
      <c r="CJ24" s="1943"/>
      <c r="CK24" s="1944"/>
      <c r="CL24" s="1943"/>
      <c r="CM24" s="1943"/>
    </row>
    <row r="25" spans="1:91" x14ac:dyDescent="0.2">
      <c r="A25" s="1959" t="s">
        <v>750</v>
      </c>
      <c r="B25" s="1953" t="s">
        <v>591</v>
      </c>
      <c r="C25" s="1958">
        <v>13</v>
      </c>
      <c r="D25" s="1957" t="s">
        <v>2</v>
      </c>
      <c r="E25" s="1956">
        <v>8000</v>
      </c>
      <c r="F25" s="1955" t="s">
        <v>2</v>
      </c>
      <c r="G25" s="1954"/>
      <c r="H25" s="1961" t="s">
        <v>2</v>
      </c>
      <c r="I25" s="1952"/>
      <c r="J25" s="1936">
        <v>0</v>
      </c>
      <c r="K25" s="1934"/>
      <c r="L25" s="1934" t="s">
        <v>906</v>
      </c>
      <c r="M25" s="1961">
        <v>1.8</v>
      </c>
      <c r="N25" s="1950">
        <v>2</v>
      </c>
      <c r="O25" s="1949" t="s">
        <v>12</v>
      </c>
      <c r="P25" s="1948">
        <v>1</v>
      </c>
      <c r="Q25" s="1947" t="s">
        <v>12</v>
      </c>
      <c r="R25" s="1948">
        <v>1</v>
      </c>
      <c r="S25" s="1947" t="s">
        <v>12</v>
      </c>
      <c r="T25" s="1948">
        <v>1.4</v>
      </c>
      <c r="U25" s="1947" t="s">
        <v>3</v>
      </c>
      <c r="V25" s="1943">
        <v>0.5</v>
      </c>
      <c r="W25" s="1945" t="s">
        <v>12</v>
      </c>
      <c r="X25" s="1943">
        <v>0.5</v>
      </c>
      <c r="Y25" s="1945" t="s">
        <v>12</v>
      </c>
      <c r="Z25" s="1943">
        <v>0.5</v>
      </c>
      <c r="AA25" s="1945" t="s">
        <v>12</v>
      </c>
      <c r="AB25" s="1943">
        <v>0.5</v>
      </c>
      <c r="AC25" s="1945" t="s">
        <v>12</v>
      </c>
      <c r="AD25" s="1943">
        <v>0.5</v>
      </c>
      <c r="AE25" s="1945" t="s">
        <v>12</v>
      </c>
      <c r="AF25" s="1943">
        <v>0.5</v>
      </c>
      <c r="AG25" s="1943" t="s">
        <v>12</v>
      </c>
      <c r="AH25" s="1943">
        <v>0.5</v>
      </c>
      <c r="AI25" s="1943" t="s">
        <v>12</v>
      </c>
      <c r="AJ25" s="1943">
        <v>0.5</v>
      </c>
      <c r="AK25" s="1943" t="s">
        <v>12</v>
      </c>
      <c r="AL25" s="1943">
        <v>0.5</v>
      </c>
      <c r="AM25" s="1943" t="s">
        <v>12</v>
      </c>
      <c r="AN25" s="1943">
        <v>0.5</v>
      </c>
      <c r="AO25" s="1943" t="s">
        <v>12</v>
      </c>
      <c r="AP25" s="1943">
        <v>0.5</v>
      </c>
      <c r="AQ25" s="1943" t="s">
        <v>12</v>
      </c>
      <c r="AR25" s="1943">
        <v>0.5</v>
      </c>
      <c r="AS25" s="1943" t="s">
        <v>12</v>
      </c>
      <c r="AT25" s="1943">
        <v>0.5</v>
      </c>
      <c r="AU25" s="1943" t="s">
        <v>12</v>
      </c>
      <c r="AV25" s="1943">
        <v>0.5</v>
      </c>
      <c r="AW25" s="1943" t="s">
        <v>12</v>
      </c>
      <c r="AX25" s="1943">
        <v>0.5</v>
      </c>
      <c r="AY25" s="1943" t="s">
        <v>12</v>
      </c>
      <c r="AZ25" s="1943">
        <v>0.5</v>
      </c>
      <c r="BA25" s="1943" t="s">
        <v>12</v>
      </c>
      <c r="BB25" s="1943">
        <v>0.22</v>
      </c>
      <c r="BC25" s="1943" t="s">
        <v>12</v>
      </c>
      <c r="BD25" s="1943">
        <v>0.5</v>
      </c>
      <c r="BE25" s="1943" t="s">
        <v>12</v>
      </c>
      <c r="BF25" s="1943">
        <v>0.5</v>
      </c>
      <c r="BG25" s="1945" t="s">
        <v>12</v>
      </c>
      <c r="BH25" s="1943">
        <v>0.5</v>
      </c>
      <c r="BI25" s="1945" t="s">
        <v>12</v>
      </c>
      <c r="BJ25" s="1943">
        <v>0.36</v>
      </c>
      <c r="BK25" s="1945" t="s">
        <v>8</v>
      </c>
      <c r="BL25" s="1943"/>
      <c r="BM25" s="1943"/>
      <c r="BN25" s="1943"/>
      <c r="BO25" s="1943"/>
      <c r="BP25" s="1943"/>
      <c r="BQ25" s="1943"/>
      <c r="BR25" s="1943"/>
      <c r="BS25" s="1943"/>
      <c r="BT25" s="1943"/>
      <c r="BU25" s="1943"/>
      <c r="BV25" s="1943"/>
      <c r="BW25" s="1943"/>
      <c r="BX25" s="1943"/>
      <c r="BY25" s="1943"/>
      <c r="BZ25" s="1943"/>
      <c r="CA25" s="1943"/>
      <c r="CB25" s="1943"/>
      <c r="CC25" s="1943"/>
      <c r="CD25" s="1943"/>
      <c r="CE25" s="1943"/>
      <c r="CF25" s="1943"/>
      <c r="CG25" s="1943"/>
      <c r="CH25" s="1943"/>
      <c r="CI25" s="1943"/>
      <c r="CJ25" s="1943"/>
      <c r="CK25" s="1944"/>
      <c r="CL25" s="1943"/>
      <c r="CM25" s="1943"/>
    </row>
    <row r="26" spans="1:91" x14ac:dyDescent="0.2">
      <c r="A26" s="1969" t="s">
        <v>592</v>
      </c>
      <c r="B26" s="1965" t="s">
        <v>591</v>
      </c>
      <c r="C26" s="1958" t="s">
        <v>2</v>
      </c>
      <c r="D26" s="1957" t="s">
        <v>2</v>
      </c>
      <c r="E26" s="1956" t="s">
        <v>2</v>
      </c>
      <c r="F26" s="1955" t="s">
        <v>2</v>
      </c>
      <c r="G26" s="1954"/>
      <c r="H26" s="1961" t="s">
        <v>2</v>
      </c>
      <c r="I26" s="1952"/>
      <c r="J26" s="1936">
        <v>0</v>
      </c>
      <c r="K26" s="1936"/>
      <c r="L26" s="1936"/>
      <c r="M26" s="1961" t="s">
        <v>2</v>
      </c>
      <c r="N26" s="1968"/>
      <c r="O26" s="1949" t="s">
        <v>3</v>
      </c>
      <c r="P26" s="1948"/>
      <c r="Q26" s="1947"/>
      <c r="R26" s="1948"/>
      <c r="S26" s="1947"/>
      <c r="T26" s="1948"/>
      <c r="U26" s="1947"/>
      <c r="V26" s="1943"/>
      <c r="W26" s="1945"/>
      <c r="X26" s="1943"/>
      <c r="Y26" s="1945"/>
      <c r="Z26" s="1943"/>
      <c r="AA26" s="1945"/>
      <c r="AB26" s="1943"/>
      <c r="AC26" s="1945"/>
      <c r="AD26" s="1943"/>
      <c r="AE26" s="1945"/>
      <c r="AF26" s="1943"/>
      <c r="AG26" s="1943"/>
      <c r="AH26" s="1943"/>
      <c r="AI26" s="1943"/>
      <c r="AJ26" s="1943"/>
      <c r="AK26" s="1943"/>
      <c r="AL26" s="1943"/>
      <c r="AM26" s="1943"/>
      <c r="AN26" s="1943"/>
      <c r="AO26" s="1943"/>
      <c r="AP26" s="1943"/>
      <c r="AQ26" s="1943"/>
      <c r="AR26" s="1943"/>
      <c r="AS26" s="1943"/>
      <c r="AT26" s="1943"/>
      <c r="AU26" s="1943"/>
      <c r="AV26" s="1943"/>
      <c r="AW26" s="1943"/>
      <c r="AX26" s="1943"/>
      <c r="AY26" s="1943"/>
      <c r="AZ26" s="1943"/>
      <c r="BA26" s="1943"/>
      <c r="BB26" s="1943"/>
      <c r="BC26" s="1943"/>
      <c r="BD26" s="1943"/>
      <c r="BE26" s="1943"/>
      <c r="BF26" s="1943"/>
      <c r="BG26" s="1945"/>
      <c r="BH26" s="1943"/>
      <c r="BI26" s="1945"/>
      <c r="BJ26" s="1943"/>
      <c r="BK26" s="1945"/>
      <c r="BL26" s="1943">
        <v>29.1</v>
      </c>
      <c r="BM26" s="1943" t="s">
        <v>8</v>
      </c>
      <c r="BN26" s="1943">
        <v>10.1</v>
      </c>
      <c r="BO26" s="1943" t="s">
        <v>8</v>
      </c>
      <c r="BP26" s="1943">
        <v>5.15</v>
      </c>
      <c r="BQ26" s="1943" t="s">
        <v>12</v>
      </c>
      <c r="BR26" s="1943">
        <v>4.95</v>
      </c>
      <c r="BS26" s="1943" t="s">
        <v>12</v>
      </c>
      <c r="BT26" s="1943">
        <v>100</v>
      </c>
      <c r="BU26" s="1943" t="s">
        <v>12</v>
      </c>
      <c r="BV26" s="1943">
        <v>0.25</v>
      </c>
      <c r="BW26" s="1943" t="s">
        <v>12</v>
      </c>
      <c r="BX26" s="1943"/>
      <c r="BY26" s="1943"/>
      <c r="BZ26" s="1967">
        <v>2640</v>
      </c>
      <c r="CA26" s="1943" t="s">
        <v>8</v>
      </c>
      <c r="CB26" s="1967">
        <v>1220</v>
      </c>
      <c r="CC26" s="1943"/>
      <c r="CD26" s="1943">
        <v>22.5</v>
      </c>
      <c r="CE26" s="1943" t="s">
        <v>8</v>
      </c>
      <c r="CF26" s="1943">
        <v>22.5</v>
      </c>
      <c r="CG26" s="1943" t="s">
        <v>8</v>
      </c>
      <c r="CH26" s="1943">
        <v>0.25</v>
      </c>
      <c r="CI26" s="1943" t="s">
        <v>12</v>
      </c>
      <c r="CJ26" s="1943">
        <v>2.4</v>
      </c>
      <c r="CK26" s="1944"/>
      <c r="CL26" s="1943"/>
      <c r="CM26" s="1943"/>
    </row>
    <row r="27" spans="1:91" x14ac:dyDescent="0.2">
      <c r="A27" s="1966" t="s">
        <v>571</v>
      </c>
      <c r="B27" s="1965" t="s">
        <v>591</v>
      </c>
      <c r="C27" s="1958">
        <v>620</v>
      </c>
      <c r="D27" s="1957" t="s">
        <v>2</v>
      </c>
      <c r="E27" s="1956">
        <v>284000</v>
      </c>
      <c r="F27" s="1952">
        <v>12</v>
      </c>
      <c r="G27" s="1954" t="s">
        <v>908</v>
      </c>
      <c r="H27" s="1961">
        <v>12</v>
      </c>
      <c r="I27" s="1952"/>
      <c r="J27" s="1936">
        <v>12</v>
      </c>
      <c r="K27" s="1935">
        <v>2</v>
      </c>
      <c r="L27" s="1934" t="s">
        <v>531</v>
      </c>
      <c r="M27" s="1961">
        <v>0.2</v>
      </c>
      <c r="N27" s="1950">
        <v>1</v>
      </c>
      <c r="O27" s="1949" t="s">
        <v>12</v>
      </c>
      <c r="P27" s="1948">
        <v>1</v>
      </c>
      <c r="Q27" s="1947" t="s">
        <v>12</v>
      </c>
      <c r="R27" s="1948">
        <v>1</v>
      </c>
      <c r="S27" s="1947" t="s">
        <v>12</v>
      </c>
      <c r="T27" s="1948">
        <v>0.12000000000000001</v>
      </c>
      <c r="U27" s="1947" t="s">
        <v>8</v>
      </c>
      <c r="V27" s="1943">
        <v>2</v>
      </c>
      <c r="W27" s="1945" t="s">
        <v>12</v>
      </c>
      <c r="X27" s="1943">
        <v>2</v>
      </c>
      <c r="Y27" s="1945" t="s">
        <v>12</v>
      </c>
      <c r="Z27" s="1943">
        <v>2</v>
      </c>
      <c r="AA27" s="1945" t="s">
        <v>12</v>
      </c>
      <c r="AB27" s="1943">
        <v>2</v>
      </c>
      <c r="AC27" s="1945" t="s">
        <v>12</v>
      </c>
      <c r="AD27" s="1943">
        <v>2</v>
      </c>
      <c r="AE27" s="1945" t="s">
        <v>12</v>
      </c>
      <c r="AF27" s="1943">
        <v>2</v>
      </c>
      <c r="AG27" s="1943" t="s">
        <v>12</v>
      </c>
      <c r="AH27" s="1943">
        <v>2</v>
      </c>
      <c r="AI27" s="1943" t="s">
        <v>12</v>
      </c>
      <c r="AJ27" s="1943">
        <v>2</v>
      </c>
      <c r="AK27" s="1943" t="s">
        <v>316</v>
      </c>
      <c r="AL27" s="1943">
        <v>2</v>
      </c>
      <c r="AM27" s="1943" t="s">
        <v>12</v>
      </c>
      <c r="AN27" s="1943">
        <v>2</v>
      </c>
      <c r="AO27" s="1943" t="s">
        <v>12</v>
      </c>
      <c r="AP27" s="1943">
        <v>2</v>
      </c>
      <c r="AQ27" s="1943" t="s">
        <v>12</v>
      </c>
      <c r="AR27" s="1943">
        <v>2</v>
      </c>
      <c r="AS27" s="1943" t="s">
        <v>12</v>
      </c>
      <c r="AT27" s="1943">
        <v>2</v>
      </c>
      <c r="AU27" s="1943" t="s">
        <v>12</v>
      </c>
      <c r="AV27" s="1943">
        <v>2</v>
      </c>
      <c r="AW27" s="1943" t="s">
        <v>12</v>
      </c>
      <c r="AX27" s="1943">
        <v>2</v>
      </c>
      <c r="AY27" s="1943" t="s">
        <v>12</v>
      </c>
      <c r="AZ27" s="1943">
        <v>2</v>
      </c>
      <c r="BA27" s="1943" t="s">
        <v>12</v>
      </c>
      <c r="BB27" s="1943">
        <v>0.28999999999999998</v>
      </c>
      <c r="BC27" s="1943" t="s">
        <v>12</v>
      </c>
      <c r="BD27" s="1943">
        <v>2</v>
      </c>
      <c r="BE27" s="1943" t="s">
        <v>12</v>
      </c>
      <c r="BF27" s="1943">
        <v>2</v>
      </c>
      <c r="BG27" s="1945" t="s">
        <v>12</v>
      </c>
      <c r="BH27" s="1943">
        <v>2</v>
      </c>
      <c r="BI27" s="1945" t="s">
        <v>12</v>
      </c>
      <c r="BJ27" s="1943">
        <v>0.28999999999999998</v>
      </c>
      <c r="BK27" s="1945" t="s">
        <v>12</v>
      </c>
      <c r="BL27" s="1943"/>
      <c r="BM27" s="1943"/>
      <c r="BN27" s="1943"/>
      <c r="BO27" s="1943"/>
      <c r="BP27" s="1943"/>
      <c r="BQ27" s="1943"/>
      <c r="BR27" s="1943"/>
      <c r="BS27" s="1943"/>
      <c r="BT27" s="1943"/>
      <c r="BU27" s="1943"/>
      <c r="BV27" s="1943"/>
      <c r="BW27" s="1943"/>
      <c r="BX27" s="1943"/>
      <c r="BY27" s="1943"/>
      <c r="BZ27" s="1943"/>
      <c r="CA27" s="1943"/>
      <c r="CB27" s="1943"/>
      <c r="CC27" s="1943"/>
      <c r="CD27" s="1943"/>
      <c r="CE27" s="1943"/>
      <c r="CF27" s="1943"/>
      <c r="CG27" s="1943"/>
      <c r="CH27" s="1943"/>
      <c r="CI27" s="1943"/>
      <c r="CJ27" s="1943"/>
      <c r="CK27" s="1944"/>
      <c r="CL27" s="1943"/>
      <c r="CM27" s="1943"/>
    </row>
    <row r="28" spans="1:91" x14ac:dyDescent="0.2">
      <c r="A28" s="1959" t="s">
        <v>143</v>
      </c>
      <c r="B28" s="1953" t="s">
        <v>591</v>
      </c>
      <c r="C28" s="1958" t="s">
        <v>2</v>
      </c>
      <c r="D28" s="1957" t="s">
        <v>2</v>
      </c>
      <c r="E28" s="1956" t="s">
        <v>2</v>
      </c>
      <c r="F28" s="1955" t="s">
        <v>2</v>
      </c>
      <c r="G28" s="1954"/>
      <c r="H28" s="1961" t="s">
        <v>2</v>
      </c>
      <c r="I28" s="1952"/>
      <c r="J28" s="1936">
        <v>0</v>
      </c>
      <c r="K28" s="1936"/>
      <c r="L28" s="1936"/>
      <c r="M28" s="1961" t="s">
        <v>2</v>
      </c>
      <c r="N28" s="1950">
        <v>1</v>
      </c>
      <c r="O28" s="1949" t="s">
        <v>12</v>
      </c>
      <c r="P28" s="1948">
        <v>1</v>
      </c>
      <c r="Q28" s="1947" t="s">
        <v>12</v>
      </c>
      <c r="R28" s="1948">
        <v>1</v>
      </c>
      <c r="S28" s="1947" t="s">
        <v>12</v>
      </c>
      <c r="T28" s="1948">
        <v>15.7</v>
      </c>
      <c r="U28" s="1947" t="s">
        <v>3</v>
      </c>
      <c r="V28" s="1943">
        <v>2</v>
      </c>
      <c r="W28" s="1945" t="s">
        <v>12</v>
      </c>
      <c r="X28" s="1943">
        <v>2</v>
      </c>
      <c r="Y28" s="1945" t="s">
        <v>12</v>
      </c>
      <c r="Z28" s="1943">
        <v>2</v>
      </c>
      <c r="AA28" s="1945" t="s">
        <v>12</v>
      </c>
      <c r="AB28" s="1943">
        <v>2</v>
      </c>
      <c r="AC28" s="1945"/>
      <c r="AD28" s="1943">
        <v>2</v>
      </c>
      <c r="AE28" s="1945" t="s">
        <v>316</v>
      </c>
      <c r="AF28" s="1943">
        <v>2</v>
      </c>
      <c r="AG28" s="1943" t="s">
        <v>12</v>
      </c>
      <c r="AH28" s="1943">
        <v>2</v>
      </c>
      <c r="AI28" s="1943" t="s">
        <v>12</v>
      </c>
      <c r="AJ28" s="1943">
        <v>2</v>
      </c>
      <c r="AK28" s="1943" t="s">
        <v>12</v>
      </c>
      <c r="AL28" s="1943">
        <v>2</v>
      </c>
      <c r="AM28" s="1943" t="s">
        <v>316</v>
      </c>
      <c r="AN28" s="1943">
        <v>2</v>
      </c>
      <c r="AO28" s="1943" t="s">
        <v>12</v>
      </c>
      <c r="AP28" s="1943">
        <v>2</v>
      </c>
      <c r="AQ28" s="1943" t="s">
        <v>12</v>
      </c>
      <c r="AR28" s="1943">
        <v>2</v>
      </c>
      <c r="AS28" s="1943" t="s">
        <v>12</v>
      </c>
      <c r="AT28" s="1943">
        <v>2</v>
      </c>
      <c r="AU28" s="1943" t="s">
        <v>316</v>
      </c>
      <c r="AV28" s="1943">
        <v>2</v>
      </c>
      <c r="AW28" s="1943" t="s">
        <v>12</v>
      </c>
      <c r="AX28" s="1943">
        <v>2</v>
      </c>
      <c r="AY28" s="1943" t="s">
        <v>12</v>
      </c>
      <c r="AZ28" s="1943">
        <v>2</v>
      </c>
      <c r="BA28" s="1943" t="s">
        <v>12</v>
      </c>
      <c r="BB28" s="1943">
        <v>0.23</v>
      </c>
      <c r="BC28" s="1943" t="s">
        <v>316</v>
      </c>
      <c r="BD28" s="1943">
        <v>2</v>
      </c>
      <c r="BE28" s="1943" t="s">
        <v>12</v>
      </c>
      <c r="BF28" s="1943">
        <v>2</v>
      </c>
      <c r="BG28" s="1945" t="s">
        <v>12</v>
      </c>
      <c r="BH28" s="1943">
        <v>2</v>
      </c>
      <c r="BI28" s="1945" t="s">
        <v>12</v>
      </c>
      <c r="BJ28" s="1943">
        <v>0.23</v>
      </c>
      <c r="BK28" s="1945" t="s">
        <v>316</v>
      </c>
      <c r="BL28" s="1943"/>
      <c r="BM28" s="1943"/>
      <c r="BN28" s="1943"/>
      <c r="BO28" s="1943"/>
      <c r="BP28" s="1943"/>
      <c r="BQ28" s="1943"/>
      <c r="BR28" s="1943"/>
      <c r="BS28" s="1943"/>
      <c r="BT28" s="1943"/>
      <c r="BU28" s="1943"/>
      <c r="BV28" s="1943"/>
      <c r="BW28" s="1943"/>
      <c r="BX28" s="1943"/>
      <c r="BY28" s="1943"/>
      <c r="BZ28" s="1943"/>
      <c r="CA28" s="1943"/>
      <c r="CB28" s="1943"/>
      <c r="CC28" s="1943"/>
      <c r="CD28" s="1943"/>
      <c r="CE28" s="1943"/>
      <c r="CF28" s="1943"/>
      <c r="CG28" s="1943"/>
      <c r="CH28" s="1943"/>
      <c r="CI28" s="1943"/>
      <c r="CJ28" s="1943"/>
      <c r="CK28" s="1944"/>
      <c r="CL28" s="1943"/>
      <c r="CM28" s="1943"/>
    </row>
    <row r="29" spans="1:91" x14ac:dyDescent="0.2">
      <c r="A29" s="1959" t="s">
        <v>144</v>
      </c>
      <c r="B29" s="1953" t="s">
        <v>591</v>
      </c>
      <c r="C29" s="1958" t="s">
        <v>2</v>
      </c>
      <c r="D29" s="1957" t="s">
        <v>2</v>
      </c>
      <c r="E29" s="1956" t="s">
        <v>2</v>
      </c>
      <c r="F29" s="1955" t="s">
        <v>2</v>
      </c>
      <c r="G29" s="1954"/>
      <c r="H29" s="1961" t="s">
        <v>2</v>
      </c>
      <c r="I29" s="1952"/>
      <c r="J29" s="1936">
        <v>0</v>
      </c>
      <c r="K29" s="1936"/>
      <c r="L29" s="1936"/>
      <c r="M29" s="1961" t="s">
        <v>2</v>
      </c>
      <c r="N29" s="1950">
        <v>1</v>
      </c>
      <c r="O29" s="1949" t="s">
        <v>12</v>
      </c>
      <c r="P29" s="1948">
        <v>0.08</v>
      </c>
      <c r="Q29" s="1947" t="s">
        <v>8</v>
      </c>
      <c r="R29" s="1948">
        <v>1</v>
      </c>
      <c r="S29" s="1947" t="s">
        <v>12</v>
      </c>
      <c r="T29" s="1948">
        <v>35.700000000000003</v>
      </c>
      <c r="U29" s="1947" t="s">
        <v>3</v>
      </c>
      <c r="V29" s="1943">
        <v>2</v>
      </c>
      <c r="W29" s="1945" t="s">
        <v>12</v>
      </c>
      <c r="X29" s="1943">
        <v>2</v>
      </c>
      <c r="Y29" s="1945" t="s">
        <v>12</v>
      </c>
      <c r="Z29" s="1943">
        <v>2</v>
      </c>
      <c r="AA29" s="1945" t="s">
        <v>12</v>
      </c>
      <c r="AB29" s="1943">
        <v>2</v>
      </c>
      <c r="AC29" s="1945" t="s">
        <v>12</v>
      </c>
      <c r="AD29" s="1943">
        <v>2</v>
      </c>
      <c r="AE29" s="1945" t="s">
        <v>12</v>
      </c>
      <c r="AF29" s="1943">
        <v>2</v>
      </c>
      <c r="AG29" s="1943" t="s">
        <v>12</v>
      </c>
      <c r="AH29" s="1943">
        <v>2</v>
      </c>
      <c r="AI29" s="1943" t="s">
        <v>12</v>
      </c>
      <c r="AJ29" s="1943">
        <v>2</v>
      </c>
      <c r="AK29" s="1943" t="s">
        <v>12</v>
      </c>
      <c r="AL29" s="1943">
        <v>2</v>
      </c>
      <c r="AM29" s="1943" t="s">
        <v>12</v>
      </c>
      <c r="AN29" s="1943">
        <v>2</v>
      </c>
      <c r="AO29" s="1943" t="s">
        <v>12</v>
      </c>
      <c r="AP29" s="1943">
        <v>2</v>
      </c>
      <c r="AQ29" s="1943" t="s">
        <v>12</v>
      </c>
      <c r="AR29" s="1943">
        <v>2</v>
      </c>
      <c r="AS29" s="1943" t="s">
        <v>12</v>
      </c>
      <c r="AT29" s="1943">
        <v>2</v>
      </c>
      <c r="AU29" s="1943" t="s">
        <v>12</v>
      </c>
      <c r="AV29" s="1943">
        <v>2</v>
      </c>
      <c r="AW29" s="1943" t="s">
        <v>12</v>
      </c>
      <c r="AX29" s="1943">
        <v>2</v>
      </c>
      <c r="AY29" s="1943" t="s">
        <v>12</v>
      </c>
      <c r="AZ29" s="1943">
        <v>2</v>
      </c>
      <c r="BA29" s="1943" t="s">
        <v>12</v>
      </c>
      <c r="BB29" s="1943">
        <v>9.8000000000000004E-2</v>
      </c>
      <c r="BC29" s="1943" t="s">
        <v>12</v>
      </c>
      <c r="BD29" s="1943">
        <v>2</v>
      </c>
      <c r="BE29" s="1943" t="s">
        <v>12</v>
      </c>
      <c r="BF29" s="1943">
        <v>2</v>
      </c>
      <c r="BG29" s="1945" t="s">
        <v>12</v>
      </c>
      <c r="BH29" s="1943">
        <v>2</v>
      </c>
      <c r="BI29" s="1945" t="s">
        <v>12</v>
      </c>
      <c r="BJ29" s="1943">
        <v>9.8000000000000004E-2</v>
      </c>
      <c r="BK29" s="1945" t="s">
        <v>12</v>
      </c>
      <c r="BL29" s="1943"/>
      <c r="BM29" s="1943"/>
      <c r="BN29" s="1943"/>
      <c r="BO29" s="1943"/>
      <c r="BP29" s="1943"/>
      <c r="BQ29" s="1943"/>
      <c r="BR29" s="1943"/>
      <c r="BS29" s="1943"/>
      <c r="BT29" s="1943"/>
      <c r="BU29" s="1943"/>
      <c r="BV29" s="1943"/>
      <c r="BW29" s="1943"/>
      <c r="BX29" s="1943"/>
      <c r="BY29" s="1943"/>
      <c r="BZ29" s="1943"/>
      <c r="CA29" s="1943"/>
      <c r="CB29" s="1943"/>
      <c r="CC29" s="1943"/>
      <c r="CD29" s="1943"/>
      <c r="CE29" s="1943"/>
      <c r="CF29" s="1943"/>
      <c r="CG29" s="1943"/>
      <c r="CH29" s="1943"/>
      <c r="CI29" s="1943"/>
      <c r="CJ29" s="1943"/>
      <c r="CK29" s="1944"/>
      <c r="CL29" s="1943"/>
      <c r="CM29" s="1943"/>
    </row>
    <row r="30" spans="1:91" x14ac:dyDescent="0.2">
      <c r="A30" s="1959" t="s">
        <v>145</v>
      </c>
      <c r="B30" s="1953" t="s">
        <v>591</v>
      </c>
      <c r="C30" s="1958" t="s">
        <v>2</v>
      </c>
      <c r="D30" s="1957" t="s">
        <v>2</v>
      </c>
      <c r="E30" s="1956" t="s">
        <v>2</v>
      </c>
      <c r="F30" s="1955" t="s">
        <v>2</v>
      </c>
      <c r="G30" s="1954"/>
      <c r="H30" s="1961" t="s">
        <v>2</v>
      </c>
      <c r="I30" s="1952"/>
      <c r="J30" s="1936">
        <v>0</v>
      </c>
      <c r="K30" s="1936"/>
      <c r="L30" s="1936"/>
      <c r="M30" s="1961">
        <v>13</v>
      </c>
      <c r="N30" s="1950">
        <v>1</v>
      </c>
      <c r="O30" s="1949" t="s">
        <v>12</v>
      </c>
      <c r="P30" s="1948">
        <v>1</v>
      </c>
      <c r="Q30" s="1947" t="s">
        <v>12</v>
      </c>
      <c r="R30" s="1948">
        <v>1</v>
      </c>
      <c r="S30" s="1947" t="s">
        <v>12</v>
      </c>
      <c r="T30" s="1948">
        <v>0.11</v>
      </c>
      <c r="U30" s="1947" t="s">
        <v>8</v>
      </c>
      <c r="V30" s="1943">
        <v>0.5</v>
      </c>
      <c r="W30" s="1945" t="s">
        <v>12</v>
      </c>
      <c r="X30" s="1943">
        <v>0.5</v>
      </c>
      <c r="Y30" s="1945" t="s">
        <v>12</v>
      </c>
      <c r="Z30" s="1943">
        <v>0.5</v>
      </c>
      <c r="AA30" s="1945" t="s">
        <v>12</v>
      </c>
      <c r="AB30" s="1943">
        <v>0.5</v>
      </c>
      <c r="AC30" s="1945" t="s">
        <v>12</v>
      </c>
      <c r="AD30" s="1943">
        <v>0.5</v>
      </c>
      <c r="AE30" s="1945" t="s">
        <v>12</v>
      </c>
      <c r="AF30" s="1943">
        <v>0.5</v>
      </c>
      <c r="AG30" s="1943" t="s">
        <v>12</v>
      </c>
      <c r="AH30" s="1943">
        <v>0.5</v>
      </c>
      <c r="AI30" s="1943" t="s">
        <v>12</v>
      </c>
      <c r="AJ30" s="1943">
        <v>0.5</v>
      </c>
      <c r="AK30" s="1943" t="s">
        <v>12</v>
      </c>
      <c r="AL30" s="1943">
        <v>0.5</v>
      </c>
      <c r="AM30" s="1943" t="s">
        <v>12</v>
      </c>
      <c r="AN30" s="1943">
        <v>0.5</v>
      </c>
      <c r="AO30" s="1943" t="s">
        <v>12</v>
      </c>
      <c r="AP30" s="1943">
        <v>0.5</v>
      </c>
      <c r="AQ30" s="1943" t="s">
        <v>12</v>
      </c>
      <c r="AR30" s="1943">
        <v>0.5</v>
      </c>
      <c r="AS30" s="1943" t="s">
        <v>12</v>
      </c>
      <c r="AT30" s="1943">
        <v>0.5</v>
      </c>
      <c r="AU30" s="1943" t="s">
        <v>12</v>
      </c>
      <c r="AV30" s="1943">
        <v>0.5</v>
      </c>
      <c r="AW30" s="1943" t="s">
        <v>12</v>
      </c>
      <c r="AX30" s="1943">
        <v>0.5</v>
      </c>
      <c r="AY30" s="1943" t="s">
        <v>12</v>
      </c>
      <c r="AZ30" s="1943">
        <v>0.5</v>
      </c>
      <c r="BA30" s="1943" t="s">
        <v>12</v>
      </c>
      <c r="BB30" s="1943">
        <v>0.11</v>
      </c>
      <c r="BC30" s="1943" t="s">
        <v>12</v>
      </c>
      <c r="BD30" s="1943">
        <v>0.5</v>
      </c>
      <c r="BE30" s="1943" t="s">
        <v>12</v>
      </c>
      <c r="BF30" s="1943">
        <v>0.5</v>
      </c>
      <c r="BG30" s="1945" t="s">
        <v>12</v>
      </c>
      <c r="BH30" s="1943">
        <v>0.5</v>
      </c>
      <c r="BI30" s="1945" t="s">
        <v>12</v>
      </c>
      <c r="BJ30" s="1943">
        <v>0.17</v>
      </c>
      <c r="BK30" s="1945" t="s">
        <v>8</v>
      </c>
      <c r="BL30" s="1943"/>
      <c r="BM30" s="1943"/>
      <c r="BN30" s="1943"/>
      <c r="BO30" s="1943"/>
      <c r="BP30" s="1943"/>
      <c r="BQ30" s="1943"/>
      <c r="BR30" s="1943"/>
      <c r="BS30" s="1943"/>
      <c r="BT30" s="1943"/>
      <c r="BU30" s="1943"/>
      <c r="BV30" s="1943"/>
      <c r="BW30" s="1943"/>
      <c r="BX30" s="1943"/>
      <c r="BY30" s="1943"/>
      <c r="BZ30" s="1943"/>
      <c r="CA30" s="1943"/>
      <c r="CB30" s="1943"/>
      <c r="CC30" s="1943"/>
      <c r="CD30" s="1943"/>
      <c r="CE30" s="1943"/>
      <c r="CF30" s="1943"/>
      <c r="CG30" s="1943"/>
      <c r="CH30" s="1943"/>
      <c r="CI30" s="1943"/>
      <c r="CJ30" s="1943"/>
      <c r="CK30" s="1944"/>
      <c r="CL30" s="1943"/>
      <c r="CM30" s="1943"/>
    </row>
    <row r="31" spans="1:91" x14ac:dyDescent="0.2">
      <c r="A31" s="1959" t="s">
        <v>147</v>
      </c>
      <c r="B31" s="1953" t="s">
        <v>591</v>
      </c>
      <c r="C31" s="1958" t="s">
        <v>2</v>
      </c>
      <c r="D31" s="1957" t="s">
        <v>2</v>
      </c>
      <c r="E31" s="1956" t="s">
        <v>2</v>
      </c>
      <c r="F31" s="1955" t="s">
        <v>2</v>
      </c>
      <c r="G31" s="1954"/>
      <c r="H31" s="1961" t="s">
        <v>2</v>
      </c>
      <c r="I31" s="1952"/>
      <c r="J31" s="1936">
        <v>0</v>
      </c>
      <c r="K31" s="1936"/>
      <c r="L31" s="1936"/>
      <c r="M31" s="1961" t="s">
        <v>2</v>
      </c>
      <c r="N31" s="1950">
        <v>1</v>
      </c>
      <c r="O31" s="1949" t="s">
        <v>12</v>
      </c>
      <c r="P31" s="1948">
        <v>1</v>
      </c>
      <c r="Q31" s="1947" t="s">
        <v>12</v>
      </c>
      <c r="R31" s="1948">
        <v>1</v>
      </c>
      <c r="S31" s="1947" t="s">
        <v>12</v>
      </c>
      <c r="T31" s="1948">
        <v>3.4</v>
      </c>
      <c r="U31" s="1947" t="s">
        <v>3</v>
      </c>
      <c r="V31" s="1943"/>
      <c r="W31" s="1945"/>
      <c r="X31" s="1943"/>
      <c r="Y31" s="1945"/>
      <c r="Z31" s="1943"/>
      <c r="AA31" s="1945"/>
      <c r="AB31" s="1943"/>
      <c r="AC31" s="1945"/>
      <c r="AD31" s="1943"/>
      <c r="AE31" s="1945"/>
      <c r="AF31" s="1943"/>
      <c r="AG31" s="1943"/>
      <c r="AH31" s="1943"/>
      <c r="AI31" s="1943"/>
      <c r="AJ31" s="1943"/>
      <c r="AK31" s="1943"/>
      <c r="AL31" s="1943"/>
      <c r="AM31" s="1943"/>
      <c r="AN31" s="1943"/>
      <c r="AO31" s="1943"/>
      <c r="AP31" s="1943"/>
      <c r="AQ31" s="1943"/>
      <c r="AR31" s="1943"/>
      <c r="AS31" s="1943"/>
      <c r="AT31" s="1943"/>
      <c r="AU31" s="1943"/>
      <c r="AV31" s="1943"/>
      <c r="AW31" s="1943"/>
      <c r="AX31" s="1943"/>
      <c r="AY31" s="1943"/>
      <c r="AZ31" s="1943"/>
      <c r="BA31" s="1943"/>
      <c r="BB31" s="1943"/>
      <c r="BC31" s="1943"/>
      <c r="BD31" s="1943"/>
      <c r="BE31" s="1943"/>
      <c r="BF31" s="1943"/>
      <c r="BG31" s="1945"/>
      <c r="BH31" s="1943"/>
      <c r="BI31" s="1945"/>
      <c r="BJ31" s="1943"/>
      <c r="BK31" s="1945"/>
      <c r="BL31" s="1943"/>
      <c r="BM31" s="1943"/>
      <c r="BN31" s="1943"/>
      <c r="BO31" s="1943"/>
      <c r="BP31" s="1943"/>
      <c r="BQ31" s="1943"/>
      <c r="BR31" s="1943"/>
      <c r="BS31" s="1943"/>
      <c r="BT31" s="1943"/>
      <c r="BU31" s="1943"/>
      <c r="BV31" s="1943"/>
      <c r="BW31" s="1943"/>
      <c r="BX31" s="1943"/>
      <c r="BY31" s="1943"/>
      <c r="BZ31" s="1943"/>
      <c r="CA31" s="1943"/>
      <c r="CB31" s="1943"/>
      <c r="CC31" s="1943"/>
      <c r="CD31" s="1943"/>
      <c r="CE31" s="1943"/>
      <c r="CF31" s="1943"/>
      <c r="CG31" s="1943"/>
      <c r="CH31" s="1943"/>
      <c r="CI31" s="1943"/>
      <c r="CJ31" s="1943"/>
      <c r="CK31" s="1944"/>
      <c r="CL31" s="1943"/>
      <c r="CM31" s="1943"/>
    </row>
    <row r="32" spans="1:91" x14ac:dyDescent="0.2">
      <c r="A32" s="1959" t="s">
        <v>150</v>
      </c>
      <c r="B32" s="1953" t="s">
        <v>591</v>
      </c>
      <c r="C32" s="1958">
        <v>840</v>
      </c>
      <c r="D32" s="1957" t="s">
        <v>2</v>
      </c>
      <c r="E32" s="1956">
        <v>6000</v>
      </c>
      <c r="F32" s="1955" t="s">
        <v>2</v>
      </c>
      <c r="G32" s="1957"/>
      <c r="H32" s="1956">
        <v>0.24</v>
      </c>
      <c r="I32" s="1958" t="s">
        <v>907</v>
      </c>
      <c r="J32" s="1936">
        <v>0.24</v>
      </c>
      <c r="K32" s="1935">
        <v>14</v>
      </c>
      <c r="L32" s="1934" t="s">
        <v>906</v>
      </c>
      <c r="M32" s="1961" t="s">
        <v>2</v>
      </c>
      <c r="N32" s="1964">
        <v>3.8</v>
      </c>
      <c r="O32" s="1963"/>
      <c r="P32" s="1962">
        <v>0.32</v>
      </c>
      <c r="Q32" s="1947" t="s">
        <v>8</v>
      </c>
      <c r="R32" s="1962">
        <v>0.37</v>
      </c>
      <c r="S32" s="1947" t="s">
        <v>8</v>
      </c>
      <c r="T32" s="1962">
        <v>0.35</v>
      </c>
      <c r="U32" s="1947" t="s">
        <v>8</v>
      </c>
      <c r="V32" s="1943">
        <v>0.5</v>
      </c>
      <c r="W32" s="1945" t="s">
        <v>12</v>
      </c>
      <c r="X32" s="1946">
        <v>0.77</v>
      </c>
      <c r="Y32" s="1945"/>
      <c r="Z32" s="1946">
        <v>1.8</v>
      </c>
      <c r="AA32" s="1945"/>
      <c r="AB32" s="1946">
        <v>14</v>
      </c>
      <c r="AC32" s="1945"/>
      <c r="AD32" s="1946">
        <v>1.9</v>
      </c>
      <c r="AE32" s="1945"/>
      <c r="AF32" s="1943">
        <v>0.5</v>
      </c>
      <c r="AG32" s="1943" t="s">
        <v>12</v>
      </c>
      <c r="AH32" s="1943">
        <v>0.5</v>
      </c>
      <c r="AI32" s="1943" t="s">
        <v>12</v>
      </c>
      <c r="AJ32" s="1943">
        <v>0.5</v>
      </c>
      <c r="AK32" s="1943" t="s">
        <v>12</v>
      </c>
      <c r="AL32" s="1943">
        <v>0.5</v>
      </c>
      <c r="AM32" s="1943" t="s">
        <v>12</v>
      </c>
      <c r="AN32" s="1943">
        <v>0.5</v>
      </c>
      <c r="AO32" s="1943" t="s">
        <v>12</v>
      </c>
      <c r="AP32" s="1943">
        <v>0.5</v>
      </c>
      <c r="AQ32" s="1943" t="s">
        <v>12</v>
      </c>
      <c r="AR32" s="1943">
        <v>0.5</v>
      </c>
      <c r="AS32" s="1943" t="s">
        <v>12</v>
      </c>
      <c r="AT32" s="1943">
        <v>0.5</v>
      </c>
      <c r="AU32" s="1943" t="s">
        <v>12</v>
      </c>
      <c r="AV32" s="1943">
        <v>0.15</v>
      </c>
      <c r="AW32" s="1943"/>
      <c r="AX32" s="1943">
        <v>0.5</v>
      </c>
      <c r="AY32" s="1943" t="s">
        <v>12</v>
      </c>
      <c r="AZ32" s="1943">
        <v>0.5</v>
      </c>
      <c r="BA32" s="1943" t="s">
        <v>12</v>
      </c>
      <c r="BB32" s="1943">
        <v>0.13</v>
      </c>
      <c r="BC32" s="1943" t="s">
        <v>12</v>
      </c>
      <c r="BD32" s="1943">
        <v>0.24</v>
      </c>
      <c r="BE32" s="1943"/>
      <c r="BF32" s="1946">
        <v>0.33</v>
      </c>
      <c r="BG32" s="1945" t="s">
        <v>8</v>
      </c>
      <c r="BH32" s="1946">
        <v>0.51</v>
      </c>
      <c r="BI32" s="1945"/>
      <c r="BJ32" s="1946">
        <v>0.41</v>
      </c>
      <c r="BK32" s="1945" t="s">
        <v>8</v>
      </c>
      <c r="BL32" s="1943">
        <v>0.112</v>
      </c>
      <c r="BM32" s="1943" t="s">
        <v>8</v>
      </c>
      <c r="BN32" s="1943">
        <v>0.23</v>
      </c>
      <c r="BO32" s="1943" t="s">
        <v>3</v>
      </c>
      <c r="BP32" s="1943">
        <v>0.11700000000000001</v>
      </c>
      <c r="BQ32" s="1943"/>
      <c r="BR32" s="1943">
        <v>5.0799999999999998E-2</v>
      </c>
      <c r="BS32" s="1943"/>
      <c r="BT32" s="1943">
        <v>0.1</v>
      </c>
      <c r="BU32" s="1943" t="s">
        <v>12</v>
      </c>
      <c r="BV32" s="1943">
        <v>0.1</v>
      </c>
      <c r="BW32" s="1943" t="s">
        <v>12</v>
      </c>
      <c r="BX32" s="1943">
        <v>0.1</v>
      </c>
      <c r="BY32" s="1943" t="s">
        <v>12</v>
      </c>
      <c r="BZ32" s="1943">
        <v>1.9100000000000002E-2</v>
      </c>
      <c r="CA32" s="1943" t="s">
        <v>8</v>
      </c>
      <c r="CB32" s="1943">
        <v>1.77E-2</v>
      </c>
      <c r="CC32" s="1943" t="s">
        <v>8</v>
      </c>
      <c r="CD32" s="1943">
        <v>5.0000000000000001E-3</v>
      </c>
      <c r="CE32" s="1943" t="s">
        <v>12</v>
      </c>
      <c r="CF32" s="1943">
        <v>1.3899999999999999E-2</v>
      </c>
      <c r="CG32" s="1943" t="s">
        <v>8</v>
      </c>
      <c r="CH32" s="1943">
        <v>0.1</v>
      </c>
      <c r="CI32" s="1943" t="s">
        <v>12</v>
      </c>
      <c r="CJ32" s="1943">
        <v>0.1</v>
      </c>
      <c r="CK32" s="1944" t="s">
        <v>12</v>
      </c>
      <c r="CL32" s="1943">
        <v>0.1</v>
      </c>
      <c r="CM32" s="1943" t="s">
        <v>12</v>
      </c>
    </row>
    <row r="33" spans="1:91" x14ac:dyDescent="0.2">
      <c r="A33" s="1959" t="s">
        <v>151</v>
      </c>
      <c r="B33" s="1953" t="s">
        <v>591</v>
      </c>
      <c r="C33" s="1958">
        <v>9.7999999999999989</v>
      </c>
      <c r="D33" s="1957" t="s">
        <v>2</v>
      </c>
      <c r="E33" s="1956">
        <v>104000</v>
      </c>
      <c r="F33" s="1955" t="s">
        <v>2</v>
      </c>
      <c r="G33" s="1957"/>
      <c r="H33" s="1956">
        <v>9.8000000000000007</v>
      </c>
      <c r="I33" s="1958" t="s">
        <v>908</v>
      </c>
      <c r="J33" s="1936">
        <v>9.8000000000000007</v>
      </c>
      <c r="K33" s="1935">
        <v>1</v>
      </c>
      <c r="L33" s="1934" t="s">
        <v>531</v>
      </c>
      <c r="M33" s="1961" t="s">
        <v>2</v>
      </c>
      <c r="N33" s="1950">
        <v>1</v>
      </c>
      <c r="O33" s="1949" t="s">
        <v>12</v>
      </c>
      <c r="P33" s="1948">
        <v>1</v>
      </c>
      <c r="Q33" s="1947" t="s">
        <v>12</v>
      </c>
      <c r="R33" s="1948">
        <v>1</v>
      </c>
      <c r="S33" s="1947" t="s">
        <v>12</v>
      </c>
      <c r="T33" s="1948">
        <v>0.39000000000000007</v>
      </c>
      <c r="U33" s="1947" t="s">
        <v>8</v>
      </c>
      <c r="V33" s="1943">
        <v>0.1</v>
      </c>
      <c r="W33" s="1945" t="s">
        <v>8</v>
      </c>
      <c r="X33" s="1943">
        <v>0.23</v>
      </c>
      <c r="Y33" s="1945" t="s">
        <v>8</v>
      </c>
      <c r="Z33" s="1943">
        <v>0.5</v>
      </c>
      <c r="AA33" s="1945" t="s">
        <v>12</v>
      </c>
      <c r="AB33" s="1943">
        <v>0.48</v>
      </c>
      <c r="AC33" s="1945" t="s">
        <v>8</v>
      </c>
      <c r="AD33" s="1943">
        <v>0.12</v>
      </c>
      <c r="AE33" s="1945" t="s">
        <v>8</v>
      </c>
      <c r="AF33" s="1943">
        <v>0.13</v>
      </c>
      <c r="AG33" s="1943" t="s">
        <v>8</v>
      </c>
      <c r="AH33" s="1943">
        <v>0.5</v>
      </c>
      <c r="AI33" s="1943" t="s">
        <v>12</v>
      </c>
      <c r="AJ33" s="1943">
        <v>0.5</v>
      </c>
      <c r="AK33" s="1943" t="s">
        <v>12</v>
      </c>
      <c r="AL33" s="1943">
        <v>0.5</v>
      </c>
      <c r="AM33" s="1943" t="s">
        <v>12</v>
      </c>
      <c r="AN33" s="1943">
        <v>0.5</v>
      </c>
      <c r="AO33" s="1943" t="s">
        <v>12</v>
      </c>
      <c r="AP33" s="1943">
        <v>0.5</v>
      </c>
      <c r="AQ33" s="1943" t="s">
        <v>12</v>
      </c>
      <c r="AR33" s="1943">
        <v>0.5</v>
      </c>
      <c r="AS33" s="1943" t="s">
        <v>12</v>
      </c>
      <c r="AT33" s="1943">
        <v>0.11</v>
      </c>
      <c r="AU33" s="1943" t="s">
        <v>8</v>
      </c>
      <c r="AV33" s="1943">
        <v>0.5</v>
      </c>
      <c r="AW33" s="1943" t="s">
        <v>12</v>
      </c>
      <c r="AX33" s="1943">
        <v>0.5</v>
      </c>
      <c r="AY33" s="1943" t="s">
        <v>12</v>
      </c>
      <c r="AZ33" s="1943">
        <v>0.5</v>
      </c>
      <c r="BA33" s="1943" t="s">
        <v>12</v>
      </c>
      <c r="BB33" s="1943">
        <v>0.26</v>
      </c>
      <c r="BC33" s="1943" t="s">
        <v>8</v>
      </c>
      <c r="BD33" s="1943">
        <v>0.22</v>
      </c>
      <c r="BE33" s="1943" t="s">
        <v>8</v>
      </c>
      <c r="BF33" s="1943">
        <v>0.5</v>
      </c>
      <c r="BG33" s="1945" t="s">
        <v>12</v>
      </c>
      <c r="BH33" s="1943">
        <v>0.5</v>
      </c>
      <c r="BI33" s="1945" t="s">
        <v>12</v>
      </c>
      <c r="BJ33" s="1943">
        <v>0.37</v>
      </c>
      <c r="BK33" s="1945" t="s">
        <v>8</v>
      </c>
      <c r="BL33" s="1943"/>
      <c r="BM33" s="1943"/>
      <c r="BN33" s="1943"/>
      <c r="BO33" s="1943"/>
      <c r="BP33" s="1943"/>
      <c r="BQ33" s="1943"/>
      <c r="BR33" s="1943"/>
      <c r="BS33" s="1943"/>
      <c r="BT33" s="1943"/>
      <c r="BU33" s="1943"/>
      <c r="BV33" s="1943"/>
      <c r="BW33" s="1943"/>
      <c r="BX33" s="1943"/>
      <c r="BY33" s="1943"/>
      <c r="BZ33" s="1943"/>
      <c r="CA33" s="1943"/>
      <c r="CB33" s="1943"/>
      <c r="CC33" s="1943"/>
      <c r="CD33" s="1943"/>
      <c r="CE33" s="1943"/>
      <c r="CF33" s="1943"/>
      <c r="CG33" s="1943"/>
      <c r="CH33" s="1943"/>
      <c r="CI33" s="1943"/>
      <c r="CJ33" s="1943"/>
      <c r="CK33" s="1944"/>
      <c r="CL33" s="1943"/>
      <c r="CM33" s="1943"/>
    </row>
    <row r="34" spans="1:91" x14ac:dyDescent="0.2">
      <c r="A34" s="1959" t="s">
        <v>152</v>
      </c>
      <c r="B34" s="1953" t="s">
        <v>591</v>
      </c>
      <c r="C34" s="1958">
        <v>590</v>
      </c>
      <c r="D34" s="1957" t="s">
        <v>2</v>
      </c>
      <c r="E34" s="1956">
        <v>180000</v>
      </c>
      <c r="F34" s="1955" t="s">
        <v>2</v>
      </c>
      <c r="G34" s="1954"/>
      <c r="H34" s="1961" t="s">
        <v>2</v>
      </c>
      <c r="I34" s="1952"/>
      <c r="J34" s="1936">
        <v>0</v>
      </c>
      <c r="K34" s="1934"/>
      <c r="L34" s="1934" t="s">
        <v>906</v>
      </c>
      <c r="M34" s="1961">
        <v>0.12</v>
      </c>
      <c r="N34" s="1950">
        <v>1</v>
      </c>
      <c r="O34" s="1949" t="s">
        <v>12</v>
      </c>
      <c r="P34" s="1948">
        <v>1</v>
      </c>
      <c r="Q34" s="1947" t="s">
        <v>12</v>
      </c>
      <c r="R34" s="1948">
        <v>1</v>
      </c>
      <c r="S34" s="1947" t="s">
        <v>12</v>
      </c>
      <c r="T34" s="1948">
        <v>1</v>
      </c>
      <c r="U34" s="1947" t="s">
        <v>12</v>
      </c>
      <c r="V34" s="1943">
        <v>0.5</v>
      </c>
      <c r="W34" s="1945" t="s">
        <v>12</v>
      </c>
      <c r="X34" s="1943">
        <v>0.5</v>
      </c>
      <c r="Y34" s="1945" t="s">
        <v>12</v>
      </c>
      <c r="Z34" s="1943">
        <v>0.78</v>
      </c>
      <c r="AA34" s="1945"/>
      <c r="AB34" s="1943">
        <v>0.5</v>
      </c>
      <c r="AC34" s="1945" t="s">
        <v>12</v>
      </c>
      <c r="AD34" s="1960">
        <v>0.2</v>
      </c>
      <c r="AE34" s="1945" t="s">
        <v>8</v>
      </c>
      <c r="AF34" s="1943">
        <v>0.5</v>
      </c>
      <c r="AG34" s="1943" t="s">
        <v>12</v>
      </c>
      <c r="AH34" s="1943">
        <v>0.5</v>
      </c>
      <c r="AI34" s="1943" t="s">
        <v>12</v>
      </c>
      <c r="AJ34" s="1943">
        <v>0.5</v>
      </c>
      <c r="AK34" s="1943" t="s">
        <v>12</v>
      </c>
      <c r="AL34" s="1943">
        <v>0.5</v>
      </c>
      <c r="AM34" s="1943" t="s">
        <v>12</v>
      </c>
      <c r="AN34" s="1943">
        <v>0.5</v>
      </c>
      <c r="AO34" s="1943" t="s">
        <v>12</v>
      </c>
      <c r="AP34" s="1943">
        <v>0.5</v>
      </c>
      <c r="AQ34" s="1943" t="s">
        <v>12</v>
      </c>
      <c r="AR34" s="1943">
        <v>0.5</v>
      </c>
      <c r="AS34" s="1943" t="s">
        <v>12</v>
      </c>
      <c r="AT34" s="1943">
        <v>0.5</v>
      </c>
      <c r="AU34" s="1943" t="s">
        <v>12</v>
      </c>
      <c r="AV34" s="1943">
        <v>0.5</v>
      </c>
      <c r="AW34" s="1943" t="s">
        <v>12</v>
      </c>
      <c r="AX34" s="1943">
        <v>0.5</v>
      </c>
      <c r="AY34" s="1943" t="s">
        <v>12</v>
      </c>
      <c r="AZ34" s="1943">
        <v>0.5</v>
      </c>
      <c r="BA34" s="1943" t="s">
        <v>12</v>
      </c>
      <c r="BB34" s="1943">
        <v>0.15</v>
      </c>
      <c r="BC34" s="1943" t="s">
        <v>12</v>
      </c>
      <c r="BD34" s="1943">
        <v>0.5</v>
      </c>
      <c r="BE34" s="1943" t="s">
        <v>12</v>
      </c>
      <c r="BF34" s="1943">
        <v>0.5</v>
      </c>
      <c r="BG34" s="1945" t="s">
        <v>12</v>
      </c>
      <c r="BH34" s="1943">
        <v>0.5</v>
      </c>
      <c r="BI34" s="1945" t="s">
        <v>12</v>
      </c>
      <c r="BJ34" s="1943">
        <v>0.15</v>
      </c>
      <c r="BK34" s="1945" t="s">
        <v>12</v>
      </c>
      <c r="BL34" s="1943"/>
      <c r="BM34" s="1943"/>
      <c r="BN34" s="1943"/>
      <c r="BO34" s="1943"/>
      <c r="BP34" s="1943"/>
      <c r="BQ34" s="1943"/>
      <c r="BR34" s="1943"/>
      <c r="BS34" s="1943"/>
      <c r="BT34" s="1943"/>
      <c r="BU34" s="1943"/>
      <c r="BV34" s="1943"/>
      <c r="BW34" s="1943"/>
      <c r="BX34" s="1943"/>
      <c r="BY34" s="1943"/>
      <c r="BZ34" s="1943"/>
      <c r="CA34" s="1943"/>
      <c r="CB34" s="1943"/>
      <c r="CC34" s="1943"/>
      <c r="CD34" s="1943"/>
      <c r="CE34" s="1943"/>
      <c r="CF34" s="1943"/>
      <c r="CG34" s="1943"/>
      <c r="CH34" s="1943"/>
      <c r="CI34" s="1943"/>
      <c r="CJ34" s="1943"/>
      <c r="CK34" s="1944"/>
      <c r="CL34" s="1943"/>
      <c r="CM34" s="1943"/>
    </row>
    <row r="35" spans="1:91" x14ac:dyDescent="0.2">
      <c r="A35" s="1959" t="s">
        <v>154</v>
      </c>
      <c r="B35" s="1953" t="s">
        <v>591</v>
      </c>
      <c r="C35" s="1958">
        <v>21900</v>
      </c>
      <c r="D35" s="1957" t="s">
        <v>2</v>
      </c>
      <c r="E35" s="1956">
        <v>3000</v>
      </c>
      <c r="F35" s="1955" t="s">
        <v>2</v>
      </c>
      <c r="G35" s="1954"/>
      <c r="H35" s="1953">
        <v>0.6</v>
      </c>
      <c r="I35" s="1952" t="s">
        <v>907</v>
      </c>
      <c r="J35" s="1936">
        <v>0.6</v>
      </c>
      <c r="K35" s="1935">
        <v>3.5</v>
      </c>
      <c r="L35" s="1934" t="s">
        <v>906</v>
      </c>
      <c r="M35" s="1951" t="s">
        <v>2</v>
      </c>
      <c r="N35" s="1950">
        <v>1</v>
      </c>
      <c r="O35" s="1949" t="s">
        <v>12</v>
      </c>
      <c r="P35" s="1948">
        <v>1</v>
      </c>
      <c r="Q35" s="1947" t="s">
        <v>12</v>
      </c>
      <c r="R35" s="1948">
        <v>1</v>
      </c>
      <c r="S35" s="1947" t="s">
        <v>12</v>
      </c>
      <c r="T35" s="1948">
        <v>1</v>
      </c>
      <c r="U35" s="1947" t="s">
        <v>12</v>
      </c>
      <c r="V35" s="1943">
        <v>0.5</v>
      </c>
      <c r="W35" s="1945" t="s">
        <v>12</v>
      </c>
      <c r="X35" s="1943">
        <v>0.28999999999999998</v>
      </c>
      <c r="Y35" s="1945" t="s">
        <v>8</v>
      </c>
      <c r="Z35" s="1946">
        <v>1.3</v>
      </c>
      <c r="AA35" s="1945"/>
      <c r="AB35" s="1946">
        <v>3.5</v>
      </c>
      <c r="AC35" s="1945"/>
      <c r="AD35" s="1943">
        <v>0.42</v>
      </c>
      <c r="AE35" s="1945" t="s">
        <v>8</v>
      </c>
      <c r="AF35" s="1943">
        <v>0.5</v>
      </c>
      <c r="AG35" s="1943" t="s">
        <v>12</v>
      </c>
      <c r="AH35" s="1943">
        <v>0.5</v>
      </c>
      <c r="AI35" s="1943" t="s">
        <v>12</v>
      </c>
      <c r="AJ35" s="1943">
        <v>0.5</v>
      </c>
      <c r="AK35" s="1943" t="s">
        <v>12</v>
      </c>
      <c r="AL35" s="1943">
        <v>0.5</v>
      </c>
      <c r="AM35" s="1943" t="s">
        <v>12</v>
      </c>
      <c r="AN35" s="1943">
        <v>0.5</v>
      </c>
      <c r="AO35" s="1943" t="s">
        <v>12</v>
      </c>
      <c r="AP35" s="1943">
        <v>0.5</v>
      </c>
      <c r="AQ35" s="1943" t="s">
        <v>12</v>
      </c>
      <c r="AR35" s="1943">
        <v>0.5</v>
      </c>
      <c r="AS35" s="1943" t="s">
        <v>12</v>
      </c>
      <c r="AT35" s="1943">
        <v>0.5</v>
      </c>
      <c r="AU35" s="1943" t="s">
        <v>12</v>
      </c>
      <c r="AV35" s="1943">
        <v>0.5</v>
      </c>
      <c r="AW35" s="1943" t="s">
        <v>12</v>
      </c>
      <c r="AX35" s="1943">
        <v>0.5</v>
      </c>
      <c r="AY35" s="1943" t="s">
        <v>12</v>
      </c>
      <c r="AZ35" s="1943">
        <v>0.5</v>
      </c>
      <c r="BA35" s="1943" t="s">
        <v>12</v>
      </c>
      <c r="BB35" s="1943">
        <v>0.14000000000000001</v>
      </c>
      <c r="BC35" s="1943" t="s">
        <v>12</v>
      </c>
      <c r="BD35" s="1943">
        <v>0.19</v>
      </c>
      <c r="BE35" s="1943" t="s">
        <v>8</v>
      </c>
      <c r="BF35" s="1943">
        <v>0.21</v>
      </c>
      <c r="BG35" s="1945" t="s">
        <v>8</v>
      </c>
      <c r="BH35" s="1943">
        <v>0.5</v>
      </c>
      <c r="BI35" s="1945" t="s">
        <v>8</v>
      </c>
      <c r="BJ35" s="1943">
        <v>0.24</v>
      </c>
      <c r="BK35" s="1945" t="s">
        <v>8</v>
      </c>
      <c r="BL35" s="1943">
        <v>0.15</v>
      </c>
      <c r="BM35" s="1943" t="s">
        <v>316</v>
      </c>
      <c r="BN35" s="1943">
        <v>0.15</v>
      </c>
      <c r="BO35" s="1943" t="s">
        <v>12</v>
      </c>
      <c r="BP35" s="1943">
        <v>0.15</v>
      </c>
      <c r="BQ35" s="1943" t="s">
        <v>12</v>
      </c>
      <c r="BR35" s="1943">
        <v>0.15</v>
      </c>
      <c r="BS35" s="1943" t="s">
        <v>12</v>
      </c>
      <c r="BT35" s="1943">
        <v>0.1</v>
      </c>
      <c r="BU35" s="1943" t="s">
        <v>12</v>
      </c>
      <c r="BV35" s="1943">
        <v>0.1</v>
      </c>
      <c r="BW35" s="1943" t="s">
        <v>12</v>
      </c>
      <c r="BX35" s="1943">
        <v>0.1</v>
      </c>
      <c r="BY35" s="1943" t="s">
        <v>12</v>
      </c>
      <c r="BZ35" s="1943">
        <v>0.15</v>
      </c>
      <c r="CA35" s="1943" t="s">
        <v>316</v>
      </c>
      <c r="CB35" s="1943">
        <v>0.15</v>
      </c>
      <c r="CC35" s="1943" t="s">
        <v>12</v>
      </c>
      <c r="CD35" s="1943">
        <v>0.15</v>
      </c>
      <c r="CE35" s="1943" t="s">
        <v>12</v>
      </c>
      <c r="CF35" s="1943">
        <v>0.15</v>
      </c>
      <c r="CG35" s="1943" t="s">
        <v>12</v>
      </c>
      <c r="CH35" s="1943">
        <v>0.1</v>
      </c>
      <c r="CI35" s="1943" t="s">
        <v>12</v>
      </c>
      <c r="CJ35" s="1943">
        <v>0.1</v>
      </c>
      <c r="CK35" s="1944" t="s">
        <v>12</v>
      </c>
      <c r="CL35" s="1943">
        <v>0.1</v>
      </c>
      <c r="CM35" s="1943" t="s">
        <v>12</v>
      </c>
    </row>
    <row r="36" spans="1:91" x14ac:dyDescent="0.2">
      <c r="A36" s="1942" t="s">
        <v>156</v>
      </c>
      <c r="B36" s="1941" t="s">
        <v>591</v>
      </c>
      <c r="C36" s="1937" t="s">
        <v>2</v>
      </c>
      <c r="D36" s="1939" t="s">
        <v>2</v>
      </c>
      <c r="E36" s="1939">
        <v>1300</v>
      </c>
      <c r="F36" s="1940" t="s">
        <v>2</v>
      </c>
      <c r="G36" s="1939"/>
      <c r="H36" s="1938">
        <v>2.1999999999999999E-2</v>
      </c>
      <c r="I36" s="1937" t="s">
        <v>907</v>
      </c>
      <c r="J36" s="1936">
        <v>2.1999999999999999E-2</v>
      </c>
      <c r="K36" s="1935">
        <v>5.4</v>
      </c>
      <c r="L36" s="1934" t="s">
        <v>906</v>
      </c>
      <c r="M36" s="1933" t="s">
        <v>2</v>
      </c>
      <c r="N36" s="1932">
        <v>1</v>
      </c>
      <c r="O36" s="1931" t="s">
        <v>12</v>
      </c>
      <c r="P36" s="1929">
        <v>1</v>
      </c>
      <c r="Q36" s="1928" t="s">
        <v>12</v>
      </c>
      <c r="R36" s="1930">
        <v>0.16</v>
      </c>
      <c r="S36" s="1928" t="s">
        <v>8</v>
      </c>
      <c r="T36" s="1929">
        <v>1</v>
      </c>
      <c r="U36" s="1928" t="s">
        <v>12</v>
      </c>
      <c r="V36" s="1924">
        <v>0.5</v>
      </c>
      <c r="W36" s="1926" t="s">
        <v>12</v>
      </c>
      <c r="X36" s="1924">
        <v>0.5</v>
      </c>
      <c r="Y36" s="1926" t="s">
        <v>12</v>
      </c>
      <c r="Z36" s="1927">
        <v>5.4</v>
      </c>
      <c r="AA36" s="1926"/>
      <c r="AB36" s="1927">
        <v>1.3</v>
      </c>
      <c r="AC36" s="1926"/>
      <c r="AD36" s="1924">
        <v>0.5</v>
      </c>
      <c r="AE36" s="1926" t="s">
        <v>12</v>
      </c>
      <c r="AF36" s="1924">
        <v>0.5</v>
      </c>
      <c r="AG36" s="1924" t="s">
        <v>12</v>
      </c>
      <c r="AH36" s="1924">
        <v>0.5</v>
      </c>
      <c r="AI36" s="1924" t="s">
        <v>12</v>
      </c>
      <c r="AJ36" s="1924">
        <v>0.5</v>
      </c>
      <c r="AK36" s="1924" t="s">
        <v>12</v>
      </c>
      <c r="AL36" s="1924">
        <v>0.5</v>
      </c>
      <c r="AM36" s="1924" t="s">
        <v>12</v>
      </c>
      <c r="AN36" s="1924">
        <v>0.5</v>
      </c>
      <c r="AO36" s="1924" t="s">
        <v>12</v>
      </c>
      <c r="AP36" s="1924">
        <v>0.5</v>
      </c>
      <c r="AQ36" s="1924" t="s">
        <v>12</v>
      </c>
      <c r="AR36" s="1924">
        <v>0.5</v>
      </c>
      <c r="AS36" s="1924" t="s">
        <v>12</v>
      </c>
      <c r="AT36" s="1924">
        <v>0.5</v>
      </c>
      <c r="AU36" s="1924" t="s">
        <v>12</v>
      </c>
      <c r="AV36" s="1924">
        <v>0.5</v>
      </c>
      <c r="AW36" s="1924" t="s">
        <v>12</v>
      </c>
      <c r="AX36" s="1924">
        <v>0.5</v>
      </c>
      <c r="AY36" s="1924" t="s">
        <v>12</v>
      </c>
      <c r="AZ36" s="1924">
        <v>0.5</v>
      </c>
      <c r="BA36" s="1924" t="s">
        <v>316</v>
      </c>
      <c r="BB36" s="1924">
        <v>0.22</v>
      </c>
      <c r="BC36" s="1924" t="s">
        <v>12</v>
      </c>
      <c r="BD36" s="1924">
        <v>0.5</v>
      </c>
      <c r="BE36" s="1924" t="s">
        <v>12</v>
      </c>
      <c r="BF36" s="1924">
        <v>0.5</v>
      </c>
      <c r="BG36" s="1926" t="s">
        <v>12</v>
      </c>
      <c r="BH36" s="1924">
        <v>0.5</v>
      </c>
      <c r="BI36" s="1926" t="s">
        <v>12</v>
      </c>
      <c r="BJ36" s="1924">
        <v>0.22</v>
      </c>
      <c r="BK36" s="1926" t="s">
        <v>12</v>
      </c>
      <c r="BL36" s="1924">
        <v>8.0000000000000002E-3</v>
      </c>
      <c r="BM36" s="1924" t="s">
        <v>316</v>
      </c>
      <c r="BN36" s="1924">
        <v>8.0000000000000002E-3</v>
      </c>
      <c r="BO36" s="1924" t="s">
        <v>12</v>
      </c>
      <c r="BP36" s="1924">
        <v>8.0000000000000002E-3</v>
      </c>
      <c r="BQ36" s="1924" t="s">
        <v>12</v>
      </c>
      <c r="BR36" s="1924">
        <v>8.0000000000000002E-3</v>
      </c>
      <c r="BS36" s="1924" t="s">
        <v>12</v>
      </c>
      <c r="BT36" s="1924">
        <v>0.02</v>
      </c>
      <c r="BU36" s="1924" t="s">
        <v>12</v>
      </c>
      <c r="BV36" s="1924">
        <v>0.02</v>
      </c>
      <c r="BW36" s="1924" t="s">
        <v>12</v>
      </c>
      <c r="BX36" s="1924">
        <v>0.02</v>
      </c>
      <c r="BY36" s="1924" t="s">
        <v>12</v>
      </c>
      <c r="BZ36" s="1924">
        <v>1.9699999999999999E-2</v>
      </c>
      <c r="CA36" s="1924" t="s">
        <v>8</v>
      </c>
      <c r="CB36" s="1924">
        <v>1.1299999999999999E-2</v>
      </c>
      <c r="CC36" s="1924" t="s">
        <v>8</v>
      </c>
      <c r="CD36" s="1924">
        <v>8.0000000000000002E-3</v>
      </c>
      <c r="CE36" s="1924" t="s">
        <v>12</v>
      </c>
      <c r="CF36" s="1924">
        <v>8.0000000000000002E-3</v>
      </c>
      <c r="CG36" s="1924" t="s">
        <v>12</v>
      </c>
      <c r="CH36" s="1924">
        <v>0.02</v>
      </c>
      <c r="CI36" s="1924" t="s">
        <v>12</v>
      </c>
      <c r="CJ36" s="1924">
        <v>0.02</v>
      </c>
      <c r="CK36" s="1925" t="s">
        <v>12</v>
      </c>
      <c r="CL36" s="1924">
        <v>0.02</v>
      </c>
      <c r="CM36" s="1924" t="s">
        <v>12</v>
      </c>
    </row>
    <row r="37" spans="1:91" x14ac:dyDescent="0.2">
      <c r="A37" s="1923" t="s">
        <v>66</v>
      </c>
      <c r="B37" s="1917"/>
      <c r="C37" s="1917"/>
      <c r="D37" s="1917"/>
      <c r="E37" s="1917"/>
      <c r="F37" s="1917"/>
      <c r="G37" s="1917"/>
      <c r="H37" s="1917"/>
      <c r="I37" s="1917"/>
      <c r="J37" s="1916"/>
      <c r="K37" s="1916"/>
      <c r="L37" s="1916"/>
      <c r="M37" s="1915"/>
      <c r="O37" s="1914"/>
      <c r="P37" s="1919"/>
    </row>
    <row r="38" spans="1:91" x14ac:dyDescent="0.2">
      <c r="A38" s="1922" t="s">
        <v>905</v>
      </c>
      <c r="B38" s="1917"/>
      <c r="C38" s="1917"/>
      <c r="D38" s="1917"/>
      <c r="E38" s="1917"/>
      <c r="F38" s="1920" t="s">
        <v>904</v>
      </c>
      <c r="G38" s="1917"/>
      <c r="H38" s="1917"/>
      <c r="I38" s="1917"/>
      <c r="J38" s="1916"/>
      <c r="K38" s="1916"/>
      <c r="L38" s="1916"/>
      <c r="M38" s="1915"/>
    </row>
    <row r="39" spans="1:91" x14ac:dyDescent="0.2">
      <c r="A39" s="1919" t="s">
        <v>903</v>
      </c>
      <c r="B39" s="1917"/>
      <c r="C39" s="1917"/>
      <c r="D39" s="1917"/>
      <c r="E39" s="1917"/>
      <c r="F39" s="1897" t="s">
        <v>902</v>
      </c>
      <c r="G39" s="1917"/>
      <c r="H39" s="1917"/>
      <c r="I39" s="1917"/>
      <c r="J39" s="1916"/>
      <c r="K39" s="1916"/>
      <c r="L39" s="1916"/>
      <c r="M39" s="1915"/>
    </row>
    <row r="40" spans="1:91" x14ac:dyDescent="0.2">
      <c r="A40" s="1919" t="s">
        <v>901</v>
      </c>
      <c r="B40" s="1921"/>
      <c r="C40" s="1921"/>
      <c r="D40" s="1921"/>
      <c r="E40" s="1921"/>
      <c r="F40" s="1897" t="s">
        <v>900</v>
      </c>
      <c r="G40" s="1921"/>
      <c r="H40" s="1921"/>
      <c r="I40" s="1921"/>
      <c r="J40" s="1921"/>
      <c r="K40" s="1921"/>
      <c r="L40" s="1921"/>
      <c r="M40" s="1921"/>
      <c r="N40" s="1921"/>
    </row>
    <row r="41" spans="1:91" ht="15" x14ac:dyDescent="0.2">
      <c r="A41" s="1897" t="s">
        <v>899</v>
      </c>
      <c r="B41" s="1917"/>
      <c r="C41" s="1917"/>
      <c r="D41" s="1917"/>
      <c r="E41" s="1917"/>
      <c r="F41" s="1920" t="s">
        <v>898</v>
      </c>
      <c r="G41" s="1917"/>
      <c r="H41" s="1917"/>
      <c r="I41" s="1917"/>
      <c r="J41" s="1916"/>
      <c r="K41" s="1916"/>
      <c r="L41" s="1916"/>
      <c r="M41" s="1915"/>
      <c r="P41" s="1919"/>
    </row>
    <row r="42" spans="1:91" x14ac:dyDescent="0.2">
      <c r="A42" s="1140" t="s">
        <v>897</v>
      </c>
      <c r="O42" s="1914"/>
      <c r="P42" s="1919"/>
      <c r="R42" s="1897"/>
      <c r="S42" s="1918"/>
      <c r="T42" s="1897"/>
      <c r="U42" s="1918"/>
    </row>
    <row r="43" spans="1:91" x14ac:dyDescent="0.2">
      <c r="A43" s="1140" t="s">
        <v>896</v>
      </c>
      <c r="B43" s="1917"/>
      <c r="C43" s="1917"/>
      <c r="D43" s="1917"/>
      <c r="E43" s="1917"/>
      <c r="F43" s="1917"/>
      <c r="G43" s="1917"/>
      <c r="H43" s="1917"/>
      <c r="I43" s="1917"/>
      <c r="J43" s="1916"/>
      <c r="K43" s="1916"/>
      <c r="L43" s="1916"/>
      <c r="M43" s="1915"/>
      <c r="O43" s="1914"/>
      <c r="P43" s="1913"/>
    </row>
    <row r="44" spans="1:91" x14ac:dyDescent="0.2">
      <c r="A44" s="1140" t="s">
        <v>889</v>
      </c>
      <c r="B44" s="1917"/>
      <c r="C44" s="1917"/>
      <c r="D44" s="1917"/>
      <c r="E44" s="1917"/>
      <c r="F44" s="1917"/>
      <c r="G44" s="1917"/>
      <c r="H44" s="1917"/>
      <c r="I44" s="1917"/>
      <c r="J44" s="1916"/>
      <c r="K44" s="1916"/>
      <c r="L44" s="1916"/>
      <c r="M44" s="1915"/>
      <c r="O44" s="1914"/>
      <c r="P44" s="1912"/>
    </row>
    <row r="45" spans="1:91" x14ac:dyDescent="0.2">
      <c r="P45" s="1913"/>
    </row>
    <row r="46" spans="1:91" x14ac:dyDescent="0.2">
      <c r="A46" s="1897"/>
      <c r="P46" s="1912"/>
    </row>
    <row r="47" spans="1:91" x14ac:dyDescent="0.2">
      <c r="A47" s="1897"/>
      <c r="P47" s="1911"/>
    </row>
    <row r="48" spans="1:91" s="1908" customFormat="1" x14ac:dyDescent="0.2">
      <c r="B48" s="1897"/>
      <c r="C48" s="1897"/>
      <c r="D48" s="1897"/>
      <c r="E48" s="1897"/>
      <c r="F48" s="1897"/>
      <c r="G48" s="1897"/>
      <c r="H48" s="1897"/>
      <c r="I48" s="1897"/>
      <c r="J48" s="1901"/>
      <c r="K48" s="1901"/>
      <c r="L48" s="1901"/>
      <c r="M48" s="1900"/>
      <c r="N48" s="1897"/>
      <c r="P48" s="1910"/>
      <c r="Q48" s="1909"/>
      <c r="S48" s="1909"/>
      <c r="U48" s="1909"/>
      <c r="V48" s="1897"/>
      <c r="W48" s="1898"/>
      <c r="X48" s="1897"/>
      <c r="Y48" s="1898"/>
      <c r="Z48" s="1897"/>
      <c r="AA48" s="1898"/>
      <c r="AB48" s="1897"/>
      <c r="AC48" s="1898"/>
      <c r="AD48" s="1897"/>
      <c r="AE48" s="1898"/>
      <c r="AF48" s="1897"/>
      <c r="AG48" s="1897"/>
      <c r="AH48" s="1897"/>
      <c r="AI48" s="1897"/>
      <c r="AJ48" s="1897"/>
      <c r="AK48" s="1897"/>
      <c r="AL48" s="1897"/>
      <c r="AM48" s="1897"/>
      <c r="AN48" s="1897"/>
      <c r="AO48" s="1897"/>
      <c r="AP48" s="1897"/>
      <c r="AQ48" s="1897"/>
      <c r="AR48" s="1897"/>
      <c r="AS48" s="1897"/>
      <c r="AT48" s="1897"/>
      <c r="AU48" s="1897"/>
      <c r="AV48" s="1897"/>
      <c r="AW48" s="1897"/>
      <c r="AX48" s="1897"/>
      <c r="AY48" s="1897"/>
      <c r="AZ48" s="1897"/>
      <c r="BA48" s="1897"/>
      <c r="BB48" s="1897"/>
      <c r="BC48" s="1897"/>
      <c r="BD48" s="1897"/>
      <c r="BE48" s="1897"/>
      <c r="BF48" s="1897"/>
      <c r="BG48" s="1898"/>
      <c r="BH48" s="1897"/>
      <c r="BI48" s="1898"/>
      <c r="BJ48" s="1897"/>
      <c r="BK48" s="1898"/>
      <c r="BL48" s="1897"/>
      <c r="BM48" s="1897"/>
      <c r="BN48" s="1897"/>
      <c r="BO48" s="1897"/>
      <c r="BP48" s="1897"/>
      <c r="BQ48" s="1897"/>
      <c r="BR48" s="1897"/>
      <c r="BS48" s="1897"/>
      <c r="BT48" s="1897"/>
      <c r="BU48" s="1897"/>
      <c r="BV48" s="1897"/>
      <c r="BW48" s="1897"/>
      <c r="BX48" s="1897"/>
      <c r="BY48" s="1897"/>
      <c r="BZ48" s="1897"/>
      <c r="CA48" s="1897"/>
      <c r="CB48" s="1897"/>
      <c r="CC48" s="1897"/>
      <c r="CD48" s="1897"/>
      <c r="CE48" s="1897"/>
      <c r="CF48" s="1897"/>
      <c r="CG48" s="1897"/>
      <c r="CH48" s="1897"/>
      <c r="CI48" s="1897"/>
      <c r="CJ48" s="1897"/>
      <c r="CK48" s="1897"/>
      <c r="CL48" s="1897"/>
      <c r="CM48" s="1897"/>
    </row>
    <row r="49" spans="1:14" x14ac:dyDescent="0.2">
      <c r="A49" s="2343"/>
      <c r="B49" s="2343"/>
      <c r="C49" s="2343"/>
      <c r="D49" s="2343"/>
      <c r="E49" s="2343"/>
      <c r="F49" s="2343"/>
      <c r="G49" s="2343"/>
      <c r="H49" s="2343"/>
      <c r="I49" s="2343"/>
      <c r="J49" s="2343"/>
      <c r="K49" s="2343"/>
      <c r="L49" s="2343"/>
      <c r="M49" s="2343"/>
      <c r="N49" s="2343"/>
    </row>
    <row r="50" spans="1:14" x14ac:dyDescent="0.2">
      <c r="A50" s="2344"/>
      <c r="B50" s="2344"/>
      <c r="C50" s="2344"/>
      <c r="D50" s="2344"/>
      <c r="E50" s="2344"/>
      <c r="F50" s="2344"/>
      <c r="G50" s="2344"/>
      <c r="H50" s="2344"/>
      <c r="I50" s="2344"/>
      <c r="J50" s="2344"/>
      <c r="K50" s="2344"/>
      <c r="L50" s="2344"/>
      <c r="M50" s="2344"/>
      <c r="N50" s="2344"/>
    </row>
    <row r="51" spans="1:14" x14ac:dyDescent="0.2">
      <c r="A51" s="1907"/>
      <c r="B51" s="1907"/>
      <c r="C51" s="1906"/>
      <c r="D51" s="1906"/>
      <c r="E51" s="1904"/>
      <c r="F51" s="1904"/>
      <c r="G51" s="1904"/>
      <c r="H51" s="1904"/>
      <c r="I51" s="1904"/>
      <c r="J51" s="1905"/>
      <c r="K51" s="1905"/>
      <c r="L51" s="1905"/>
      <c r="M51" s="1904"/>
      <c r="N51" s="1903"/>
    </row>
    <row r="52" spans="1:14" x14ac:dyDescent="0.2">
      <c r="A52" s="2349"/>
      <c r="B52" s="2349"/>
      <c r="C52" s="2349"/>
      <c r="D52" s="2349"/>
      <c r="E52" s="2349"/>
      <c r="F52" s="2349"/>
      <c r="G52" s="2349"/>
      <c r="H52" s="2349"/>
      <c r="I52" s="2349"/>
      <c r="J52" s="2349"/>
      <c r="K52" s="2349"/>
      <c r="L52" s="2349"/>
      <c r="M52" s="2349"/>
      <c r="N52" s="2349"/>
    </row>
    <row r="53" spans="1:14" x14ac:dyDescent="0.2">
      <c r="A53" s="2333"/>
      <c r="B53" s="2333"/>
      <c r="C53" s="2333"/>
      <c r="D53" s="2333"/>
      <c r="E53" s="2333"/>
      <c r="F53" s="2333"/>
      <c r="G53" s="2333"/>
      <c r="H53" s="2333"/>
      <c r="I53" s="2333"/>
      <c r="J53" s="2333"/>
      <c r="K53" s="2333"/>
      <c r="L53" s="2333"/>
      <c r="M53" s="2333"/>
      <c r="N53" s="2333"/>
    </row>
    <row r="54" spans="1:14" x14ac:dyDescent="0.2">
      <c r="A54" s="2333"/>
      <c r="B54" s="2333"/>
      <c r="C54" s="2333"/>
      <c r="D54" s="2333"/>
      <c r="E54" s="2333"/>
      <c r="F54" s="2333"/>
      <c r="G54" s="2333"/>
      <c r="H54" s="2333"/>
      <c r="I54" s="2333"/>
      <c r="J54" s="2333"/>
      <c r="K54" s="2333"/>
      <c r="L54" s="2333"/>
      <c r="M54" s="2333"/>
      <c r="N54" s="2333"/>
    </row>
    <row r="55" spans="1:14" x14ac:dyDescent="0.2">
      <c r="A55" s="2333"/>
      <c r="B55" s="2333"/>
      <c r="C55" s="2333"/>
      <c r="D55" s="2333"/>
      <c r="E55" s="2333"/>
      <c r="F55" s="2333"/>
      <c r="G55" s="2333"/>
      <c r="H55" s="2333"/>
      <c r="I55" s="2333"/>
      <c r="J55" s="2333"/>
      <c r="K55" s="2333"/>
      <c r="L55" s="2333"/>
      <c r="M55" s="2333"/>
      <c r="N55" s="2333"/>
    </row>
  </sheetData>
  <mergeCells count="130">
    <mergeCell ref="AV6:AW6"/>
    <mergeCell ref="AP6:AQ6"/>
    <mergeCell ref="AP5:AQ5"/>
    <mergeCell ref="AR5:AS5"/>
    <mergeCell ref="AV5:AW5"/>
    <mergeCell ref="AP7:AQ7"/>
    <mergeCell ref="AR7:AS7"/>
    <mergeCell ref="BX6:BY6"/>
    <mergeCell ref="BX7:BY7"/>
    <mergeCell ref="BF7:BG7"/>
    <mergeCell ref="AT7:AU7"/>
    <mergeCell ref="AV7:AW7"/>
    <mergeCell ref="BL5:BM5"/>
    <mergeCell ref="CH5:CI5"/>
    <mergeCell ref="CJ5:CK5"/>
    <mergeCell ref="CF5:CG5"/>
    <mergeCell ref="CH7:CI7"/>
    <mergeCell ref="BN7:BO7"/>
    <mergeCell ref="BP7:BQ7"/>
    <mergeCell ref="CB7:CC7"/>
    <mergeCell ref="CD7:CE7"/>
    <mergeCell ref="CF7:CG7"/>
    <mergeCell ref="CJ7:CK7"/>
    <mergeCell ref="BZ7:CA7"/>
    <mergeCell ref="BR5:BS5"/>
    <mergeCell ref="CL5:CM5"/>
    <mergeCell ref="CL7:CM7"/>
    <mergeCell ref="BN5:BO5"/>
    <mergeCell ref="BP5:BQ5"/>
    <mergeCell ref="AZ5:BA5"/>
    <mergeCell ref="BB5:BC5"/>
    <mergeCell ref="BH7:BI7"/>
    <mergeCell ref="N5:O5"/>
    <mergeCell ref="T6:U6"/>
    <mergeCell ref="P6:Q6"/>
    <mergeCell ref="BD6:BE6"/>
    <mergeCell ref="Z6:AA6"/>
    <mergeCell ref="N6:O6"/>
    <mergeCell ref="P5:Q5"/>
    <mergeCell ref="AX6:AY6"/>
    <mergeCell ref="AZ6:BA6"/>
    <mergeCell ref="AT5:AU5"/>
    <mergeCell ref="AH5:AI5"/>
    <mergeCell ref="AJ5:AK5"/>
    <mergeCell ref="AN5:AO5"/>
    <mergeCell ref="R5:S5"/>
    <mergeCell ref="AX7:AY7"/>
    <mergeCell ref="AZ7:BA7"/>
    <mergeCell ref="BB7:BC7"/>
    <mergeCell ref="AH7:AI7"/>
    <mergeCell ref="Z7:AA7"/>
    <mergeCell ref="V5:W5"/>
    <mergeCell ref="V7:W7"/>
    <mergeCell ref="N7:O7"/>
    <mergeCell ref="R6:S6"/>
    <mergeCell ref="P7:Q7"/>
    <mergeCell ref="T5:U5"/>
    <mergeCell ref="X7:Y7"/>
    <mergeCell ref="AB7:AC7"/>
    <mergeCell ref="AD7:AE7"/>
    <mergeCell ref="AD6:AE6"/>
    <mergeCell ref="AF7:AG7"/>
    <mergeCell ref="Z5:AA5"/>
    <mergeCell ref="AF5:AG5"/>
    <mergeCell ref="AL7:AM7"/>
    <mergeCell ref="AN7:AO7"/>
    <mergeCell ref="BD7:BE7"/>
    <mergeCell ref="BJ7:BK7"/>
    <mergeCell ref="CB5:CC5"/>
    <mergeCell ref="CD5:CE5"/>
    <mergeCell ref="BL7:BM7"/>
    <mergeCell ref="BD5:BE5"/>
    <mergeCell ref="BT7:BU7"/>
    <mergeCell ref="BV7:BW7"/>
    <mergeCell ref="BV6:BW6"/>
    <mergeCell ref="BN6:BO6"/>
    <mergeCell ref="BP6:BQ6"/>
    <mergeCell ref="BR7:BS7"/>
    <mergeCell ref="BX5:BY5"/>
    <mergeCell ref="BF5:BG5"/>
    <mergeCell ref="AL5:AM5"/>
    <mergeCell ref="AX5:AY5"/>
    <mergeCell ref="BT6:BU6"/>
    <mergeCell ref="BZ5:CA5"/>
    <mergeCell ref="BT5:BU5"/>
    <mergeCell ref="BV5:BW5"/>
    <mergeCell ref="BJ5:BK5"/>
    <mergeCell ref="AR6:AS6"/>
    <mergeCell ref="A53:N53"/>
    <mergeCell ref="A55:N55"/>
    <mergeCell ref="F5:H8"/>
    <mergeCell ref="R7:S7"/>
    <mergeCell ref="T7:U7"/>
    <mergeCell ref="A54:N54"/>
    <mergeCell ref="N8:O8"/>
    <mergeCell ref="C5:E8"/>
    <mergeCell ref="A49:N49"/>
    <mergeCell ref="A50:N50"/>
    <mergeCell ref="P9:Q9"/>
    <mergeCell ref="R9:S9"/>
    <mergeCell ref="T9:U9"/>
    <mergeCell ref="N9:O9"/>
    <mergeCell ref="A52:N52"/>
    <mergeCell ref="R8:S8"/>
    <mergeCell ref="T8:U8"/>
    <mergeCell ref="P8:Q8"/>
    <mergeCell ref="AJ7:AK7"/>
    <mergeCell ref="AH6:AI6"/>
    <mergeCell ref="AJ6:AK6"/>
    <mergeCell ref="AN6:AO6"/>
    <mergeCell ref="M5:M8"/>
    <mergeCell ref="X5:Y5"/>
    <mergeCell ref="BL4:CM4"/>
    <mergeCell ref="AB5:AC5"/>
    <mergeCell ref="AD5:AE5"/>
    <mergeCell ref="V6:W6"/>
    <mergeCell ref="X6:Y6"/>
    <mergeCell ref="AB6:AC6"/>
    <mergeCell ref="AN4:BK4"/>
    <mergeCell ref="BH5:BI5"/>
    <mergeCell ref="P4:AM4"/>
    <mergeCell ref="BL6:BM6"/>
    <mergeCell ref="BR6:BS6"/>
    <mergeCell ref="AF6:AG6"/>
    <mergeCell ref="BJ6:BK6"/>
    <mergeCell ref="BF6:BG6"/>
    <mergeCell ref="BH6:BI6"/>
    <mergeCell ref="BB6:BC6"/>
    <mergeCell ref="AL6:AM6"/>
    <mergeCell ref="AT6:AU6"/>
  </mergeCells>
  <conditionalFormatting sqref="C1:M4 C5 F5:G5 C9:M37 C38:E42 G38:M42 A42:A44 C43:M1048576">
    <cfRule type="cellIs" dxfId="4" priority="1" operator="greaterThan">
      <formula>999</formula>
    </cfRule>
  </conditionalFormatting>
  <conditionalFormatting sqref="P16:U36">
    <cfRule type="cellIs" dxfId="3" priority="2" operator="greaterThan">
      <formula>100</formula>
    </cfRule>
    <cfRule type="cellIs" dxfId="2" priority="3" operator="greaterThan">
      <formula>10</formula>
    </cfRule>
    <cfRule type="cellIs" dxfId="1" priority="4" operator="greaterThanOrEqual">
      <formula>1</formula>
    </cfRule>
    <cfRule type="cellIs" dxfId="0" priority="5" operator="lessThan">
      <formula>1</formula>
    </cfRule>
  </conditionalFormatting>
  <printOptions horizontalCentered="1"/>
  <pageMargins left="0.25" right="0.25" top="0.75" bottom="0.75" header="0.3" footer="0.3"/>
  <pageSetup paperSize="17" scale="75" orientation="landscape" r:id="rId1"/>
  <headerFooter>
    <oddFooter>Page &amp;P of &amp;N</oddFooter>
  </headerFooter>
  <colBreaks count="2" manualBreakCount="2">
    <brk id="39" max="44" man="1"/>
    <brk id="63" max="4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3DA91-744A-4657-AD0B-99E69E54A652}">
  <dimension ref="A1:OF289"/>
  <sheetViews>
    <sheetView view="pageBreakPreview" zoomScaleNormal="40" zoomScaleSheetLayoutView="100" workbookViewId="0">
      <pane xSplit="5" ySplit="10" topLeftCell="FF60" activePane="bottomRight" state="frozen"/>
      <selection pane="topRight" activeCell="F1" sqref="F1"/>
      <selection pane="bottomLeft" activeCell="A10" sqref="A10"/>
      <selection pane="bottomRight" activeCell="A54" sqref="A54"/>
    </sheetView>
  </sheetViews>
  <sheetFormatPr defaultColWidth="9.140625" defaultRowHeight="11.25" x14ac:dyDescent="0.2"/>
  <cols>
    <col min="1" max="1" width="35.7109375" style="15" customWidth="1"/>
    <col min="2" max="2" width="7.85546875" style="16" customWidth="1"/>
    <col min="3" max="3" width="9.28515625" style="16" customWidth="1"/>
    <col min="4" max="4" width="11.42578125" style="16" customWidth="1"/>
    <col min="5" max="5" width="14.140625" style="17" hidden="1" customWidth="1"/>
    <col min="6" max="6" width="6.85546875" style="18" customWidth="1"/>
    <col min="7" max="7" width="2.42578125" style="289" customWidth="1"/>
    <col min="8" max="8" width="3.85546875" style="289" customWidth="1"/>
    <col min="9" max="9" width="6.85546875" style="18" customWidth="1"/>
    <col min="10" max="10" width="2.42578125" style="289" customWidth="1"/>
    <col min="11" max="11" width="3.85546875" style="289" customWidth="1"/>
    <col min="12" max="12" width="6.85546875" style="18" customWidth="1"/>
    <col min="13" max="13" width="2.42578125" style="19" customWidth="1"/>
    <col min="14" max="14" width="6.85546875" style="19" customWidth="1"/>
    <col min="15" max="15" width="2.42578125" style="289" customWidth="1"/>
    <col min="16" max="16" width="4.28515625" style="289" customWidth="1"/>
    <col min="17" max="17" width="6.85546875" style="19" customWidth="1"/>
    <col min="18" max="18" width="2.42578125" style="289" customWidth="1"/>
    <col min="19" max="19" width="4" style="289" customWidth="1"/>
    <col min="20" max="20" width="6.85546875" style="19" customWidth="1"/>
    <col min="21" max="21" width="2.42578125" style="289" customWidth="1"/>
    <col min="22" max="22" width="3.85546875" style="289" customWidth="1"/>
    <col min="23" max="23" width="6.85546875" style="19" customWidth="1"/>
    <col min="24" max="24" width="2.42578125" style="289" customWidth="1"/>
    <col min="25" max="25" width="3.5703125" style="289" customWidth="1"/>
    <col min="26" max="26" width="6.85546875" style="18" customWidth="1"/>
    <col min="27" max="27" width="2.42578125" style="19" customWidth="1"/>
    <col min="28" max="28" width="6.85546875" style="18" customWidth="1"/>
    <col min="29" max="29" width="2.42578125" style="19" customWidth="1"/>
    <col min="30" max="30" width="6.85546875" style="18" customWidth="1"/>
    <col min="31" max="31" width="2.42578125" style="19" customWidth="1"/>
    <col min="32" max="32" width="6.85546875" style="18" customWidth="1"/>
    <col min="33" max="33" width="2.42578125" style="19" customWidth="1"/>
    <col min="34" max="34" width="6.85546875" style="18" customWidth="1"/>
    <col min="35" max="35" width="2.42578125" style="289" customWidth="1"/>
    <col min="36" max="36" width="4.140625" style="289" bestFit="1" customWidth="1"/>
    <col min="37" max="37" width="6.85546875" style="18" customWidth="1"/>
    <col min="38" max="38" width="2.42578125" style="19" customWidth="1"/>
    <col min="39" max="39" width="6.85546875" style="18" customWidth="1"/>
    <col min="40" max="40" width="2.42578125" style="19" customWidth="1"/>
    <col min="41" max="41" width="6.85546875" style="18" customWidth="1"/>
    <col min="42" max="42" width="3.140625" style="289" customWidth="1"/>
    <col min="43" max="43" width="3.85546875" style="289" customWidth="1"/>
    <col min="44" max="44" width="5.7109375" style="18" bestFit="1" customWidth="1"/>
    <col min="45" max="45" width="2.42578125" style="289" customWidth="1"/>
    <col min="46" max="46" width="4.28515625" style="289" customWidth="1"/>
    <col min="47" max="47" width="6.85546875" style="18" customWidth="1"/>
    <col min="48" max="48" width="2.42578125" style="289" customWidth="1"/>
    <col min="49" max="49" width="4.140625" style="289" bestFit="1" customWidth="1"/>
    <col min="50" max="50" width="6.85546875" style="18" customWidth="1"/>
    <col min="51" max="51" width="2.42578125" style="19" customWidth="1"/>
    <col min="52" max="52" width="5.42578125" style="18" customWidth="1"/>
    <col min="53" max="53" width="2.42578125" style="19" customWidth="1"/>
    <col min="54" max="54" width="6.85546875" style="18" customWidth="1"/>
    <col min="55" max="55" width="2.42578125" style="289" customWidth="1"/>
    <col min="56" max="56" width="4.85546875" style="289" customWidth="1"/>
    <col min="57" max="57" width="6.85546875" style="18" customWidth="1"/>
    <col min="58" max="58" width="2.42578125" style="19" customWidth="1"/>
    <col min="59" max="59" width="6.85546875" style="18" customWidth="1"/>
    <col min="60" max="60" width="2.42578125" style="289" customWidth="1"/>
    <col min="61" max="61" width="4" style="289" customWidth="1"/>
    <col min="62" max="62" width="6.85546875" style="18" customWidth="1"/>
    <col min="63" max="63" width="2.42578125" style="19" customWidth="1"/>
    <col min="64" max="64" width="6.85546875" style="18" customWidth="1"/>
    <col min="65" max="65" width="2.42578125" style="19" customWidth="1"/>
    <col min="66" max="66" width="6.85546875" style="18" customWidth="1"/>
    <col min="67" max="67" width="2.42578125" style="289" customWidth="1"/>
    <col min="68" max="68" width="4" style="289" customWidth="1"/>
    <col min="69" max="69" width="6.85546875" style="18" customWidth="1"/>
    <col min="70" max="70" width="2.42578125" style="19" customWidth="1"/>
    <col min="71" max="71" width="6.85546875" style="20" customWidth="1"/>
    <col min="72" max="72" width="2.42578125" style="289" customWidth="1"/>
    <col min="73" max="73" width="4.140625" style="289" customWidth="1"/>
    <col min="74" max="74" width="6.85546875" style="20" customWidth="1"/>
    <col min="75" max="75" width="2.42578125" style="92" customWidth="1"/>
    <col min="76" max="76" width="6.85546875" style="20" customWidth="1"/>
    <col min="77" max="77" width="2.42578125" style="92" customWidth="1"/>
    <col min="78" max="78" width="6.85546875" style="20" customWidth="1"/>
    <col min="79" max="79" width="2.42578125" style="289" customWidth="1"/>
    <col min="80" max="80" width="3.85546875" style="289" customWidth="1"/>
    <col min="81" max="81" width="7.42578125" style="20" customWidth="1"/>
    <col min="82" max="82" width="2.42578125" style="289" customWidth="1"/>
    <col min="83" max="83" width="4.42578125" style="289" customWidth="1"/>
    <col min="84" max="84" width="6.85546875" style="20" customWidth="1"/>
    <col min="85" max="85" width="2.42578125" style="289" customWidth="1"/>
    <col min="86" max="86" width="4" style="289" customWidth="1"/>
    <col min="87" max="87" width="6.85546875" style="20" customWidth="1"/>
    <col min="88" max="88" width="2.42578125" style="289" customWidth="1"/>
    <col min="89" max="89" width="4.140625" style="289" customWidth="1"/>
    <col min="90" max="90" width="6.85546875" style="20" customWidth="1"/>
    <col min="91" max="91" width="2.42578125" style="289" customWidth="1"/>
    <col min="92" max="92" width="4" style="289" customWidth="1"/>
    <col min="93" max="93" width="6.85546875" style="20" customWidth="1"/>
    <col min="94" max="94" width="2.42578125" style="92" customWidth="1"/>
    <col min="95" max="95" width="6.85546875" style="20" customWidth="1"/>
    <col min="96" max="96" width="2.42578125" style="289" customWidth="1"/>
    <col min="97" max="97" width="3.85546875" style="289" customWidth="1"/>
    <col min="98" max="98" width="6.85546875" style="20" customWidth="1"/>
    <col min="99" max="99" width="2.42578125" style="289" customWidth="1"/>
    <col min="100" max="100" width="3.85546875" style="289" customWidth="1"/>
    <col min="101" max="101" width="6.85546875" style="20" customWidth="1"/>
    <col min="102" max="102" width="2.42578125" style="92" customWidth="1"/>
    <col min="103" max="103" width="6.85546875" style="20" customWidth="1"/>
    <col min="104" max="104" width="2.42578125" style="289" customWidth="1"/>
    <col min="105" max="105" width="3.85546875" style="289" customWidth="1"/>
    <col min="106" max="106" width="6.85546875" style="20" customWidth="1"/>
    <col min="107" max="107" width="2.42578125" style="289" customWidth="1"/>
    <col min="108" max="108" width="3.85546875" style="289" customWidth="1"/>
    <col min="109" max="109" width="6.85546875" style="20" customWidth="1"/>
    <col min="110" max="110" width="2.42578125" style="92" customWidth="1"/>
    <col min="111" max="111" width="6.85546875" style="20" customWidth="1"/>
    <col min="112" max="112" width="2.42578125" style="92" customWidth="1"/>
    <col min="113" max="113" width="6.85546875" style="20" customWidth="1"/>
    <col min="114" max="114" width="2.42578125" style="92" customWidth="1"/>
    <col min="115" max="115" width="6.85546875" style="20" customWidth="1"/>
    <col min="116" max="116" width="2.42578125" style="92" customWidth="1"/>
    <col min="117" max="117" width="6.85546875" style="20" customWidth="1"/>
    <col min="118" max="118" width="2.42578125" style="289" customWidth="1"/>
    <col min="119" max="119" width="4.28515625" style="289" customWidth="1"/>
    <col min="120" max="120" width="6.85546875" style="20" customWidth="1"/>
    <col min="121" max="121" width="2.42578125" style="289" customWidth="1"/>
    <col min="122" max="122" width="4" style="289" customWidth="1"/>
    <col min="123" max="123" width="6.85546875" style="20" customWidth="1"/>
    <col min="124" max="124" width="2.42578125" style="289" customWidth="1"/>
    <col min="125" max="125" width="4.140625" style="289" customWidth="1"/>
    <col min="126" max="126" width="6.85546875" style="20" customWidth="1"/>
    <col min="127" max="127" width="2.42578125" style="289" customWidth="1"/>
    <col min="128" max="128" width="4" style="289" customWidth="1"/>
    <col min="129" max="129" width="6.85546875" style="20" customWidth="1"/>
    <col min="130" max="130" width="2.42578125" style="289" customWidth="1"/>
    <col min="131" max="131" width="4" style="289" customWidth="1"/>
    <col min="132" max="132" width="6.85546875" style="20" customWidth="1"/>
    <col min="133" max="133" width="4" style="289" customWidth="1"/>
    <col min="134" max="134" width="3.85546875" style="289" customWidth="1"/>
    <col min="135" max="135" width="6.28515625" style="20" customWidth="1"/>
    <col min="136" max="136" width="2.85546875" style="289" customWidth="1"/>
    <col min="137" max="137" width="4" style="289" customWidth="1"/>
    <col min="138" max="138" width="6.85546875" style="20" customWidth="1"/>
    <col min="139" max="139" width="2.42578125" style="289" customWidth="1"/>
    <col min="140" max="140" width="4.7109375" style="289" customWidth="1"/>
    <col min="141" max="141" width="6.85546875" style="20" customWidth="1"/>
    <col min="142" max="142" width="2.42578125" style="289" customWidth="1"/>
    <col min="143" max="143" width="4.140625" style="289" customWidth="1"/>
    <col min="144" max="144" width="6.85546875" style="20" customWidth="1"/>
    <col min="145" max="145" width="2.42578125" style="289" customWidth="1"/>
    <col min="146" max="146" width="3.85546875" style="289" customWidth="1"/>
    <col min="147" max="147" width="6.85546875" style="20" customWidth="1"/>
    <col min="148" max="148" width="2.42578125" style="289" customWidth="1"/>
    <col min="149" max="149" width="3.85546875" style="289" customWidth="1"/>
    <col min="150" max="150" width="6.85546875" style="20" customWidth="1"/>
    <col min="151" max="151" width="2.42578125" style="289" customWidth="1"/>
    <col min="152" max="152" width="4.140625" style="289" customWidth="1"/>
    <col min="153" max="153" width="6.85546875" style="20" customWidth="1"/>
    <col min="154" max="154" width="2.42578125" style="289" customWidth="1"/>
    <col min="155" max="155" width="4.140625" style="289" customWidth="1"/>
    <col min="156" max="156" width="6.85546875" style="20" customWidth="1"/>
    <col min="157" max="157" width="2.42578125" style="289" customWidth="1"/>
    <col min="158" max="158" width="4" style="289" customWidth="1"/>
    <col min="159" max="159" width="6.85546875" style="20" customWidth="1"/>
    <col min="160" max="160" width="2.42578125" style="289" customWidth="1"/>
    <col min="161" max="161" width="4.140625" style="289" customWidth="1"/>
    <col min="162" max="162" width="6.85546875" style="20" customWidth="1"/>
    <col min="163" max="163" width="2.42578125" style="289" customWidth="1"/>
    <col min="164" max="164" width="3.85546875" style="289" customWidth="1"/>
    <col min="165" max="165" width="6.85546875" style="20" customWidth="1"/>
    <col min="166" max="166" width="2.42578125" style="289" customWidth="1"/>
    <col min="167" max="167" width="3.85546875" style="289" customWidth="1"/>
    <col min="168" max="168" width="9.140625" style="20"/>
    <col min="169" max="169" width="9.140625" style="92"/>
    <col min="170" max="170" width="9.140625" style="20"/>
    <col min="171" max="171" width="9.140625" style="92"/>
    <col min="172" max="172" width="9.140625" style="20"/>
    <col min="173" max="173" width="9.140625" style="92"/>
    <col min="174" max="174" width="9.140625" style="20"/>
    <col min="175" max="175" width="9.140625" style="92"/>
    <col min="176" max="176" width="9.140625" style="20"/>
    <col min="177" max="177" width="9.140625" style="92"/>
    <col min="178" max="178" width="9.140625" style="20"/>
    <col min="179" max="179" width="9.140625" style="92"/>
    <col min="180" max="180" width="9.140625" style="20"/>
    <col min="181" max="181" width="9.140625" style="92"/>
    <col min="182" max="182" width="9.140625" style="20"/>
    <col min="183" max="183" width="9.140625" style="92"/>
    <col min="184" max="184" width="9.140625" style="20"/>
    <col min="185" max="185" width="9.140625" style="92"/>
    <col min="186" max="186" width="9.140625" style="20"/>
    <col min="187" max="187" width="9.140625" style="92"/>
    <col min="188" max="188" width="9.140625" style="20"/>
    <col min="189" max="189" width="9.140625" style="92"/>
    <col min="190" max="190" width="9.140625" style="20"/>
    <col min="191" max="191" width="9.140625" style="92"/>
    <col min="192" max="192" width="9.140625" style="20"/>
    <col min="193" max="193" width="9.140625" style="92"/>
    <col min="194" max="194" width="9.140625" style="20"/>
    <col min="195" max="195" width="9.140625" style="92"/>
    <col min="196" max="196" width="9.140625" style="20"/>
    <col min="197" max="197" width="9.140625" style="92"/>
    <col min="198" max="198" width="9.140625" style="20"/>
    <col min="199" max="199" width="9.140625" style="92"/>
    <col min="200" max="200" width="9.140625" style="20"/>
    <col min="201" max="201" width="9.140625" style="92"/>
    <col min="202" max="202" width="9.140625" style="20"/>
    <col min="203" max="203" width="9.140625" style="92"/>
    <col min="204" max="16384" width="9.140625" style="20"/>
  </cols>
  <sheetData>
    <row r="1" spans="1:396" ht="12.75" x14ac:dyDescent="0.2">
      <c r="A1" s="184" t="s">
        <v>1078</v>
      </c>
    </row>
    <row r="2" spans="1:396" ht="12.75" x14ac:dyDescent="0.2">
      <c r="A2" s="185" t="s">
        <v>90</v>
      </c>
      <c r="N2" s="18"/>
      <c r="Q2" s="18"/>
      <c r="T2" s="18"/>
      <c r="W2" s="18"/>
      <c r="BN2" s="20"/>
      <c r="BO2" s="310"/>
      <c r="BP2" s="310"/>
      <c r="BS2" s="18"/>
      <c r="BV2" s="18"/>
      <c r="BW2" s="19"/>
      <c r="BX2" s="18"/>
      <c r="BY2" s="19"/>
      <c r="BZ2" s="18"/>
      <c r="CC2" s="18"/>
      <c r="CF2" s="18"/>
      <c r="CI2" s="18"/>
      <c r="CL2" s="18"/>
      <c r="CO2" s="18"/>
      <c r="CP2" s="19"/>
      <c r="CQ2" s="18"/>
      <c r="CT2" s="18"/>
      <c r="CW2" s="18"/>
      <c r="CX2" s="19"/>
      <c r="CY2" s="18"/>
      <c r="DB2" s="18"/>
      <c r="DE2" s="18"/>
      <c r="DF2" s="19"/>
      <c r="DG2" s="18"/>
      <c r="DH2" s="19"/>
      <c r="DI2" s="18"/>
      <c r="DJ2" s="19"/>
      <c r="DK2" s="18"/>
      <c r="DL2" s="19"/>
      <c r="DM2" s="18"/>
      <c r="DP2" s="18"/>
      <c r="DT2" s="310"/>
      <c r="DU2" s="310"/>
      <c r="DV2" s="18"/>
      <c r="DZ2" s="310"/>
      <c r="EA2" s="310"/>
      <c r="EB2" s="18"/>
      <c r="EE2" s="18"/>
      <c r="EH2" s="18"/>
      <c r="EK2" s="18"/>
      <c r="EN2" s="18"/>
      <c r="EQ2" s="18"/>
      <c r="ET2" s="18"/>
      <c r="EW2" s="18"/>
      <c r="EZ2" s="18"/>
      <c r="FC2" s="18"/>
      <c r="FG2" s="310"/>
      <c r="FH2" s="310"/>
      <c r="FJ2" s="310"/>
      <c r="FK2" s="310"/>
    </row>
    <row r="3" spans="1:396" customFormat="1" ht="12.75" customHeight="1" thickBot="1" x14ac:dyDescent="0.25">
      <c r="A3" s="186" t="s">
        <v>241</v>
      </c>
      <c r="B3" s="4"/>
      <c r="C3" s="4"/>
      <c r="D3" s="4"/>
      <c r="E3" s="5"/>
      <c r="F3" s="6"/>
      <c r="G3" s="313"/>
      <c r="H3" s="290"/>
      <c r="I3" s="6"/>
      <c r="J3" s="313"/>
      <c r="K3" s="290"/>
      <c r="L3" s="6"/>
      <c r="M3" s="6"/>
      <c r="N3" s="5"/>
      <c r="O3" s="313"/>
      <c r="P3" s="313"/>
      <c r="Q3" s="5"/>
      <c r="R3" s="313"/>
      <c r="S3" s="313"/>
      <c r="T3" s="5"/>
      <c r="U3" s="313"/>
      <c r="V3" s="313"/>
      <c r="W3" s="5"/>
      <c r="X3" s="313"/>
      <c r="Y3" s="313"/>
      <c r="Z3" s="5"/>
      <c r="AA3" s="6"/>
      <c r="AB3" s="6"/>
      <c r="AC3" s="5"/>
      <c r="AD3" s="6"/>
      <c r="AE3" s="6"/>
      <c r="AF3" s="5"/>
      <c r="AG3" s="6"/>
      <c r="AH3" s="6"/>
      <c r="AI3" s="290"/>
      <c r="AJ3" s="313"/>
      <c r="AK3" s="6"/>
      <c r="AL3" s="5"/>
      <c r="AM3" s="6"/>
      <c r="AN3" s="6"/>
      <c r="AO3" s="5"/>
      <c r="AP3" s="313"/>
      <c r="AQ3" s="313"/>
      <c r="AR3" s="5"/>
      <c r="AS3" s="313"/>
      <c r="AT3" s="313"/>
      <c r="AU3" s="5"/>
      <c r="AV3" s="313"/>
      <c r="AW3" s="313"/>
      <c r="AX3" s="5"/>
      <c r="AY3" s="6"/>
      <c r="AZ3" s="6"/>
      <c r="BA3" s="5"/>
      <c r="BB3" s="6"/>
      <c r="BC3" s="313"/>
      <c r="BD3" s="290"/>
      <c r="BE3" s="6"/>
      <c r="BF3" s="6"/>
      <c r="BG3" s="5"/>
      <c r="BH3" s="313"/>
      <c r="BI3" s="313"/>
      <c r="BJ3" s="5"/>
      <c r="BK3" s="6"/>
      <c r="BL3" s="6"/>
      <c r="BM3" s="5"/>
      <c r="BN3" s="2262" t="s">
        <v>226</v>
      </c>
      <c r="BO3" s="2262"/>
      <c r="BP3" s="2262"/>
      <c r="BQ3" s="6"/>
      <c r="BR3" s="6"/>
      <c r="BS3" s="5"/>
      <c r="BT3" s="313"/>
      <c r="BU3" s="290"/>
      <c r="BV3" s="6"/>
      <c r="BW3" s="6"/>
      <c r="BX3" s="5"/>
      <c r="BY3" s="6"/>
      <c r="BZ3" s="6"/>
      <c r="CA3" s="290"/>
      <c r="CB3" s="313"/>
      <c r="CC3" s="6"/>
      <c r="CD3" s="290"/>
      <c r="CE3" s="313"/>
      <c r="CF3" s="6"/>
      <c r="CG3" s="290"/>
      <c r="CH3" s="313"/>
      <c r="CI3" s="6"/>
      <c r="CJ3" s="290"/>
      <c r="CK3" s="313"/>
      <c r="CL3" s="6"/>
      <c r="CM3" s="290"/>
      <c r="CN3" s="313"/>
      <c r="CO3" s="6"/>
      <c r="CP3" s="5"/>
      <c r="CQ3" s="6"/>
      <c r="CR3" s="313"/>
      <c r="CS3" s="290"/>
      <c r="CT3" s="6"/>
      <c r="CU3" s="313"/>
      <c r="CV3" s="290"/>
      <c r="CW3" s="6"/>
      <c r="CX3" s="6"/>
      <c r="CY3" s="5"/>
      <c r="CZ3" s="313"/>
      <c r="DA3" s="313"/>
      <c r="DB3" s="5"/>
      <c r="DC3" s="313"/>
      <c r="DD3" s="290"/>
      <c r="DE3" s="6"/>
      <c r="DF3" s="5"/>
      <c r="DG3" s="6"/>
      <c r="DH3" s="6"/>
      <c r="DI3" s="5"/>
      <c r="DJ3" s="6"/>
      <c r="DK3" s="6"/>
      <c r="DL3" s="5"/>
      <c r="DM3" s="6"/>
      <c r="DN3" s="313"/>
      <c r="DO3" s="290"/>
      <c r="DP3" s="6"/>
      <c r="DQ3" s="313"/>
      <c r="DR3" s="290"/>
      <c r="DS3" s="2262" t="s">
        <v>226</v>
      </c>
      <c r="DT3" s="2262"/>
      <c r="DU3" s="2262"/>
      <c r="DV3" s="6"/>
      <c r="DW3" s="313"/>
      <c r="DX3" s="290"/>
      <c r="DY3" s="2262" t="s">
        <v>226</v>
      </c>
      <c r="DZ3" s="2262"/>
      <c r="EA3" s="2262"/>
      <c r="EB3" s="6"/>
      <c r="EC3" s="313"/>
      <c r="ED3" s="290"/>
      <c r="EE3" s="6"/>
      <c r="EF3" s="290"/>
      <c r="EG3" s="313"/>
      <c r="EH3" s="6"/>
      <c r="EI3" s="290"/>
      <c r="EJ3" s="313"/>
      <c r="EK3" s="6"/>
      <c r="EL3" s="290"/>
      <c r="EM3" s="313"/>
      <c r="EN3" s="6"/>
      <c r="EO3" s="290"/>
      <c r="EP3" s="313"/>
      <c r="EQ3" s="6"/>
      <c r="ER3" s="290"/>
      <c r="ES3" s="313"/>
      <c r="ET3" s="6"/>
      <c r="EU3" s="290"/>
      <c r="EV3" s="313"/>
      <c r="EW3" s="6"/>
      <c r="EX3" s="290"/>
      <c r="EY3" s="313"/>
      <c r="EZ3" s="6"/>
      <c r="FA3" s="290"/>
      <c r="FB3" s="313"/>
      <c r="FC3" s="6"/>
      <c r="FD3" s="290"/>
      <c r="FE3" s="313"/>
      <c r="FF3" s="2262" t="s">
        <v>226</v>
      </c>
      <c r="FG3" s="2262"/>
      <c r="FH3" s="2262"/>
      <c r="FI3" s="2262" t="s">
        <v>226</v>
      </c>
      <c r="FJ3" s="2262"/>
      <c r="FK3" s="2262"/>
      <c r="FL3" s="6"/>
      <c r="FM3" s="5"/>
      <c r="FN3" s="6"/>
      <c r="FO3" s="6"/>
      <c r="FP3" s="5"/>
      <c r="FQ3" s="6"/>
      <c r="FR3" s="6"/>
      <c r="FS3" s="5"/>
      <c r="FT3" s="6"/>
      <c r="FU3" s="6"/>
      <c r="FV3" s="5"/>
      <c r="FW3" s="6"/>
      <c r="FX3" s="6"/>
      <c r="FY3" s="5"/>
      <c r="FZ3" s="6"/>
      <c r="GA3" s="6"/>
      <c r="GB3" s="5"/>
      <c r="GC3" s="6"/>
      <c r="GD3" s="6"/>
      <c r="GE3" s="5"/>
      <c r="GF3" s="6"/>
      <c r="GG3" s="6"/>
      <c r="GH3" s="5"/>
      <c r="GI3" s="6"/>
      <c r="GJ3" s="6"/>
      <c r="GK3" s="182"/>
      <c r="GN3" s="182"/>
      <c r="GQ3" s="182"/>
      <c r="GT3" s="182"/>
      <c r="GW3" s="182"/>
      <c r="GZ3" s="182"/>
      <c r="HC3" s="182"/>
      <c r="HF3" s="182"/>
      <c r="HI3" s="182"/>
      <c r="HL3" s="182"/>
      <c r="HO3" s="182"/>
      <c r="HR3" s="182"/>
      <c r="HU3" s="182"/>
      <c r="HX3" s="182"/>
      <c r="IA3" s="182"/>
      <c r="ID3" s="182"/>
      <c r="IG3" s="182"/>
      <c r="IJ3" s="182"/>
      <c r="IL3" s="182"/>
      <c r="IN3" s="182"/>
      <c r="IQ3" s="182"/>
      <c r="IT3" s="182"/>
      <c r="IW3" s="182"/>
      <c r="OC3" s="183"/>
      <c r="OF3" s="183"/>
    </row>
    <row r="4" spans="1:396" ht="3" customHeight="1" x14ac:dyDescent="0.2">
      <c r="N4" s="18"/>
      <c r="Q4" s="18"/>
      <c r="T4" s="18"/>
      <c r="W4" s="18"/>
      <c r="BN4" s="176"/>
      <c r="BO4" s="176"/>
      <c r="BP4" s="176"/>
      <c r="BS4" s="18"/>
      <c r="BV4" s="18"/>
      <c r="BW4" s="19"/>
      <c r="BX4" s="18"/>
      <c r="BY4" s="19"/>
      <c r="BZ4" s="18"/>
      <c r="CC4" s="18"/>
      <c r="CF4" s="18"/>
      <c r="CI4" s="18"/>
      <c r="CL4" s="18"/>
      <c r="CO4" s="18"/>
      <c r="CP4" s="19"/>
      <c r="CQ4" s="18"/>
      <c r="CT4" s="18"/>
      <c r="CW4" s="18"/>
      <c r="CX4" s="19"/>
      <c r="CY4" s="18"/>
      <c r="DB4" s="18"/>
      <c r="DE4" s="18"/>
      <c r="DF4" s="19"/>
      <c r="DG4" s="18"/>
      <c r="DH4" s="19"/>
      <c r="DI4" s="18"/>
      <c r="DJ4" s="19"/>
      <c r="DK4" s="18"/>
      <c r="DL4" s="19"/>
      <c r="DM4" s="18"/>
      <c r="DP4" s="18"/>
      <c r="DS4" s="176"/>
      <c r="DT4" s="176"/>
      <c r="DU4" s="176"/>
      <c r="DV4" s="18"/>
      <c r="DY4" s="176"/>
      <c r="DZ4" s="176"/>
      <c r="EA4" s="176"/>
      <c r="EB4" s="18"/>
      <c r="EE4" s="18"/>
      <c r="EH4" s="18"/>
      <c r="EK4" s="18"/>
      <c r="EN4" s="18"/>
      <c r="EQ4" s="18"/>
      <c r="ET4" s="18"/>
      <c r="EW4" s="18"/>
      <c r="EZ4" s="18"/>
      <c r="FC4" s="18"/>
      <c r="FF4" s="176"/>
      <c r="FG4" s="176"/>
      <c r="FH4" s="176"/>
      <c r="FI4" s="176"/>
      <c r="FJ4" s="176"/>
      <c r="FK4" s="176"/>
    </row>
    <row r="5" spans="1:396" ht="12.2" customHeight="1" x14ac:dyDescent="0.2">
      <c r="A5" s="187" t="s">
        <v>67</v>
      </c>
      <c r="B5" s="154"/>
      <c r="C5" s="154"/>
      <c r="D5" s="154"/>
      <c r="E5" s="155"/>
      <c r="F5" s="2261" t="s">
        <v>164</v>
      </c>
      <c r="G5" s="2261"/>
      <c r="H5" s="2261"/>
      <c r="I5" s="2261" t="s">
        <v>165</v>
      </c>
      <c r="J5" s="2261"/>
      <c r="K5" s="2261"/>
      <c r="L5" s="2261" t="s">
        <v>162</v>
      </c>
      <c r="M5" s="2261"/>
      <c r="N5" s="2261" t="s">
        <v>70</v>
      </c>
      <c r="O5" s="2261"/>
      <c r="P5" s="2261"/>
      <c r="Q5" s="2261" t="s">
        <v>71</v>
      </c>
      <c r="R5" s="2261"/>
      <c r="S5" s="2261"/>
      <c r="T5" s="2261" t="s">
        <v>72</v>
      </c>
      <c r="U5" s="2261"/>
      <c r="V5" s="2261"/>
      <c r="W5" s="2261" t="s">
        <v>73</v>
      </c>
      <c r="X5" s="2261"/>
      <c r="Y5" s="2261"/>
      <c r="Z5" s="2261" t="s">
        <v>205</v>
      </c>
      <c r="AA5" s="2261"/>
      <c r="AB5" s="2261" t="s">
        <v>206</v>
      </c>
      <c r="AC5" s="2261"/>
      <c r="AD5" s="2261" t="s">
        <v>207</v>
      </c>
      <c r="AE5" s="2261"/>
      <c r="AF5" s="2261" t="s">
        <v>208</v>
      </c>
      <c r="AG5" s="2261"/>
      <c r="AH5" s="2261" t="s">
        <v>209</v>
      </c>
      <c r="AI5" s="2261"/>
      <c r="AJ5" s="2261"/>
      <c r="AK5" s="2261" t="s">
        <v>210</v>
      </c>
      <c r="AL5" s="2261"/>
      <c r="AM5" s="2261" t="s">
        <v>211</v>
      </c>
      <c r="AN5" s="2261"/>
      <c r="AO5" s="2261" t="s">
        <v>212</v>
      </c>
      <c r="AP5" s="2261"/>
      <c r="AQ5" s="2261"/>
      <c r="AR5" s="2261" t="s">
        <v>213</v>
      </c>
      <c r="AS5" s="2261"/>
      <c r="AT5" s="2261"/>
      <c r="AU5" s="2261" t="s">
        <v>214</v>
      </c>
      <c r="AV5" s="2261"/>
      <c r="AW5" s="2261"/>
      <c r="AX5" s="2261" t="s">
        <v>215</v>
      </c>
      <c r="AY5" s="2261"/>
      <c r="AZ5" s="2261" t="s">
        <v>216</v>
      </c>
      <c r="BA5" s="2261"/>
      <c r="BB5" s="2261" t="s">
        <v>217</v>
      </c>
      <c r="BC5" s="2261"/>
      <c r="BD5" s="2261"/>
      <c r="BE5" s="2261" t="s">
        <v>218</v>
      </c>
      <c r="BF5" s="2261"/>
      <c r="BG5" s="2261" t="s">
        <v>219</v>
      </c>
      <c r="BH5" s="2261"/>
      <c r="BI5" s="2261"/>
      <c r="BJ5" s="2261" t="s">
        <v>220</v>
      </c>
      <c r="BK5" s="2261"/>
      <c r="BL5" s="2261" t="s">
        <v>221</v>
      </c>
      <c r="BM5" s="2261"/>
      <c r="BN5" s="2263" t="s">
        <v>222</v>
      </c>
      <c r="BO5" s="2263"/>
      <c r="BP5" s="2263"/>
      <c r="BQ5" s="2261" t="s">
        <v>223</v>
      </c>
      <c r="BR5" s="2261"/>
      <c r="BS5" s="2261" t="s">
        <v>181</v>
      </c>
      <c r="BT5" s="2261" t="s">
        <v>3</v>
      </c>
      <c r="BU5" s="2261"/>
      <c r="BV5" s="2261" t="s">
        <v>182</v>
      </c>
      <c r="BW5" s="2261" t="s">
        <v>3</v>
      </c>
      <c r="BX5" s="2261" t="s">
        <v>183</v>
      </c>
      <c r="BY5" s="2261" t="s">
        <v>3</v>
      </c>
      <c r="BZ5" s="2261" t="s">
        <v>184</v>
      </c>
      <c r="CA5" s="2261" t="s">
        <v>3</v>
      </c>
      <c r="CB5" s="2261"/>
      <c r="CC5" s="2261" t="s">
        <v>185</v>
      </c>
      <c r="CD5" s="2261" t="s">
        <v>3</v>
      </c>
      <c r="CE5" s="2261"/>
      <c r="CF5" s="2261" t="s">
        <v>204</v>
      </c>
      <c r="CG5" s="2261" t="s">
        <v>3</v>
      </c>
      <c r="CH5" s="2261"/>
      <c r="CI5" s="2261" t="s">
        <v>186</v>
      </c>
      <c r="CJ5" s="2261" t="s">
        <v>3</v>
      </c>
      <c r="CK5" s="2261"/>
      <c r="CL5" s="2261" t="s">
        <v>187</v>
      </c>
      <c r="CM5" s="2261" t="s">
        <v>3</v>
      </c>
      <c r="CN5" s="2261"/>
      <c r="CO5" s="2261" t="s">
        <v>188</v>
      </c>
      <c r="CP5" s="2261" t="s">
        <v>3</v>
      </c>
      <c r="CQ5" s="2261" t="s">
        <v>189</v>
      </c>
      <c r="CR5" s="2261" t="s">
        <v>3</v>
      </c>
      <c r="CS5" s="2261"/>
      <c r="CT5" s="2261" t="s">
        <v>190</v>
      </c>
      <c r="CU5" s="2261" t="s">
        <v>3</v>
      </c>
      <c r="CV5" s="2261"/>
      <c r="CW5" s="2261" t="s">
        <v>191</v>
      </c>
      <c r="CX5" s="2261" t="s">
        <v>3</v>
      </c>
      <c r="CY5" s="2261" t="s">
        <v>192</v>
      </c>
      <c r="CZ5" s="2261" t="s">
        <v>3</v>
      </c>
      <c r="DA5" s="2261"/>
      <c r="DB5" s="2261" t="s">
        <v>193</v>
      </c>
      <c r="DC5" s="2261" t="s">
        <v>3</v>
      </c>
      <c r="DD5" s="2261"/>
      <c r="DE5" s="2261" t="s">
        <v>194</v>
      </c>
      <c r="DF5" s="2261" t="s">
        <v>3</v>
      </c>
      <c r="DG5" s="2261" t="s">
        <v>195</v>
      </c>
      <c r="DH5" s="2261" t="s">
        <v>3</v>
      </c>
      <c r="DI5" s="2261" t="s">
        <v>203</v>
      </c>
      <c r="DJ5" s="2261" t="s">
        <v>3</v>
      </c>
      <c r="DK5" s="2261" t="s">
        <v>196</v>
      </c>
      <c r="DL5" s="2261" t="s">
        <v>3</v>
      </c>
      <c r="DM5" s="2261" t="s">
        <v>197</v>
      </c>
      <c r="DN5" s="2261" t="s">
        <v>3</v>
      </c>
      <c r="DO5" s="2261"/>
      <c r="DP5" s="2261" t="s">
        <v>198</v>
      </c>
      <c r="DQ5" s="2261" t="s">
        <v>3</v>
      </c>
      <c r="DR5" s="2261"/>
      <c r="DS5" s="2263" t="s">
        <v>199</v>
      </c>
      <c r="DT5" s="2263" t="s">
        <v>3</v>
      </c>
      <c r="DU5" s="2263"/>
      <c r="DV5" s="2261" t="s">
        <v>200</v>
      </c>
      <c r="DW5" s="2261" t="s">
        <v>3</v>
      </c>
      <c r="DX5" s="2261"/>
      <c r="DY5" s="2263" t="s">
        <v>201</v>
      </c>
      <c r="DZ5" s="2263"/>
      <c r="EA5" s="2263"/>
      <c r="EB5" s="2261" t="s">
        <v>167</v>
      </c>
      <c r="EC5" s="2261"/>
      <c r="ED5" s="2261"/>
      <c r="EE5" s="2261" t="s">
        <v>168</v>
      </c>
      <c r="EF5" s="2261"/>
      <c r="EG5" s="2261"/>
      <c r="EH5" s="2261" t="s">
        <v>169</v>
      </c>
      <c r="EI5" s="2261"/>
      <c r="EJ5" s="2261"/>
      <c r="EK5" s="2261" t="s">
        <v>170</v>
      </c>
      <c r="EL5" s="2261"/>
      <c r="EM5" s="2261"/>
      <c r="EN5" s="2261" t="s">
        <v>171</v>
      </c>
      <c r="EO5" s="2261"/>
      <c r="EP5" s="2261"/>
      <c r="EQ5" s="2261" t="s">
        <v>172</v>
      </c>
      <c r="ER5" s="2261"/>
      <c r="ES5" s="2261"/>
      <c r="ET5" s="2261" t="s">
        <v>173</v>
      </c>
      <c r="EU5" s="2261"/>
      <c r="EV5" s="2261"/>
      <c r="EW5" s="2261" t="s">
        <v>174</v>
      </c>
      <c r="EX5" s="2261"/>
      <c r="EY5" s="2261"/>
      <c r="EZ5" s="2261" t="s">
        <v>175</v>
      </c>
      <c r="FA5" s="2261"/>
      <c r="FB5" s="2261"/>
      <c r="FC5" s="2261" t="s">
        <v>176</v>
      </c>
      <c r="FD5" s="2261"/>
      <c r="FE5" s="2261"/>
      <c r="FF5" s="2263" t="s">
        <v>177</v>
      </c>
      <c r="FG5" s="2263"/>
      <c r="FH5" s="2263"/>
      <c r="FI5" s="2264" t="s">
        <v>178</v>
      </c>
      <c r="FJ5" s="2264"/>
      <c r="FK5" s="2264"/>
    </row>
    <row r="6" spans="1:396" ht="12.2" customHeight="1" x14ac:dyDescent="0.2">
      <c r="A6" s="8" t="s">
        <v>74</v>
      </c>
      <c r="B6" s="8"/>
      <c r="C6" s="8"/>
      <c r="D6" s="8"/>
      <c r="F6" s="2265">
        <v>37144</v>
      </c>
      <c r="G6" s="2265"/>
      <c r="H6" s="2265"/>
      <c r="I6" s="2265">
        <v>37144</v>
      </c>
      <c r="J6" s="2265"/>
      <c r="K6" s="2265"/>
      <c r="L6" s="2265">
        <v>37144</v>
      </c>
      <c r="M6" s="2265"/>
      <c r="N6" s="2265">
        <v>38524</v>
      </c>
      <c r="O6" s="2265"/>
      <c r="P6" s="2265"/>
      <c r="Q6" s="2265">
        <v>38524</v>
      </c>
      <c r="R6" s="2265"/>
      <c r="S6" s="2265"/>
      <c r="T6" s="2265">
        <v>38524</v>
      </c>
      <c r="U6" s="2265"/>
      <c r="V6" s="2265"/>
      <c r="W6" s="2265">
        <v>38524</v>
      </c>
      <c r="X6" s="2265"/>
      <c r="Y6" s="2265"/>
      <c r="Z6" s="2265">
        <v>38994</v>
      </c>
      <c r="AA6" s="2265"/>
      <c r="AB6" s="2265">
        <v>38994</v>
      </c>
      <c r="AC6" s="2265"/>
      <c r="AD6" s="2265">
        <v>38994</v>
      </c>
      <c r="AE6" s="2265"/>
      <c r="AF6" s="2265">
        <v>38994</v>
      </c>
      <c r="AG6" s="2265"/>
      <c r="AH6" s="2265">
        <v>38994</v>
      </c>
      <c r="AI6" s="2265"/>
      <c r="AJ6" s="2265"/>
      <c r="AK6" s="2265">
        <v>38994</v>
      </c>
      <c r="AL6" s="2265"/>
      <c r="AM6" s="2265">
        <v>38994</v>
      </c>
      <c r="AN6" s="2265"/>
      <c r="AO6" s="2265">
        <v>38994</v>
      </c>
      <c r="AP6" s="2265"/>
      <c r="AQ6" s="2265"/>
      <c r="AR6" s="2265">
        <v>38994</v>
      </c>
      <c r="AS6" s="2265"/>
      <c r="AT6" s="2265"/>
      <c r="AU6" s="2265">
        <v>38994</v>
      </c>
      <c r="AV6" s="2265"/>
      <c r="AW6" s="2265"/>
      <c r="AX6" s="2265">
        <v>38994</v>
      </c>
      <c r="AY6" s="2265"/>
      <c r="AZ6" s="2265">
        <v>38994</v>
      </c>
      <c r="BA6" s="2265"/>
      <c r="BB6" s="2265">
        <v>38994</v>
      </c>
      <c r="BC6" s="2265"/>
      <c r="BD6" s="2265"/>
      <c r="BE6" s="2265">
        <v>38994</v>
      </c>
      <c r="BF6" s="2265"/>
      <c r="BG6" s="2265">
        <v>38994</v>
      </c>
      <c r="BH6" s="2265"/>
      <c r="BI6" s="2265"/>
      <c r="BJ6" s="2265">
        <v>38994</v>
      </c>
      <c r="BK6" s="2265"/>
      <c r="BL6" s="2265">
        <v>38994</v>
      </c>
      <c r="BM6" s="2265"/>
      <c r="BN6" s="2266">
        <v>38994</v>
      </c>
      <c r="BO6" s="2266"/>
      <c r="BP6" s="2266"/>
      <c r="BQ6" s="2265">
        <v>38994</v>
      </c>
      <c r="BR6" s="2265"/>
      <c r="BS6" s="2265">
        <v>39350</v>
      </c>
      <c r="BT6" s="2265"/>
      <c r="BU6" s="2265"/>
      <c r="BV6" s="2265">
        <v>39350</v>
      </c>
      <c r="BW6" s="2265"/>
      <c r="BX6" s="2265">
        <v>39350</v>
      </c>
      <c r="BY6" s="2265"/>
      <c r="BZ6" s="2265">
        <v>39350</v>
      </c>
      <c r="CA6" s="2265"/>
      <c r="CB6" s="2265"/>
      <c r="CC6" s="2265">
        <v>39350</v>
      </c>
      <c r="CD6" s="2265"/>
      <c r="CE6" s="2265"/>
      <c r="CF6" s="2265">
        <v>39350</v>
      </c>
      <c r="CG6" s="2265"/>
      <c r="CH6" s="2265"/>
      <c r="CI6" s="2265">
        <v>39350</v>
      </c>
      <c r="CJ6" s="2265"/>
      <c r="CK6" s="2265"/>
      <c r="CL6" s="2265">
        <v>39350</v>
      </c>
      <c r="CM6" s="2265"/>
      <c r="CN6" s="2265"/>
      <c r="CO6" s="2265">
        <v>39350</v>
      </c>
      <c r="CP6" s="2265"/>
      <c r="CQ6" s="2265">
        <v>39350</v>
      </c>
      <c r="CR6" s="2265"/>
      <c r="CS6" s="2265"/>
      <c r="CT6" s="2265">
        <v>39350</v>
      </c>
      <c r="CU6" s="2265"/>
      <c r="CV6" s="2265"/>
      <c r="CW6" s="2265">
        <v>39350</v>
      </c>
      <c r="CX6" s="2265"/>
      <c r="CY6" s="2265">
        <v>39350</v>
      </c>
      <c r="CZ6" s="2265"/>
      <c r="DA6" s="2265"/>
      <c r="DB6" s="2265">
        <v>39350</v>
      </c>
      <c r="DC6" s="2265"/>
      <c r="DD6" s="2265"/>
      <c r="DE6" s="2265">
        <v>39350</v>
      </c>
      <c r="DF6" s="2265"/>
      <c r="DG6" s="2265">
        <v>39350</v>
      </c>
      <c r="DH6" s="2265"/>
      <c r="DI6" s="2265">
        <v>39350</v>
      </c>
      <c r="DJ6" s="2265"/>
      <c r="DK6" s="2265">
        <v>39350</v>
      </c>
      <c r="DL6" s="2265"/>
      <c r="DM6" s="2265">
        <v>39350</v>
      </c>
      <c r="DN6" s="2265"/>
      <c r="DO6" s="2265"/>
      <c r="DP6" s="2265">
        <v>39350</v>
      </c>
      <c r="DQ6" s="2265"/>
      <c r="DR6" s="2265"/>
      <c r="DS6" s="2266">
        <v>39350</v>
      </c>
      <c r="DT6" s="2266"/>
      <c r="DU6" s="2266"/>
      <c r="DV6" s="2265">
        <v>39350</v>
      </c>
      <c r="DW6" s="2265"/>
      <c r="DX6" s="2265"/>
      <c r="DY6" s="2266">
        <v>39350</v>
      </c>
      <c r="DZ6" s="2266"/>
      <c r="EA6" s="2266"/>
      <c r="EB6" s="2265">
        <v>40105</v>
      </c>
      <c r="EC6" s="2265"/>
      <c r="ED6" s="2265"/>
      <c r="EE6" s="2265">
        <v>40105</v>
      </c>
      <c r="EF6" s="2265"/>
      <c r="EG6" s="2265"/>
      <c r="EH6" s="2265">
        <v>40105</v>
      </c>
      <c r="EI6" s="2265"/>
      <c r="EJ6" s="2265"/>
      <c r="EK6" s="2265">
        <v>40105</v>
      </c>
      <c r="EL6" s="2265"/>
      <c r="EM6" s="2265"/>
      <c r="EN6" s="2265">
        <v>40105</v>
      </c>
      <c r="EO6" s="2265"/>
      <c r="EP6" s="2265"/>
      <c r="EQ6" s="2265">
        <v>40105</v>
      </c>
      <c r="ER6" s="2265"/>
      <c r="ES6" s="2265"/>
      <c r="ET6" s="2265">
        <v>40105</v>
      </c>
      <c r="EU6" s="2265"/>
      <c r="EV6" s="2265"/>
      <c r="EW6" s="2265">
        <v>40105</v>
      </c>
      <c r="EX6" s="2265"/>
      <c r="EY6" s="2265"/>
      <c r="EZ6" s="2265">
        <v>40105</v>
      </c>
      <c r="FA6" s="2265"/>
      <c r="FB6" s="2265"/>
      <c r="FC6" s="2265">
        <v>40105</v>
      </c>
      <c r="FD6" s="2265"/>
      <c r="FE6" s="2265"/>
      <c r="FF6" s="2266">
        <v>40105</v>
      </c>
      <c r="FG6" s="2266"/>
      <c r="FH6" s="2266"/>
      <c r="FI6" s="2266">
        <v>40105</v>
      </c>
      <c r="FJ6" s="2266"/>
      <c r="FK6" s="2266"/>
    </row>
    <row r="7" spans="1:396" ht="12.2" hidden="1" customHeight="1" x14ac:dyDescent="0.2">
      <c r="A7" s="8" t="s">
        <v>75</v>
      </c>
      <c r="B7" s="8"/>
      <c r="C7" s="8"/>
      <c r="D7" s="8"/>
      <c r="F7" s="2267" t="s">
        <v>91</v>
      </c>
      <c r="G7" s="2267"/>
      <c r="H7" s="291"/>
      <c r="I7" s="2267" t="s">
        <v>91</v>
      </c>
      <c r="J7" s="2267"/>
      <c r="K7" s="291"/>
      <c r="L7" s="2267" t="s">
        <v>91</v>
      </c>
      <c r="M7" s="2267"/>
      <c r="N7" s="2267">
        <v>38524</v>
      </c>
      <c r="O7" s="2267"/>
      <c r="P7" s="291"/>
      <c r="Q7" s="2267">
        <v>38524</v>
      </c>
      <c r="R7" s="2267"/>
      <c r="S7" s="291"/>
      <c r="T7" s="2267">
        <v>38524</v>
      </c>
      <c r="U7" s="2267"/>
      <c r="V7" s="291"/>
      <c r="W7" s="2267">
        <v>38524</v>
      </c>
      <c r="X7" s="2267"/>
      <c r="Y7" s="291"/>
      <c r="Z7" s="2267" t="s">
        <v>91</v>
      </c>
      <c r="AA7" s="2267"/>
      <c r="AB7" s="2267" t="s">
        <v>91</v>
      </c>
      <c r="AC7" s="2267"/>
      <c r="AD7" s="2267" t="s">
        <v>91</v>
      </c>
      <c r="AE7" s="2267"/>
      <c r="AF7" s="2267" t="s">
        <v>91</v>
      </c>
      <c r="AG7" s="2267"/>
      <c r="AH7" s="2267" t="s">
        <v>91</v>
      </c>
      <c r="AI7" s="2267"/>
      <c r="AJ7" s="291"/>
      <c r="AK7" s="2267" t="s">
        <v>91</v>
      </c>
      <c r="AL7" s="2267"/>
      <c r="AM7" s="2267" t="s">
        <v>91</v>
      </c>
      <c r="AN7" s="2267"/>
      <c r="AO7" s="2267" t="s">
        <v>91</v>
      </c>
      <c r="AP7" s="2267"/>
      <c r="AQ7" s="291"/>
      <c r="AR7" s="2267" t="s">
        <v>91</v>
      </c>
      <c r="AS7" s="2267"/>
      <c r="AT7" s="291"/>
      <c r="AU7" s="2267" t="s">
        <v>91</v>
      </c>
      <c r="AV7" s="2267"/>
      <c r="AW7" s="291"/>
      <c r="AX7" s="2267" t="s">
        <v>91</v>
      </c>
      <c r="AY7" s="2267"/>
      <c r="AZ7" s="2267" t="s">
        <v>91</v>
      </c>
      <c r="BA7" s="2267"/>
      <c r="BB7" s="2267" t="s">
        <v>91</v>
      </c>
      <c r="BC7" s="2267"/>
      <c r="BD7" s="291"/>
      <c r="BE7" s="2267" t="s">
        <v>91</v>
      </c>
      <c r="BF7" s="2267"/>
      <c r="BG7" s="2267" t="s">
        <v>91</v>
      </c>
      <c r="BH7" s="2267"/>
      <c r="BI7" s="291"/>
      <c r="BJ7" s="2267" t="s">
        <v>91</v>
      </c>
      <c r="BK7" s="2267"/>
      <c r="BL7" s="2267" t="s">
        <v>91</v>
      </c>
      <c r="BM7" s="2267"/>
      <c r="BN7" s="2268" t="s">
        <v>91</v>
      </c>
      <c r="BO7" s="2268"/>
      <c r="BP7" s="291"/>
      <c r="BQ7" s="2267" t="s">
        <v>91</v>
      </c>
      <c r="BR7" s="2267"/>
      <c r="BS7" s="2267">
        <v>39350</v>
      </c>
      <c r="BT7" s="2267"/>
      <c r="BU7" s="291"/>
      <c r="BV7" s="2267">
        <v>39350</v>
      </c>
      <c r="BW7" s="2267"/>
      <c r="BX7" s="2267">
        <v>39350</v>
      </c>
      <c r="BY7" s="2267"/>
      <c r="BZ7" s="2267">
        <v>39350</v>
      </c>
      <c r="CA7" s="2267"/>
      <c r="CB7" s="291"/>
      <c r="CC7" s="2267">
        <v>39350</v>
      </c>
      <c r="CD7" s="2267"/>
      <c r="CE7" s="291"/>
      <c r="CF7" s="2267">
        <v>39350</v>
      </c>
      <c r="CG7" s="2267"/>
      <c r="CH7" s="291"/>
      <c r="CI7" s="2267">
        <v>39350</v>
      </c>
      <c r="CJ7" s="2267"/>
      <c r="CK7" s="291"/>
      <c r="CL7" s="2267">
        <v>39350</v>
      </c>
      <c r="CM7" s="2267"/>
      <c r="CN7" s="291"/>
      <c r="CO7" s="2267">
        <v>39350</v>
      </c>
      <c r="CP7" s="2267"/>
      <c r="CQ7" s="2267">
        <v>39350</v>
      </c>
      <c r="CR7" s="2267"/>
      <c r="CS7" s="291"/>
      <c r="CT7" s="2267">
        <v>39350</v>
      </c>
      <c r="CU7" s="2267"/>
      <c r="CV7" s="291"/>
      <c r="CW7" s="2267">
        <v>39350</v>
      </c>
      <c r="CX7" s="2267"/>
      <c r="CY7" s="2267">
        <v>39350</v>
      </c>
      <c r="CZ7" s="2267"/>
      <c r="DA7" s="291"/>
      <c r="DB7" s="2267">
        <v>39350</v>
      </c>
      <c r="DC7" s="2267"/>
      <c r="DD7" s="291"/>
      <c r="DE7" s="2267">
        <v>39350</v>
      </c>
      <c r="DF7" s="2267"/>
      <c r="DG7" s="2267">
        <v>39350</v>
      </c>
      <c r="DH7" s="2267"/>
      <c r="DI7" s="2267">
        <v>39350</v>
      </c>
      <c r="DJ7" s="2267"/>
      <c r="DK7" s="2267">
        <v>39350</v>
      </c>
      <c r="DL7" s="2267"/>
      <c r="DM7" s="2267">
        <v>39350</v>
      </c>
      <c r="DN7" s="2267"/>
      <c r="DO7" s="291"/>
      <c r="DP7" s="2267">
        <v>39350</v>
      </c>
      <c r="DQ7" s="2267"/>
      <c r="DR7" s="291"/>
      <c r="DS7" s="2268">
        <v>39350</v>
      </c>
      <c r="DT7" s="2268"/>
      <c r="DU7" s="291"/>
      <c r="DV7" s="2267">
        <v>39350</v>
      </c>
      <c r="DW7" s="2267"/>
      <c r="DX7" s="291"/>
      <c r="DY7" s="2268">
        <v>39350</v>
      </c>
      <c r="DZ7" s="2268"/>
      <c r="EA7" s="291"/>
      <c r="EB7" s="2267"/>
      <c r="EC7" s="2267"/>
      <c r="ED7" s="291"/>
      <c r="EE7" s="2267"/>
      <c r="EF7" s="2267"/>
      <c r="EG7" s="291"/>
      <c r="EH7" s="2267"/>
      <c r="EI7" s="2267"/>
      <c r="EJ7" s="291"/>
      <c r="EK7" s="2267"/>
      <c r="EL7" s="2267"/>
      <c r="EM7" s="291"/>
      <c r="EN7" s="2267"/>
      <c r="EO7" s="2267"/>
      <c r="EP7" s="291"/>
      <c r="EQ7" s="2267"/>
      <c r="ER7" s="2267"/>
      <c r="ES7" s="291"/>
      <c r="ET7" s="2267"/>
      <c r="EU7" s="2267"/>
      <c r="EV7" s="291"/>
      <c r="EW7" s="2267"/>
      <c r="EX7" s="2267"/>
      <c r="EY7" s="291"/>
      <c r="EZ7" s="2267"/>
      <c r="FA7" s="2267"/>
      <c r="FB7" s="291"/>
      <c r="FC7" s="2267"/>
      <c r="FD7" s="2267"/>
      <c r="FE7" s="291"/>
      <c r="FF7" s="2268"/>
      <c r="FG7" s="2268"/>
      <c r="FH7" s="291"/>
      <c r="FI7" s="2268"/>
      <c r="FJ7" s="2268"/>
      <c r="FK7" s="291"/>
    </row>
    <row r="8" spans="1:396" ht="12.2" customHeight="1" thickBot="1" x14ac:dyDescent="0.25">
      <c r="A8" s="8" t="s">
        <v>236</v>
      </c>
      <c r="B8" s="8"/>
      <c r="C8" s="8"/>
      <c r="D8" s="8"/>
      <c r="F8" s="2269" t="s">
        <v>163</v>
      </c>
      <c r="G8" s="2269"/>
      <c r="H8" s="2269"/>
      <c r="I8" s="2269">
        <v>0.5</v>
      </c>
      <c r="J8" s="2269"/>
      <c r="K8" s="2269"/>
      <c r="L8" s="2267" t="s">
        <v>92</v>
      </c>
      <c r="M8" s="2267"/>
      <c r="N8" s="2269" t="s">
        <v>92</v>
      </c>
      <c r="O8" s="2269"/>
      <c r="P8" s="2269"/>
      <c r="Q8" s="2269" t="s">
        <v>92</v>
      </c>
      <c r="R8" s="2269"/>
      <c r="S8" s="2269"/>
      <c r="T8" s="2269" t="s">
        <v>92</v>
      </c>
      <c r="U8" s="2269"/>
      <c r="V8" s="2269"/>
      <c r="W8" s="2269" t="s">
        <v>92</v>
      </c>
      <c r="X8" s="2269"/>
      <c r="Y8" s="2269"/>
      <c r="Z8" s="2267" t="s">
        <v>93</v>
      </c>
      <c r="AA8" s="2267"/>
      <c r="AB8" s="2267" t="s">
        <v>93</v>
      </c>
      <c r="AC8" s="2267"/>
      <c r="AD8" s="2267" t="s">
        <v>93</v>
      </c>
      <c r="AE8" s="2267"/>
      <c r="AF8" s="2267" t="s">
        <v>93</v>
      </c>
      <c r="AG8" s="2267"/>
      <c r="AH8" s="2269" t="s">
        <v>93</v>
      </c>
      <c r="AI8" s="2269"/>
      <c r="AJ8" s="2269"/>
      <c r="AK8" s="2267" t="s">
        <v>93</v>
      </c>
      <c r="AL8" s="2267"/>
      <c r="AM8" s="2267" t="s">
        <v>93</v>
      </c>
      <c r="AN8" s="2267"/>
      <c r="AO8" s="2269" t="s">
        <v>93</v>
      </c>
      <c r="AP8" s="2269"/>
      <c r="AQ8" s="2269"/>
      <c r="AR8" s="2269">
        <v>0</v>
      </c>
      <c r="AS8" s="2269"/>
      <c r="AT8" s="2269"/>
      <c r="AU8" s="2269">
        <v>0</v>
      </c>
      <c r="AV8" s="2269"/>
      <c r="AW8" s="2269"/>
      <c r="AX8" s="2267">
        <v>0</v>
      </c>
      <c r="AY8" s="2267"/>
      <c r="AZ8" s="2267">
        <v>0</v>
      </c>
      <c r="BA8" s="2267"/>
      <c r="BB8" s="2269">
        <v>0</v>
      </c>
      <c r="BC8" s="2269"/>
      <c r="BD8" s="2269"/>
      <c r="BE8" s="2267">
        <v>0</v>
      </c>
      <c r="BF8" s="2267"/>
      <c r="BG8" s="2269">
        <v>0</v>
      </c>
      <c r="BH8" s="2269"/>
      <c r="BI8" s="2269"/>
      <c r="BJ8" s="2267">
        <v>0</v>
      </c>
      <c r="BK8" s="2267"/>
      <c r="BL8" s="2267">
        <v>0</v>
      </c>
      <c r="BM8" s="2267"/>
      <c r="BN8" s="2270">
        <v>0</v>
      </c>
      <c r="BO8" s="2270"/>
      <c r="BP8" s="2270"/>
      <c r="BQ8" s="2267">
        <v>0</v>
      </c>
      <c r="BR8" s="2267"/>
      <c r="BS8" s="2269" t="s">
        <v>225</v>
      </c>
      <c r="BT8" s="2269"/>
      <c r="BU8" s="2269"/>
      <c r="BV8" s="2267" t="s">
        <v>225</v>
      </c>
      <c r="BW8" s="2267"/>
      <c r="BX8" s="2267" t="s">
        <v>225</v>
      </c>
      <c r="BY8" s="2267"/>
      <c r="BZ8" s="2269" t="s">
        <v>225</v>
      </c>
      <c r="CA8" s="2269"/>
      <c r="CB8" s="2269"/>
      <c r="CC8" s="2269" t="s">
        <v>225</v>
      </c>
      <c r="CD8" s="2269"/>
      <c r="CE8" s="2269"/>
      <c r="CF8" s="2269" t="s">
        <v>225</v>
      </c>
      <c r="CG8" s="2269"/>
      <c r="CH8" s="2269"/>
      <c r="CI8" s="2269" t="s">
        <v>225</v>
      </c>
      <c r="CJ8" s="2269"/>
      <c r="CK8" s="2269"/>
      <c r="CL8" s="2269" t="s">
        <v>225</v>
      </c>
      <c r="CM8" s="2269"/>
      <c r="CN8" s="2269"/>
      <c r="CO8" s="2267" t="s">
        <v>225</v>
      </c>
      <c r="CP8" s="2267"/>
      <c r="CQ8" s="2269" t="s">
        <v>225</v>
      </c>
      <c r="CR8" s="2269"/>
      <c r="CS8" s="2269"/>
      <c r="CT8" s="2269" t="s">
        <v>225</v>
      </c>
      <c r="CU8" s="2269"/>
      <c r="CV8" s="2269"/>
      <c r="CW8" s="2267" t="s">
        <v>225</v>
      </c>
      <c r="CX8" s="2267"/>
      <c r="CY8" s="2269" t="s">
        <v>225</v>
      </c>
      <c r="CZ8" s="2269"/>
      <c r="DA8" s="2269"/>
      <c r="DB8" s="2269" t="s">
        <v>225</v>
      </c>
      <c r="DC8" s="2269"/>
      <c r="DD8" s="2269"/>
      <c r="DE8" s="2267" t="s">
        <v>225</v>
      </c>
      <c r="DF8" s="2267"/>
      <c r="DG8" s="2267" t="s">
        <v>225</v>
      </c>
      <c r="DH8" s="2267"/>
      <c r="DI8" s="2267" t="s">
        <v>225</v>
      </c>
      <c r="DJ8" s="2267"/>
      <c r="DK8" s="2267" t="s">
        <v>225</v>
      </c>
      <c r="DL8" s="2267"/>
      <c r="DM8" s="2269" t="s">
        <v>225</v>
      </c>
      <c r="DN8" s="2269"/>
      <c r="DO8" s="2269"/>
      <c r="DP8" s="2269" t="s">
        <v>225</v>
      </c>
      <c r="DQ8" s="2269"/>
      <c r="DR8" s="2269"/>
      <c r="DS8" s="2270" t="s">
        <v>225</v>
      </c>
      <c r="DT8" s="2270"/>
      <c r="DU8" s="2270"/>
      <c r="DV8" s="2269" t="s">
        <v>225</v>
      </c>
      <c r="DW8" s="2269"/>
      <c r="DX8" s="2269"/>
      <c r="DY8" s="2270" t="s">
        <v>225</v>
      </c>
      <c r="DZ8" s="2270"/>
      <c r="EA8" s="2270"/>
      <c r="EB8" s="2269" t="s">
        <v>225</v>
      </c>
      <c r="EC8" s="2269"/>
      <c r="ED8" s="2269"/>
      <c r="EE8" s="2269" t="s">
        <v>225</v>
      </c>
      <c r="EF8" s="2269"/>
      <c r="EG8" s="2269"/>
      <c r="EH8" s="2269" t="s">
        <v>225</v>
      </c>
      <c r="EI8" s="2269"/>
      <c r="EJ8" s="2269"/>
      <c r="EK8" s="2269" t="s">
        <v>225</v>
      </c>
      <c r="EL8" s="2269"/>
      <c r="EM8" s="2269"/>
      <c r="EN8" s="2269" t="s">
        <v>225</v>
      </c>
      <c r="EO8" s="2269"/>
      <c r="EP8" s="2269"/>
      <c r="EQ8" s="2269" t="s">
        <v>225</v>
      </c>
      <c r="ER8" s="2269"/>
      <c r="ES8" s="2269"/>
      <c r="ET8" s="2269" t="s">
        <v>225</v>
      </c>
      <c r="EU8" s="2269"/>
      <c r="EV8" s="2269"/>
      <c r="EW8" s="2269" t="s">
        <v>225</v>
      </c>
      <c r="EX8" s="2269"/>
      <c r="EY8" s="2269"/>
      <c r="EZ8" s="2269" t="s">
        <v>225</v>
      </c>
      <c r="FA8" s="2269"/>
      <c r="FB8" s="2269"/>
      <c r="FC8" s="2269" t="s">
        <v>225</v>
      </c>
      <c r="FD8" s="2269"/>
      <c r="FE8" s="2269"/>
      <c r="FF8" s="2270" t="s">
        <v>225</v>
      </c>
      <c r="FG8" s="2270"/>
      <c r="FH8" s="2270"/>
      <c r="FI8" s="2270" t="s">
        <v>225</v>
      </c>
      <c r="FJ8" s="2270"/>
      <c r="FK8" s="2270"/>
    </row>
    <row r="9" spans="1:396" ht="23.25" thickBot="1" x14ac:dyDescent="0.25">
      <c r="A9" s="188" t="s">
        <v>76</v>
      </c>
      <c r="B9" s="9" t="s">
        <v>0</v>
      </c>
      <c r="C9" s="2227" t="s">
        <v>1077</v>
      </c>
      <c r="D9" s="222" t="s">
        <v>228</v>
      </c>
      <c r="E9" s="10" t="s">
        <v>94</v>
      </c>
      <c r="F9" s="387"/>
      <c r="G9" s="387"/>
      <c r="H9" s="387" t="s">
        <v>202</v>
      </c>
      <c r="I9" s="387"/>
      <c r="J9" s="387"/>
      <c r="K9" s="387" t="s">
        <v>202</v>
      </c>
      <c r="L9" s="387"/>
      <c r="M9" s="387"/>
      <c r="N9" s="387"/>
      <c r="O9" s="387"/>
      <c r="P9" s="387" t="s">
        <v>202</v>
      </c>
      <c r="Q9" s="387"/>
      <c r="R9" s="387"/>
      <c r="S9" s="387" t="s">
        <v>202</v>
      </c>
      <c r="T9" s="387"/>
      <c r="U9" s="387"/>
      <c r="V9" s="387" t="s">
        <v>202</v>
      </c>
      <c r="W9" s="387"/>
      <c r="X9" s="387"/>
      <c r="Y9" s="387" t="s">
        <v>202</v>
      </c>
      <c r="Z9" s="387"/>
      <c r="AA9" s="387"/>
      <c r="AB9" s="387"/>
      <c r="AC9" s="387"/>
      <c r="AD9" s="387"/>
      <c r="AE9" s="387"/>
      <c r="AF9" s="387"/>
      <c r="AG9" s="387"/>
      <c r="AH9" s="387"/>
      <c r="AI9" s="387"/>
      <c r="AJ9" s="387" t="s">
        <v>202</v>
      </c>
      <c r="AK9" s="387"/>
      <c r="AL9" s="387"/>
      <c r="AM9" s="387"/>
      <c r="AN9" s="387"/>
      <c r="AO9" s="387"/>
      <c r="AP9" s="387"/>
      <c r="AQ9" s="387" t="s">
        <v>202</v>
      </c>
      <c r="AR9" s="387"/>
      <c r="AS9" s="387"/>
      <c r="AT9" s="387" t="s">
        <v>202</v>
      </c>
      <c r="AU9" s="387"/>
      <c r="AV9" s="387"/>
      <c r="AW9" s="387" t="s">
        <v>202</v>
      </c>
      <c r="AX9" s="387"/>
      <c r="AY9" s="387"/>
      <c r="AZ9" s="387"/>
      <c r="BA9" s="387"/>
      <c r="BB9" s="387"/>
      <c r="BC9" s="387"/>
      <c r="BD9" s="387" t="s">
        <v>202</v>
      </c>
      <c r="BE9" s="387"/>
      <c r="BF9" s="387"/>
      <c r="BG9" s="387"/>
      <c r="BH9" s="387"/>
      <c r="BI9" s="387" t="s">
        <v>202</v>
      </c>
      <c r="BJ9" s="387"/>
      <c r="BK9" s="387"/>
      <c r="BL9" s="387"/>
      <c r="BM9" s="387"/>
      <c r="BN9" s="387"/>
      <c r="BO9" s="387"/>
      <c r="BP9" s="387" t="s">
        <v>202</v>
      </c>
      <c r="BQ9" s="387"/>
      <c r="BR9" s="387"/>
      <c r="BS9" s="387"/>
      <c r="BT9" s="387"/>
      <c r="BU9" s="387" t="s">
        <v>202</v>
      </c>
      <c r="BV9" s="387"/>
      <c r="BW9" s="387"/>
      <c r="BX9" s="387"/>
      <c r="BY9" s="387"/>
      <c r="BZ9" s="387"/>
      <c r="CA9" s="387"/>
      <c r="CB9" s="387" t="s">
        <v>202</v>
      </c>
      <c r="CC9" s="387"/>
      <c r="CD9" s="387"/>
      <c r="CE9" s="387" t="s">
        <v>202</v>
      </c>
      <c r="CF9" s="387"/>
      <c r="CG9" s="387"/>
      <c r="CH9" s="387" t="s">
        <v>202</v>
      </c>
      <c r="CI9" s="387"/>
      <c r="CJ9" s="387"/>
      <c r="CK9" s="387" t="s">
        <v>202</v>
      </c>
      <c r="CL9" s="387"/>
      <c r="CM9" s="387"/>
      <c r="CN9" s="387" t="s">
        <v>202</v>
      </c>
      <c r="CO9" s="387"/>
      <c r="CP9" s="387"/>
      <c r="CQ9" s="387"/>
      <c r="CR9" s="387"/>
      <c r="CS9" s="387" t="s">
        <v>202</v>
      </c>
      <c r="CT9" s="387"/>
      <c r="CU9" s="387"/>
      <c r="CV9" s="387" t="s">
        <v>202</v>
      </c>
      <c r="CW9" s="387"/>
      <c r="CX9" s="387"/>
      <c r="CY9" s="387"/>
      <c r="CZ9" s="387"/>
      <c r="DA9" s="387" t="s">
        <v>202</v>
      </c>
      <c r="DB9" s="387"/>
      <c r="DC9" s="387"/>
      <c r="DD9" s="387" t="s">
        <v>202</v>
      </c>
      <c r="DE9" s="387"/>
      <c r="DF9" s="387"/>
      <c r="DG9" s="387"/>
      <c r="DH9" s="387"/>
      <c r="DI9" s="387"/>
      <c r="DJ9" s="387"/>
      <c r="DK9" s="387"/>
      <c r="DL9" s="387"/>
      <c r="DM9" s="387"/>
      <c r="DN9" s="387"/>
      <c r="DO9" s="387" t="s">
        <v>202</v>
      </c>
      <c r="DP9" s="387"/>
      <c r="DQ9" s="387"/>
      <c r="DR9" s="387" t="s">
        <v>202</v>
      </c>
      <c r="DS9" s="387"/>
      <c r="DT9" s="387"/>
      <c r="DU9" s="387" t="s">
        <v>202</v>
      </c>
      <c r="DV9" s="387"/>
      <c r="DW9" s="387"/>
      <c r="DX9" s="387" t="s">
        <v>202</v>
      </c>
      <c r="DY9" s="387"/>
      <c r="DZ9" s="387"/>
      <c r="EA9" s="387" t="s">
        <v>202</v>
      </c>
      <c r="EB9" s="387"/>
      <c r="EC9" s="387"/>
      <c r="ED9" s="387" t="s">
        <v>202</v>
      </c>
      <c r="EE9" s="387"/>
      <c r="EF9" s="387"/>
      <c r="EG9" s="387" t="s">
        <v>202</v>
      </c>
      <c r="EH9" s="387"/>
      <c r="EI9" s="387"/>
      <c r="EJ9" s="387" t="s">
        <v>202</v>
      </c>
      <c r="EK9" s="387"/>
      <c r="EL9" s="387"/>
      <c r="EM9" s="387" t="s">
        <v>202</v>
      </c>
      <c r="EN9" s="387"/>
      <c r="EO9" s="387"/>
      <c r="EP9" s="387" t="s">
        <v>202</v>
      </c>
      <c r="EQ9" s="387"/>
      <c r="ER9" s="387"/>
      <c r="ES9" s="387" t="s">
        <v>202</v>
      </c>
      <c r="ET9" s="387"/>
      <c r="EU9" s="387"/>
      <c r="EV9" s="387" t="s">
        <v>202</v>
      </c>
      <c r="EW9" s="387"/>
      <c r="EX9" s="387"/>
      <c r="EY9" s="387" t="s">
        <v>202</v>
      </c>
      <c r="EZ9" s="387"/>
      <c r="FA9" s="387"/>
      <c r="FB9" s="387" t="s">
        <v>202</v>
      </c>
      <c r="FC9" s="387"/>
      <c r="FD9" s="387"/>
      <c r="FE9" s="387" t="s">
        <v>202</v>
      </c>
      <c r="FF9" s="387"/>
      <c r="FG9" s="387"/>
      <c r="FH9" s="387" t="s">
        <v>202</v>
      </c>
      <c r="FI9" s="387"/>
      <c r="FJ9" s="387"/>
      <c r="FK9" s="387" t="s">
        <v>202</v>
      </c>
    </row>
    <row r="10" spans="1:396" x14ac:dyDescent="0.2">
      <c r="A10" s="189" t="s">
        <v>68</v>
      </c>
      <c r="B10" s="118"/>
      <c r="C10" s="2234"/>
      <c r="D10" s="119"/>
      <c r="E10" s="119"/>
      <c r="F10" s="120"/>
      <c r="G10" s="292"/>
      <c r="H10" s="292"/>
      <c r="I10" s="120"/>
      <c r="J10" s="292"/>
      <c r="K10" s="292"/>
      <c r="L10" s="120"/>
      <c r="M10" s="120"/>
      <c r="N10" s="120"/>
      <c r="O10" s="292"/>
      <c r="P10" s="292"/>
      <c r="Q10" s="120"/>
      <c r="R10" s="292"/>
      <c r="S10" s="292"/>
      <c r="T10" s="120"/>
      <c r="U10" s="292"/>
      <c r="V10" s="292"/>
      <c r="W10" s="120"/>
      <c r="X10" s="292"/>
      <c r="Y10" s="292"/>
      <c r="Z10" s="120"/>
      <c r="AA10" s="120"/>
      <c r="AB10" s="120"/>
      <c r="AC10" s="120"/>
      <c r="AD10" s="120"/>
      <c r="AE10" s="120"/>
      <c r="AF10" s="120"/>
      <c r="AG10" s="120"/>
      <c r="AH10" s="120"/>
      <c r="AI10" s="292"/>
      <c r="AJ10" s="292"/>
      <c r="AK10" s="120"/>
      <c r="AL10" s="120"/>
      <c r="AM10" s="120"/>
      <c r="AN10" s="120"/>
      <c r="AO10" s="120"/>
      <c r="AP10" s="292"/>
      <c r="AQ10" s="292"/>
      <c r="AR10" s="120"/>
      <c r="AS10" s="292"/>
      <c r="AT10" s="292"/>
      <c r="AU10" s="120"/>
      <c r="AV10" s="292"/>
      <c r="AW10" s="292"/>
      <c r="AX10" s="120"/>
      <c r="AY10" s="120"/>
      <c r="AZ10" s="120"/>
      <c r="BA10" s="120"/>
      <c r="BB10" s="120"/>
      <c r="BC10" s="292"/>
      <c r="BD10" s="292"/>
      <c r="BE10" s="120"/>
      <c r="BF10" s="120"/>
      <c r="BG10" s="120"/>
      <c r="BH10" s="292"/>
      <c r="BI10" s="292"/>
      <c r="BJ10" s="120"/>
      <c r="BK10" s="120"/>
      <c r="BL10" s="120"/>
      <c r="BM10" s="120"/>
      <c r="BN10" s="120"/>
      <c r="BO10" s="292"/>
      <c r="BP10" s="292"/>
      <c r="BQ10" s="120"/>
      <c r="BR10" s="120"/>
      <c r="BS10" s="120"/>
      <c r="BT10" s="292"/>
      <c r="BU10" s="292"/>
      <c r="BV10" s="120"/>
      <c r="BW10" s="120"/>
      <c r="BX10" s="120"/>
      <c r="BY10" s="120"/>
      <c r="BZ10" s="120"/>
      <c r="CA10" s="292"/>
      <c r="CB10" s="292"/>
      <c r="CC10" s="120"/>
      <c r="CD10" s="292"/>
      <c r="CE10" s="292"/>
      <c r="CF10" s="120"/>
      <c r="CG10" s="292"/>
      <c r="CH10" s="292"/>
      <c r="CI10" s="120"/>
      <c r="CJ10" s="292"/>
      <c r="CK10" s="292"/>
      <c r="CL10" s="120"/>
      <c r="CM10" s="292"/>
      <c r="CN10" s="292"/>
      <c r="CO10" s="120"/>
      <c r="CP10" s="120"/>
      <c r="CQ10" s="120"/>
      <c r="CR10" s="292"/>
      <c r="CS10" s="292"/>
      <c r="CT10" s="120"/>
      <c r="CU10" s="292"/>
      <c r="CV10" s="292"/>
      <c r="CW10" s="120"/>
      <c r="CX10" s="120"/>
      <c r="CY10" s="120"/>
      <c r="CZ10" s="292"/>
      <c r="DA10" s="292"/>
      <c r="DB10" s="120"/>
      <c r="DC10" s="292"/>
      <c r="DD10" s="292"/>
      <c r="DE10" s="120"/>
      <c r="DF10" s="120"/>
      <c r="DG10" s="120"/>
      <c r="DH10" s="120"/>
      <c r="DI10" s="120"/>
      <c r="DJ10" s="120"/>
      <c r="DK10" s="120"/>
      <c r="DL10" s="120"/>
      <c r="DM10" s="120"/>
      <c r="DN10" s="292"/>
      <c r="DO10" s="292"/>
      <c r="DP10" s="120"/>
      <c r="DQ10" s="292"/>
      <c r="DR10" s="292"/>
      <c r="DS10" s="120"/>
      <c r="DT10" s="292"/>
      <c r="DU10" s="292"/>
      <c r="DV10" s="120"/>
      <c r="DW10" s="292"/>
      <c r="DX10" s="292"/>
      <c r="DY10" s="120"/>
      <c r="DZ10" s="292"/>
      <c r="EA10" s="292"/>
      <c r="EB10" s="120"/>
      <c r="EC10" s="292"/>
      <c r="ED10" s="292"/>
      <c r="EE10" s="120"/>
      <c r="EF10" s="292"/>
      <c r="EG10" s="292"/>
      <c r="EH10" s="120"/>
      <c r="EI10" s="292"/>
      <c r="EJ10" s="292"/>
      <c r="EK10" s="120"/>
      <c r="EL10" s="292"/>
      <c r="EM10" s="292"/>
      <c r="EN10" s="120"/>
      <c r="EO10" s="292"/>
      <c r="EP10" s="292"/>
      <c r="EQ10" s="120"/>
      <c r="ER10" s="292"/>
      <c r="ES10" s="292"/>
      <c r="ET10" s="120"/>
      <c r="EU10" s="292"/>
      <c r="EV10" s="292"/>
      <c r="EW10" s="120"/>
      <c r="EX10" s="292"/>
      <c r="EY10" s="292"/>
      <c r="EZ10" s="120"/>
      <c r="FA10" s="292"/>
      <c r="FB10" s="292"/>
      <c r="FC10" s="120"/>
      <c r="FD10" s="292"/>
      <c r="FE10" s="292"/>
      <c r="FF10" s="120"/>
      <c r="FG10" s="292"/>
      <c r="FH10" s="292"/>
      <c r="FI10" s="120"/>
      <c r="FJ10" s="292"/>
      <c r="FK10" s="292"/>
    </row>
    <row r="11" spans="1:396" ht="22.5" x14ac:dyDescent="0.2">
      <c r="A11" s="190" t="s">
        <v>1</v>
      </c>
      <c r="B11" s="146" t="s">
        <v>166</v>
      </c>
      <c r="C11" s="2235" t="s">
        <v>2</v>
      </c>
      <c r="D11" s="30" t="s">
        <v>2</v>
      </c>
      <c r="E11" s="117"/>
      <c r="F11" s="27"/>
      <c r="G11" s="293"/>
      <c r="H11" s="293"/>
      <c r="I11" s="27"/>
      <c r="J11" s="293"/>
      <c r="K11" s="293"/>
      <c r="L11" s="27"/>
      <c r="M11" s="28"/>
      <c r="N11" s="27"/>
      <c r="O11" s="293"/>
      <c r="P11" s="293"/>
      <c r="Q11" s="27"/>
      <c r="R11" s="293"/>
      <c r="S11" s="293"/>
      <c r="T11" s="27"/>
      <c r="U11" s="293"/>
      <c r="V11" s="293"/>
      <c r="W11" s="27"/>
      <c r="X11" s="293"/>
      <c r="Y11" s="293"/>
      <c r="Z11" s="27"/>
      <c r="AA11" s="28"/>
      <c r="AB11" s="27"/>
      <c r="AC11" s="28"/>
      <c r="AD11" s="27"/>
      <c r="AE11" s="28"/>
      <c r="AF11" s="27"/>
      <c r="AG11" s="28"/>
      <c r="AH11" s="27"/>
      <c r="AI11" s="293"/>
      <c r="AJ11" s="293"/>
      <c r="AK11" s="27"/>
      <c r="AL11" s="28"/>
      <c r="AM11" s="27"/>
      <c r="AN11" s="28"/>
      <c r="AO11" s="27"/>
      <c r="AP11" s="293"/>
      <c r="AQ11" s="293"/>
      <c r="AR11" s="27"/>
      <c r="AS11" s="293"/>
      <c r="AT11" s="293"/>
      <c r="AU11" s="27"/>
      <c r="AV11" s="293"/>
      <c r="AW11" s="293"/>
      <c r="AX11" s="27"/>
      <c r="AY11" s="28"/>
      <c r="AZ11" s="27"/>
      <c r="BA11" s="28"/>
      <c r="BB11" s="27"/>
      <c r="BC11" s="293"/>
      <c r="BD11" s="293"/>
      <c r="BE11" s="27"/>
      <c r="BF11" s="28"/>
      <c r="BG11" s="27"/>
      <c r="BH11" s="293"/>
      <c r="BI11" s="293"/>
      <c r="BJ11" s="27"/>
      <c r="BK11" s="28"/>
      <c r="BL11" s="27"/>
      <c r="BM11" s="28"/>
      <c r="BN11" s="27"/>
      <c r="BO11" s="293"/>
      <c r="BP11" s="293"/>
      <c r="BQ11" s="27"/>
      <c r="BR11" s="110"/>
      <c r="BS11" s="225"/>
      <c r="BT11" s="325"/>
      <c r="BU11" s="325"/>
      <c r="BV11" s="225"/>
      <c r="BW11" s="226"/>
      <c r="BX11" s="225"/>
      <c r="BY11" s="226"/>
      <c r="BZ11" s="225"/>
      <c r="CA11" s="325"/>
      <c r="CB11" s="325"/>
      <c r="CC11" s="225"/>
      <c r="CD11" s="325"/>
      <c r="CE11" s="325"/>
      <c r="CF11" s="225"/>
      <c r="CG11" s="325"/>
      <c r="CH11" s="325"/>
      <c r="CI11" s="225"/>
      <c r="CJ11" s="325"/>
      <c r="CK11" s="325"/>
      <c r="CL11" s="225"/>
      <c r="CM11" s="325"/>
      <c r="CN11" s="325"/>
      <c r="CO11" s="225"/>
      <c r="CP11" s="226"/>
      <c r="CQ11" s="225"/>
      <c r="CR11" s="325"/>
      <c r="CS11" s="325"/>
      <c r="CT11" s="225"/>
      <c r="CU11" s="325"/>
      <c r="CV11" s="325"/>
      <c r="CW11" s="225"/>
      <c r="CX11" s="226"/>
      <c r="CY11" s="225"/>
      <c r="CZ11" s="325"/>
      <c r="DA11" s="325"/>
      <c r="DB11" s="225"/>
      <c r="DC11" s="325"/>
      <c r="DD11" s="325"/>
      <c r="DE11" s="225"/>
      <c r="DF11" s="226"/>
      <c r="DG11" s="225"/>
      <c r="DH11" s="226"/>
      <c r="DI11" s="225"/>
      <c r="DJ11" s="226"/>
      <c r="DK11" s="225"/>
      <c r="DL11" s="226"/>
      <c r="DM11" s="225"/>
      <c r="DN11" s="325"/>
      <c r="DO11" s="325"/>
      <c r="DP11" s="225"/>
      <c r="DQ11" s="325"/>
      <c r="DR11" s="325"/>
      <c r="DS11" s="225"/>
      <c r="DT11" s="325"/>
      <c r="DU11" s="325"/>
      <c r="DV11" s="225"/>
      <c r="DW11" s="325"/>
      <c r="DX11" s="325"/>
      <c r="DY11" s="225"/>
      <c r="DZ11" s="325"/>
      <c r="EA11" s="325"/>
      <c r="EB11" s="225">
        <v>90.8</v>
      </c>
      <c r="EC11" s="325" t="s">
        <v>3</v>
      </c>
      <c r="ED11" s="325"/>
      <c r="EE11" s="225">
        <v>93.7</v>
      </c>
      <c r="EF11" s="325" t="s">
        <v>3</v>
      </c>
      <c r="EG11" s="325"/>
      <c r="EH11" s="225">
        <v>92.8</v>
      </c>
      <c r="EI11" s="325" t="s">
        <v>3</v>
      </c>
      <c r="EJ11" s="325"/>
      <c r="EK11" s="225">
        <v>85</v>
      </c>
      <c r="EL11" s="325" t="s">
        <v>3</v>
      </c>
      <c r="EM11" s="325"/>
      <c r="EN11" s="225">
        <v>87.3</v>
      </c>
      <c r="EO11" s="325" t="s">
        <v>3</v>
      </c>
      <c r="EP11" s="325"/>
      <c r="EQ11" s="225">
        <v>89.7</v>
      </c>
      <c r="ER11" s="325" t="s">
        <v>3</v>
      </c>
      <c r="ES11" s="325"/>
      <c r="ET11" s="225">
        <v>87.5</v>
      </c>
      <c r="EU11" s="325" t="s">
        <v>3</v>
      </c>
      <c r="EV11" s="325"/>
      <c r="EW11" s="225">
        <v>92.9</v>
      </c>
      <c r="EX11" s="325" t="s">
        <v>3</v>
      </c>
      <c r="EY11" s="325"/>
      <c r="EZ11" s="225">
        <v>81.599999999999994</v>
      </c>
      <c r="FA11" s="325" t="s">
        <v>3</v>
      </c>
      <c r="FB11" s="325"/>
      <c r="FC11" s="225">
        <v>86.9</v>
      </c>
      <c r="FD11" s="325" t="s">
        <v>3</v>
      </c>
      <c r="FE11" s="325"/>
      <c r="FF11" s="225">
        <v>85.4</v>
      </c>
      <c r="FG11" s="325" t="s">
        <v>3</v>
      </c>
      <c r="FH11" s="325"/>
      <c r="FI11" s="225">
        <v>87.7</v>
      </c>
      <c r="FJ11" s="325" t="s">
        <v>3</v>
      </c>
      <c r="FK11" s="363"/>
    </row>
    <row r="12" spans="1:396" x14ac:dyDescent="0.2">
      <c r="A12" s="191" t="s">
        <v>4</v>
      </c>
      <c r="B12" s="147" t="s">
        <v>5</v>
      </c>
      <c r="C12" s="2235" t="s">
        <v>2</v>
      </c>
      <c r="D12" s="30" t="s">
        <v>2</v>
      </c>
      <c r="E12" s="117"/>
      <c r="F12" s="32"/>
      <c r="G12" s="294"/>
      <c r="H12" s="294"/>
      <c r="I12" s="32"/>
      <c r="J12" s="294"/>
      <c r="K12" s="294"/>
      <c r="L12" s="32"/>
      <c r="M12" s="33"/>
      <c r="N12" s="32"/>
      <c r="O12" s="294"/>
      <c r="P12" s="294"/>
      <c r="Q12" s="32"/>
      <c r="R12" s="294"/>
      <c r="S12" s="294"/>
      <c r="T12" s="32"/>
      <c r="U12" s="294"/>
      <c r="V12" s="294"/>
      <c r="W12" s="32"/>
      <c r="X12" s="294"/>
      <c r="Y12" s="294"/>
      <c r="Z12" s="32"/>
      <c r="AA12" s="33"/>
      <c r="AB12" s="32"/>
      <c r="AC12" s="33"/>
      <c r="AD12" s="32"/>
      <c r="AE12" s="33"/>
      <c r="AF12" s="32"/>
      <c r="AG12" s="33"/>
      <c r="AH12" s="32"/>
      <c r="AI12" s="294"/>
      <c r="AJ12" s="294"/>
      <c r="AK12" s="32"/>
      <c r="AL12" s="33"/>
      <c r="AM12" s="32"/>
      <c r="AN12" s="33"/>
      <c r="AO12" s="32"/>
      <c r="AP12" s="294"/>
      <c r="AQ12" s="294"/>
      <c r="AR12" s="32"/>
      <c r="AS12" s="294"/>
      <c r="AT12" s="294"/>
      <c r="AU12" s="32"/>
      <c r="AV12" s="294"/>
      <c r="AW12" s="294"/>
      <c r="AX12" s="32"/>
      <c r="AY12" s="33"/>
      <c r="AZ12" s="32"/>
      <c r="BA12" s="33"/>
      <c r="BB12" s="32"/>
      <c r="BC12" s="294"/>
      <c r="BD12" s="294"/>
      <c r="BE12" s="32"/>
      <c r="BF12" s="33"/>
      <c r="BG12" s="32"/>
      <c r="BH12" s="294"/>
      <c r="BI12" s="294"/>
      <c r="BJ12" s="32"/>
      <c r="BK12" s="33"/>
      <c r="BL12" s="32"/>
      <c r="BM12" s="33"/>
      <c r="BN12" s="32"/>
      <c r="BO12" s="294"/>
      <c r="BP12" s="294"/>
      <c r="BQ12" s="32"/>
      <c r="BR12" s="111"/>
      <c r="BS12" s="227"/>
      <c r="BT12" s="326"/>
      <c r="BU12" s="326"/>
      <c r="BV12" s="227"/>
      <c r="BW12" s="228"/>
      <c r="BX12" s="227"/>
      <c r="BY12" s="228"/>
      <c r="BZ12" s="227"/>
      <c r="CA12" s="326"/>
      <c r="CB12" s="326"/>
      <c r="CC12" s="227"/>
      <c r="CD12" s="326"/>
      <c r="CE12" s="326"/>
      <c r="CF12" s="227"/>
      <c r="CG12" s="326"/>
      <c r="CH12" s="326"/>
      <c r="CI12" s="227"/>
      <c r="CJ12" s="326"/>
      <c r="CK12" s="326"/>
      <c r="CL12" s="227"/>
      <c r="CM12" s="326"/>
      <c r="CN12" s="326"/>
      <c r="CO12" s="227"/>
      <c r="CP12" s="228"/>
      <c r="CQ12" s="227"/>
      <c r="CR12" s="326"/>
      <c r="CS12" s="326"/>
      <c r="CT12" s="227"/>
      <c r="CU12" s="326"/>
      <c r="CV12" s="326"/>
      <c r="CW12" s="227"/>
      <c r="CX12" s="228"/>
      <c r="CY12" s="227"/>
      <c r="CZ12" s="326"/>
      <c r="DA12" s="326"/>
      <c r="DB12" s="227"/>
      <c r="DC12" s="326"/>
      <c r="DD12" s="326"/>
      <c r="DE12" s="227"/>
      <c r="DF12" s="228"/>
      <c r="DG12" s="227"/>
      <c r="DH12" s="228"/>
      <c r="DI12" s="227"/>
      <c r="DJ12" s="228"/>
      <c r="DK12" s="227"/>
      <c r="DL12" s="228"/>
      <c r="DM12" s="227"/>
      <c r="DN12" s="326"/>
      <c r="DO12" s="326"/>
      <c r="DP12" s="227"/>
      <c r="DQ12" s="326"/>
      <c r="DR12" s="326"/>
      <c r="DS12" s="227"/>
      <c r="DT12" s="326"/>
      <c r="DU12" s="326"/>
      <c r="DV12" s="227"/>
      <c r="DW12" s="326"/>
      <c r="DX12" s="326"/>
      <c r="DY12" s="227"/>
      <c r="DZ12" s="326"/>
      <c r="EA12" s="326"/>
      <c r="EB12" s="227">
        <v>15</v>
      </c>
      <c r="EC12" s="326" t="s">
        <v>3</v>
      </c>
      <c r="ED12" s="326"/>
      <c r="EE12" s="227">
        <v>12</v>
      </c>
      <c r="EF12" s="326" t="s">
        <v>3</v>
      </c>
      <c r="EG12" s="326"/>
      <c r="EH12" s="227">
        <v>9.8000000000000007</v>
      </c>
      <c r="EI12" s="326" t="s">
        <v>3</v>
      </c>
      <c r="EJ12" s="326"/>
      <c r="EK12" s="227">
        <v>19</v>
      </c>
      <c r="EL12" s="326" t="s">
        <v>3</v>
      </c>
      <c r="EM12" s="326"/>
      <c r="EN12" s="227">
        <v>13</v>
      </c>
      <c r="EO12" s="326" t="s">
        <v>3</v>
      </c>
      <c r="EP12" s="326"/>
      <c r="EQ12" s="227">
        <v>14</v>
      </c>
      <c r="ER12" s="326" t="s">
        <v>3</v>
      </c>
      <c r="ES12" s="326"/>
      <c r="ET12" s="227">
        <v>15</v>
      </c>
      <c r="EU12" s="326" t="s">
        <v>3</v>
      </c>
      <c r="EV12" s="326"/>
      <c r="EW12" s="227">
        <v>6</v>
      </c>
      <c r="EX12" s="326" t="s">
        <v>3</v>
      </c>
      <c r="EY12" s="326"/>
      <c r="EZ12" s="227">
        <v>18</v>
      </c>
      <c r="FA12" s="326" t="s">
        <v>3</v>
      </c>
      <c r="FB12" s="326"/>
      <c r="FC12" s="227">
        <v>12</v>
      </c>
      <c r="FD12" s="326" t="s">
        <v>3</v>
      </c>
      <c r="FE12" s="326"/>
      <c r="FF12" s="227">
        <v>24</v>
      </c>
      <c r="FG12" s="326" t="s">
        <v>3</v>
      </c>
      <c r="FH12" s="326"/>
      <c r="FI12" s="227">
        <v>16</v>
      </c>
      <c r="FJ12" s="326" t="s">
        <v>3</v>
      </c>
      <c r="FK12" s="364"/>
    </row>
    <row r="13" spans="1:396" x14ac:dyDescent="0.2">
      <c r="A13" s="191" t="s">
        <v>6</v>
      </c>
      <c r="B13" s="147" t="s">
        <v>5</v>
      </c>
      <c r="C13" s="2235" t="s">
        <v>2</v>
      </c>
      <c r="D13" s="30" t="s">
        <v>2</v>
      </c>
      <c r="E13" s="117"/>
      <c r="F13" s="32"/>
      <c r="G13" s="294"/>
      <c r="H13" s="294"/>
      <c r="I13" s="32"/>
      <c r="J13" s="294"/>
      <c r="K13" s="294"/>
      <c r="L13" s="32"/>
      <c r="M13" s="33"/>
      <c r="N13" s="32"/>
      <c r="O13" s="294"/>
      <c r="P13" s="294"/>
      <c r="Q13" s="32"/>
      <c r="R13" s="294"/>
      <c r="S13" s="294"/>
      <c r="T13" s="32"/>
      <c r="U13" s="294"/>
      <c r="V13" s="294"/>
      <c r="W13" s="32"/>
      <c r="X13" s="294"/>
      <c r="Y13" s="294"/>
      <c r="Z13" s="32"/>
      <c r="AA13" s="33"/>
      <c r="AB13" s="32"/>
      <c r="AC13" s="33"/>
      <c r="AD13" s="32"/>
      <c r="AE13" s="33"/>
      <c r="AF13" s="32"/>
      <c r="AG13" s="33"/>
      <c r="AH13" s="32"/>
      <c r="AI13" s="294"/>
      <c r="AJ13" s="294"/>
      <c r="AK13" s="32"/>
      <c r="AL13" s="33"/>
      <c r="AM13" s="32"/>
      <c r="AN13" s="33"/>
      <c r="AO13" s="32"/>
      <c r="AP13" s="294"/>
      <c r="AQ13" s="294"/>
      <c r="AR13" s="32"/>
      <c r="AS13" s="294"/>
      <c r="AT13" s="294"/>
      <c r="AU13" s="32"/>
      <c r="AV13" s="294"/>
      <c r="AW13" s="294"/>
      <c r="AX13" s="32"/>
      <c r="AY13" s="33"/>
      <c r="AZ13" s="32"/>
      <c r="BA13" s="33"/>
      <c r="BB13" s="32"/>
      <c r="BC13" s="294"/>
      <c r="BD13" s="294"/>
      <c r="BE13" s="32"/>
      <c r="BF13" s="33"/>
      <c r="BG13" s="32"/>
      <c r="BH13" s="294"/>
      <c r="BI13" s="294"/>
      <c r="BJ13" s="32"/>
      <c r="BK13" s="33"/>
      <c r="BL13" s="32"/>
      <c r="BM13" s="33"/>
      <c r="BN13" s="32"/>
      <c r="BO13" s="294"/>
      <c r="BP13" s="294"/>
      <c r="BQ13" s="32"/>
      <c r="BR13" s="111"/>
      <c r="BS13" s="227"/>
      <c r="BT13" s="326"/>
      <c r="BU13" s="326"/>
      <c r="BV13" s="227"/>
      <c r="BW13" s="228"/>
      <c r="BX13" s="227"/>
      <c r="BY13" s="228"/>
      <c r="BZ13" s="227"/>
      <c r="CA13" s="326"/>
      <c r="CB13" s="326"/>
      <c r="CC13" s="227"/>
      <c r="CD13" s="326"/>
      <c r="CE13" s="326"/>
      <c r="CF13" s="227"/>
      <c r="CG13" s="326"/>
      <c r="CH13" s="326"/>
      <c r="CI13" s="227"/>
      <c r="CJ13" s="326"/>
      <c r="CK13" s="326"/>
      <c r="CL13" s="227"/>
      <c r="CM13" s="326"/>
      <c r="CN13" s="326"/>
      <c r="CO13" s="227"/>
      <c r="CP13" s="228"/>
      <c r="CQ13" s="227"/>
      <c r="CR13" s="326"/>
      <c r="CS13" s="326"/>
      <c r="CT13" s="227"/>
      <c r="CU13" s="326"/>
      <c r="CV13" s="326"/>
      <c r="CW13" s="227"/>
      <c r="CX13" s="228"/>
      <c r="CY13" s="227"/>
      <c r="CZ13" s="326"/>
      <c r="DA13" s="326"/>
      <c r="DB13" s="227"/>
      <c r="DC13" s="326"/>
      <c r="DD13" s="326"/>
      <c r="DE13" s="227"/>
      <c r="DF13" s="228"/>
      <c r="DG13" s="227"/>
      <c r="DH13" s="228"/>
      <c r="DI13" s="227"/>
      <c r="DJ13" s="228"/>
      <c r="DK13" s="227"/>
      <c r="DL13" s="228"/>
      <c r="DM13" s="227"/>
      <c r="DN13" s="326"/>
      <c r="DO13" s="326"/>
      <c r="DP13" s="227"/>
      <c r="DQ13" s="326"/>
      <c r="DR13" s="326"/>
      <c r="DS13" s="227"/>
      <c r="DT13" s="326"/>
      <c r="DU13" s="326"/>
      <c r="DV13" s="227"/>
      <c r="DW13" s="326"/>
      <c r="DX13" s="326"/>
      <c r="DY13" s="227"/>
      <c r="DZ13" s="326"/>
      <c r="EA13" s="326"/>
      <c r="EB13" s="227">
        <v>85</v>
      </c>
      <c r="EC13" s="326" t="s">
        <v>3</v>
      </c>
      <c r="ED13" s="326"/>
      <c r="EE13" s="227">
        <v>88</v>
      </c>
      <c r="EF13" s="326" t="s">
        <v>3</v>
      </c>
      <c r="EG13" s="326"/>
      <c r="EH13" s="227">
        <v>90</v>
      </c>
      <c r="EI13" s="326" t="s">
        <v>3</v>
      </c>
      <c r="EJ13" s="326"/>
      <c r="EK13" s="227">
        <v>81</v>
      </c>
      <c r="EL13" s="326" t="s">
        <v>3</v>
      </c>
      <c r="EM13" s="326"/>
      <c r="EN13" s="227">
        <v>87</v>
      </c>
      <c r="EO13" s="326" t="s">
        <v>3</v>
      </c>
      <c r="EP13" s="326"/>
      <c r="EQ13" s="227">
        <v>86</v>
      </c>
      <c r="ER13" s="326" t="s">
        <v>3</v>
      </c>
      <c r="ES13" s="326"/>
      <c r="ET13" s="227">
        <v>85</v>
      </c>
      <c r="EU13" s="326" t="s">
        <v>3</v>
      </c>
      <c r="EV13" s="326"/>
      <c r="EW13" s="227">
        <v>94</v>
      </c>
      <c r="EX13" s="326" t="s">
        <v>3</v>
      </c>
      <c r="EY13" s="326"/>
      <c r="EZ13" s="227">
        <v>82</v>
      </c>
      <c r="FA13" s="326" t="s">
        <v>3</v>
      </c>
      <c r="FB13" s="326"/>
      <c r="FC13" s="227">
        <v>88</v>
      </c>
      <c r="FD13" s="326" t="s">
        <v>3</v>
      </c>
      <c r="FE13" s="326"/>
      <c r="FF13" s="227">
        <v>76</v>
      </c>
      <c r="FG13" s="326" t="s">
        <v>3</v>
      </c>
      <c r="FH13" s="326"/>
      <c r="FI13" s="227">
        <v>84</v>
      </c>
      <c r="FJ13" s="326" t="s">
        <v>3</v>
      </c>
      <c r="FK13" s="364"/>
    </row>
    <row r="14" spans="1:396" x14ac:dyDescent="0.2">
      <c r="A14" s="192" t="s">
        <v>7</v>
      </c>
      <c r="B14" s="148" t="s">
        <v>10</v>
      </c>
      <c r="C14" s="2236" t="s">
        <v>2</v>
      </c>
      <c r="D14" s="39" t="s">
        <v>2</v>
      </c>
      <c r="E14" s="117"/>
      <c r="F14" s="41"/>
      <c r="G14" s="295"/>
      <c r="H14" s="295"/>
      <c r="I14" s="41"/>
      <c r="J14" s="295"/>
      <c r="K14" s="295"/>
      <c r="L14" s="41"/>
      <c r="M14" s="42"/>
      <c r="N14" s="41"/>
      <c r="O14" s="295"/>
      <c r="P14" s="295"/>
      <c r="Q14" s="41"/>
      <c r="R14" s="295"/>
      <c r="S14" s="295"/>
      <c r="T14" s="41"/>
      <c r="U14" s="295"/>
      <c r="V14" s="295"/>
      <c r="W14" s="41"/>
      <c r="X14" s="295"/>
      <c r="Y14" s="295"/>
      <c r="Z14" s="41"/>
      <c r="AA14" s="42"/>
      <c r="AB14" s="41"/>
      <c r="AC14" s="42"/>
      <c r="AD14" s="41"/>
      <c r="AE14" s="42"/>
      <c r="AF14" s="41"/>
      <c r="AG14" s="42"/>
      <c r="AH14" s="41"/>
      <c r="AI14" s="295"/>
      <c r="AJ14" s="295"/>
      <c r="AK14" s="41"/>
      <c r="AL14" s="42"/>
      <c r="AM14" s="41"/>
      <c r="AN14" s="42"/>
      <c r="AO14" s="41"/>
      <c r="AP14" s="295"/>
      <c r="AQ14" s="295"/>
      <c r="AR14" s="41"/>
      <c r="AS14" s="295"/>
      <c r="AT14" s="295"/>
      <c r="AU14" s="41"/>
      <c r="AV14" s="295"/>
      <c r="AW14" s="295"/>
      <c r="AX14" s="41"/>
      <c r="AY14" s="42"/>
      <c r="AZ14" s="41"/>
      <c r="BA14" s="42"/>
      <c r="BB14" s="41"/>
      <c r="BC14" s="295"/>
      <c r="BD14" s="295"/>
      <c r="BE14" s="41"/>
      <c r="BF14" s="42"/>
      <c r="BG14" s="41"/>
      <c r="BH14" s="295"/>
      <c r="BI14" s="295"/>
      <c r="BJ14" s="41"/>
      <c r="BK14" s="42"/>
      <c r="BL14" s="41"/>
      <c r="BM14" s="42"/>
      <c r="BN14" s="41"/>
      <c r="BO14" s="295"/>
      <c r="BP14" s="295"/>
      <c r="BQ14" s="41"/>
      <c r="BR14" s="112"/>
      <c r="BS14" s="229"/>
      <c r="BT14" s="327"/>
      <c r="BU14" s="327"/>
      <c r="BV14" s="229"/>
      <c r="BW14" s="230"/>
      <c r="BX14" s="229"/>
      <c r="BY14" s="230"/>
      <c r="BZ14" s="229"/>
      <c r="CA14" s="327"/>
      <c r="CB14" s="327"/>
      <c r="CC14" s="229"/>
      <c r="CD14" s="327"/>
      <c r="CE14" s="327"/>
      <c r="CF14" s="229"/>
      <c r="CG14" s="327"/>
      <c r="CH14" s="327"/>
      <c r="CI14" s="229"/>
      <c r="CJ14" s="327"/>
      <c r="CK14" s="327"/>
      <c r="CL14" s="229"/>
      <c r="CM14" s="327"/>
      <c r="CN14" s="327"/>
      <c r="CO14" s="229"/>
      <c r="CP14" s="230"/>
      <c r="CQ14" s="229"/>
      <c r="CR14" s="327"/>
      <c r="CS14" s="327"/>
      <c r="CT14" s="229"/>
      <c r="CU14" s="327"/>
      <c r="CV14" s="327"/>
      <c r="CW14" s="229"/>
      <c r="CX14" s="230"/>
      <c r="CY14" s="229"/>
      <c r="CZ14" s="327"/>
      <c r="DA14" s="327"/>
      <c r="DB14" s="229"/>
      <c r="DC14" s="327"/>
      <c r="DD14" s="327"/>
      <c r="DE14" s="229"/>
      <c r="DF14" s="230"/>
      <c r="DG14" s="229"/>
      <c r="DH14" s="230"/>
      <c r="DI14" s="229"/>
      <c r="DJ14" s="230"/>
      <c r="DK14" s="229"/>
      <c r="DL14" s="230"/>
      <c r="DM14" s="229"/>
      <c r="DN14" s="327"/>
      <c r="DO14" s="327"/>
      <c r="DP14" s="229"/>
      <c r="DQ14" s="327"/>
      <c r="DR14" s="327"/>
      <c r="DS14" s="229"/>
      <c r="DT14" s="327"/>
      <c r="DU14" s="327"/>
      <c r="DV14" s="229"/>
      <c r="DW14" s="327"/>
      <c r="DX14" s="327"/>
      <c r="DY14" s="229"/>
      <c r="DZ14" s="327"/>
      <c r="EA14" s="327"/>
      <c r="EB14" s="229">
        <v>4300</v>
      </c>
      <c r="EC14" s="327" t="s">
        <v>3</v>
      </c>
      <c r="ED14" s="327"/>
      <c r="EE14" s="229">
        <v>6000</v>
      </c>
      <c r="EF14" s="327" t="s">
        <v>3</v>
      </c>
      <c r="EG14" s="327"/>
      <c r="EH14" s="229">
        <v>5300</v>
      </c>
      <c r="EI14" s="327" t="s">
        <v>3</v>
      </c>
      <c r="EJ14" s="327"/>
      <c r="EK14" s="229">
        <v>74000</v>
      </c>
      <c r="EL14" s="327" t="s">
        <v>3</v>
      </c>
      <c r="EM14" s="327"/>
      <c r="EN14" s="229">
        <v>62000</v>
      </c>
      <c r="EO14" s="327" t="s">
        <v>8</v>
      </c>
      <c r="EP14" s="327"/>
      <c r="EQ14" s="229">
        <v>18000</v>
      </c>
      <c r="ER14" s="327" t="s">
        <v>3</v>
      </c>
      <c r="ES14" s="327"/>
      <c r="ET14" s="229">
        <v>70000</v>
      </c>
      <c r="EU14" s="327" t="s">
        <v>3</v>
      </c>
      <c r="EV14" s="327"/>
      <c r="EW14" s="229">
        <v>9300</v>
      </c>
      <c r="EX14" s="327" t="s">
        <v>3</v>
      </c>
      <c r="EY14" s="327"/>
      <c r="EZ14" s="229">
        <v>28000</v>
      </c>
      <c r="FA14" s="327" t="s">
        <v>3</v>
      </c>
      <c r="FB14" s="327"/>
      <c r="FC14" s="229">
        <v>16000</v>
      </c>
      <c r="FD14" s="327" t="s">
        <v>3</v>
      </c>
      <c r="FE14" s="327"/>
      <c r="FF14" s="229">
        <v>42000</v>
      </c>
      <c r="FG14" s="327" t="s">
        <v>3</v>
      </c>
      <c r="FH14" s="327"/>
      <c r="FI14" s="229">
        <v>35000</v>
      </c>
      <c r="FJ14" s="327" t="s">
        <v>3</v>
      </c>
      <c r="FK14" s="365"/>
    </row>
    <row r="15" spans="1:396" x14ac:dyDescent="0.2">
      <c r="A15" s="193" t="s">
        <v>224</v>
      </c>
      <c r="B15" s="11"/>
      <c r="C15" s="2237"/>
      <c r="D15" s="47"/>
      <c r="E15" s="48"/>
      <c r="F15" s="49"/>
      <c r="G15" s="296"/>
      <c r="H15" s="296"/>
      <c r="I15" s="49"/>
      <c r="J15" s="296"/>
      <c r="K15" s="296"/>
      <c r="L15" s="49"/>
      <c r="M15" s="50"/>
      <c r="N15" s="50"/>
      <c r="O15" s="296"/>
      <c r="P15" s="296"/>
      <c r="Q15" s="50"/>
      <c r="R15" s="296"/>
      <c r="S15" s="296"/>
      <c r="T15" s="50"/>
      <c r="U15" s="296"/>
      <c r="V15" s="296"/>
      <c r="W15" s="50"/>
      <c r="X15" s="296"/>
      <c r="Y15" s="296"/>
      <c r="Z15" s="63"/>
      <c r="AA15" s="50"/>
      <c r="AB15" s="49"/>
      <c r="AC15" s="50"/>
      <c r="AD15" s="49"/>
      <c r="AE15" s="50"/>
      <c r="AF15" s="49"/>
      <c r="AG15" s="50"/>
      <c r="AH15" s="64"/>
      <c r="AI15" s="296"/>
      <c r="AJ15" s="296"/>
      <c r="AK15" s="49"/>
      <c r="AL15" s="50"/>
      <c r="AM15" s="49"/>
      <c r="AN15" s="50"/>
      <c r="AO15" s="64"/>
      <c r="AP15" s="296"/>
      <c r="AQ15" s="296"/>
      <c r="AR15" s="64"/>
      <c r="AS15" s="296"/>
      <c r="AT15" s="296"/>
      <c r="AU15" s="49"/>
      <c r="AV15" s="296"/>
      <c r="AW15" s="296"/>
      <c r="AX15" s="49"/>
      <c r="AY15" s="50"/>
      <c r="AZ15" s="49"/>
      <c r="BA15" s="50"/>
      <c r="BB15" s="64"/>
      <c r="BC15" s="296"/>
      <c r="BD15" s="296"/>
      <c r="BE15" s="49"/>
      <c r="BF15" s="50"/>
      <c r="BG15" s="64"/>
      <c r="BH15" s="296"/>
      <c r="BI15" s="296"/>
      <c r="BJ15" s="49"/>
      <c r="BK15" s="50"/>
      <c r="BL15" s="49"/>
      <c r="BM15" s="50"/>
      <c r="BN15" s="64"/>
      <c r="BO15" s="296"/>
      <c r="BP15" s="296"/>
      <c r="BQ15" s="49"/>
      <c r="BR15" s="50"/>
      <c r="BS15" s="49"/>
      <c r="BT15" s="296"/>
      <c r="BU15" s="312"/>
      <c r="EB15" s="49"/>
      <c r="EC15" s="296"/>
      <c r="ED15" s="296"/>
      <c r="EE15" s="49"/>
      <c r="EF15" s="296"/>
      <c r="EG15" s="296"/>
      <c r="EH15" s="49"/>
      <c r="EI15" s="296"/>
      <c r="EJ15" s="296"/>
      <c r="EK15" s="49"/>
      <c r="EL15" s="296"/>
      <c r="EM15" s="296"/>
      <c r="EN15" s="49"/>
      <c r="EO15" s="296"/>
      <c r="EP15" s="296"/>
      <c r="EQ15" s="49"/>
      <c r="ER15" s="296"/>
      <c r="ES15" s="296"/>
      <c r="ET15" s="49"/>
      <c r="EU15" s="296"/>
      <c r="EV15" s="296"/>
      <c r="EW15" s="49"/>
      <c r="EX15" s="296"/>
      <c r="EY15" s="296"/>
      <c r="EZ15" s="49"/>
      <c r="FA15" s="296"/>
      <c r="FB15" s="296"/>
      <c r="FC15" s="49"/>
      <c r="FD15" s="296"/>
      <c r="FE15" s="296"/>
      <c r="FF15" s="49"/>
      <c r="FG15" s="296"/>
      <c r="FH15" s="296"/>
      <c r="FI15" s="204"/>
      <c r="FJ15" s="366"/>
      <c r="FK15" s="366"/>
    </row>
    <row r="16" spans="1:396" x14ac:dyDescent="0.2">
      <c r="A16" s="190" t="s">
        <v>9</v>
      </c>
      <c r="B16" s="143" t="s">
        <v>10</v>
      </c>
      <c r="C16" s="2238" t="s">
        <v>2</v>
      </c>
      <c r="D16" s="30" t="s">
        <v>2</v>
      </c>
      <c r="F16" s="32"/>
      <c r="G16" s="294"/>
      <c r="H16" s="294"/>
      <c r="I16" s="32"/>
      <c r="J16" s="294"/>
      <c r="K16" s="294"/>
      <c r="L16" s="32"/>
      <c r="M16" s="33"/>
      <c r="N16" s="32"/>
      <c r="O16" s="294"/>
      <c r="P16" s="294"/>
      <c r="Q16" s="32"/>
      <c r="R16" s="294"/>
      <c r="S16" s="294"/>
      <c r="T16" s="32"/>
      <c r="U16" s="294"/>
      <c r="V16" s="294"/>
      <c r="W16" s="32"/>
      <c r="X16" s="294"/>
      <c r="Y16" s="294"/>
      <c r="Z16" s="32"/>
      <c r="AA16" s="33"/>
      <c r="AB16" s="32"/>
      <c r="AC16" s="33"/>
      <c r="AD16" s="32"/>
      <c r="AE16" s="33"/>
      <c r="AF16" s="32"/>
      <c r="AG16" s="33"/>
      <c r="AH16" s="32"/>
      <c r="AI16" s="294"/>
      <c r="AJ16" s="294"/>
      <c r="AK16" s="32"/>
      <c r="AL16" s="33"/>
      <c r="AM16" s="32"/>
      <c r="AN16" s="33"/>
      <c r="AO16" s="32"/>
      <c r="AP16" s="294"/>
      <c r="AQ16" s="294"/>
      <c r="AR16" s="32"/>
      <c r="AS16" s="294"/>
      <c r="AT16" s="294"/>
      <c r="AU16" s="32"/>
      <c r="AV16" s="294"/>
      <c r="AW16" s="294"/>
      <c r="AX16" s="32"/>
      <c r="AY16" s="33"/>
      <c r="AZ16" s="32"/>
      <c r="BA16" s="33"/>
      <c r="BB16" s="32"/>
      <c r="BC16" s="294"/>
      <c r="BD16" s="294"/>
      <c r="BE16" s="32"/>
      <c r="BF16" s="33"/>
      <c r="BG16" s="32"/>
      <c r="BH16" s="294"/>
      <c r="BI16" s="294"/>
      <c r="BJ16" s="32"/>
      <c r="BK16" s="33"/>
      <c r="BL16" s="32"/>
      <c r="BM16" s="33"/>
      <c r="BN16" s="32"/>
      <c r="BO16" s="294"/>
      <c r="BP16" s="294"/>
      <c r="BQ16" s="32"/>
      <c r="BR16" s="111"/>
      <c r="BS16" s="166"/>
      <c r="BT16" s="328"/>
      <c r="BU16" s="328"/>
      <c r="BV16" s="166"/>
      <c r="BW16" s="167"/>
      <c r="BX16" s="166"/>
      <c r="BY16" s="167"/>
      <c r="BZ16" s="166"/>
      <c r="CA16" s="328"/>
      <c r="CB16" s="328"/>
      <c r="CC16" s="166"/>
      <c r="CD16" s="328"/>
      <c r="CE16" s="328"/>
      <c r="CF16" s="166"/>
      <c r="CG16" s="328"/>
      <c r="CH16" s="328"/>
      <c r="CI16" s="166"/>
      <c r="CJ16" s="328"/>
      <c r="CK16" s="328"/>
      <c r="CL16" s="166"/>
      <c r="CM16" s="328"/>
      <c r="CN16" s="328"/>
      <c r="CO16" s="166"/>
      <c r="CP16" s="167"/>
      <c r="CQ16" s="166"/>
      <c r="CR16" s="328"/>
      <c r="CS16" s="328"/>
      <c r="CT16" s="166"/>
      <c r="CU16" s="328"/>
      <c r="CV16" s="328"/>
      <c r="CW16" s="166"/>
      <c r="CX16" s="167"/>
      <c r="CY16" s="166"/>
      <c r="CZ16" s="328"/>
      <c r="DA16" s="328"/>
      <c r="DB16" s="166"/>
      <c r="DC16" s="328"/>
      <c r="DD16" s="328"/>
      <c r="DE16" s="166"/>
      <c r="DF16" s="167"/>
      <c r="DG16" s="166"/>
      <c r="DH16" s="167"/>
      <c r="DI16" s="166"/>
      <c r="DJ16" s="167"/>
      <c r="DK16" s="166"/>
      <c r="DL16" s="167"/>
      <c r="DM16" s="166"/>
      <c r="DN16" s="328"/>
      <c r="DO16" s="328"/>
      <c r="DP16" s="166"/>
      <c r="DQ16" s="328"/>
      <c r="DR16" s="328"/>
      <c r="DS16" s="166"/>
      <c r="DT16" s="328"/>
      <c r="DU16" s="328"/>
      <c r="DV16" s="166"/>
      <c r="DW16" s="328"/>
      <c r="DX16" s="328"/>
      <c r="DY16" s="166"/>
      <c r="DZ16" s="328"/>
      <c r="EA16" s="340"/>
      <c r="EB16" s="231">
        <v>7040</v>
      </c>
      <c r="EC16" s="325" t="s">
        <v>3</v>
      </c>
      <c r="ED16" s="325"/>
      <c r="EE16" s="231">
        <v>4720</v>
      </c>
      <c r="EF16" s="325" t="s">
        <v>3</v>
      </c>
      <c r="EG16" s="325"/>
      <c r="EH16" s="231">
        <v>5450</v>
      </c>
      <c r="EI16" s="325" t="s">
        <v>3</v>
      </c>
      <c r="EJ16" s="325"/>
      <c r="EK16" s="231">
        <v>3730</v>
      </c>
      <c r="EL16" s="325" t="s">
        <v>3</v>
      </c>
      <c r="EM16" s="325"/>
      <c r="EN16" s="231">
        <v>15800</v>
      </c>
      <c r="EO16" s="325" t="s">
        <v>3</v>
      </c>
      <c r="EP16" s="325"/>
      <c r="EQ16" s="231">
        <v>3160</v>
      </c>
      <c r="ER16" s="325" t="s">
        <v>3</v>
      </c>
      <c r="ES16" s="325"/>
      <c r="ET16" s="231">
        <v>24200</v>
      </c>
      <c r="EU16" s="325" t="s">
        <v>3</v>
      </c>
      <c r="EV16" s="325"/>
      <c r="EW16" s="231">
        <v>13000</v>
      </c>
      <c r="EX16" s="325" t="s">
        <v>3</v>
      </c>
      <c r="EY16" s="325"/>
      <c r="EZ16" s="231">
        <v>10600</v>
      </c>
      <c r="FA16" s="325" t="s">
        <v>3</v>
      </c>
      <c r="FB16" s="325"/>
      <c r="FC16" s="231">
        <v>27000</v>
      </c>
      <c r="FD16" s="325" t="s">
        <v>3</v>
      </c>
      <c r="FE16" s="325"/>
      <c r="FF16" s="231">
        <v>5430</v>
      </c>
      <c r="FG16" s="325" t="s">
        <v>3</v>
      </c>
      <c r="FH16" s="325"/>
      <c r="FI16" s="231">
        <v>6310</v>
      </c>
      <c r="FJ16" s="325" t="s">
        <v>3</v>
      </c>
      <c r="FK16" s="363"/>
    </row>
    <row r="17" spans="1:167" x14ac:dyDescent="0.2">
      <c r="A17" s="191" t="s">
        <v>11</v>
      </c>
      <c r="B17" s="144" t="s">
        <v>10</v>
      </c>
      <c r="C17" s="2238" t="s">
        <v>2</v>
      </c>
      <c r="D17" s="30">
        <v>64</v>
      </c>
      <c r="E17" s="48"/>
      <c r="F17" s="32"/>
      <c r="G17" s="294"/>
      <c r="H17" s="294"/>
      <c r="I17" s="32"/>
      <c r="J17" s="294"/>
      <c r="K17" s="294"/>
      <c r="L17" s="32"/>
      <c r="M17" s="33"/>
      <c r="N17" s="32"/>
      <c r="O17" s="294"/>
      <c r="P17" s="294"/>
      <c r="Q17" s="32"/>
      <c r="R17" s="294"/>
      <c r="S17" s="294"/>
      <c r="T17" s="32"/>
      <c r="U17" s="294"/>
      <c r="V17" s="294"/>
      <c r="W17" s="32"/>
      <c r="X17" s="294"/>
      <c r="Y17" s="294"/>
      <c r="Z17" s="32"/>
      <c r="AA17" s="33"/>
      <c r="AB17" s="32"/>
      <c r="AC17" s="33"/>
      <c r="AD17" s="32"/>
      <c r="AE17" s="33"/>
      <c r="AF17" s="32"/>
      <c r="AG17" s="33"/>
      <c r="AH17" s="32"/>
      <c r="AI17" s="294"/>
      <c r="AJ17" s="294"/>
      <c r="AK17" s="32"/>
      <c r="AL17" s="33"/>
      <c r="AM17" s="32"/>
      <c r="AN17" s="33"/>
      <c r="AO17" s="32"/>
      <c r="AP17" s="294"/>
      <c r="AQ17" s="294"/>
      <c r="AR17" s="32"/>
      <c r="AS17" s="294"/>
      <c r="AT17" s="294"/>
      <c r="AU17" s="32"/>
      <c r="AV17" s="294"/>
      <c r="AW17" s="294"/>
      <c r="AX17" s="32"/>
      <c r="AY17" s="33"/>
      <c r="AZ17" s="32"/>
      <c r="BA17" s="33"/>
      <c r="BB17" s="32"/>
      <c r="BC17" s="294"/>
      <c r="BD17" s="294"/>
      <c r="BE17" s="32"/>
      <c r="BF17" s="33"/>
      <c r="BG17" s="32"/>
      <c r="BH17" s="294"/>
      <c r="BI17" s="294"/>
      <c r="BJ17" s="32"/>
      <c r="BK17" s="33"/>
      <c r="BL17" s="32"/>
      <c r="BM17" s="33"/>
      <c r="BN17" s="32"/>
      <c r="BO17" s="294"/>
      <c r="BP17" s="294"/>
      <c r="BQ17" s="32"/>
      <c r="BR17" s="111"/>
      <c r="BS17" s="168"/>
      <c r="BT17" s="329"/>
      <c r="BU17" s="329"/>
      <c r="BV17" s="168"/>
      <c r="BW17" s="169"/>
      <c r="BX17" s="168"/>
      <c r="BY17" s="169"/>
      <c r="BZ17" s="168"/>
      <c r="CA17" s="329"/>
      <c r="CB17" s="329"/>
      <c r="CC17" s="168"/>
      <c r="CD17" s="329"/>
      <c r="CE17" s="329"/>
      <c r="CF17" s="168"/>
      <c r="CG17" s="329"/>
      <c r="CH17" s="329"/>
      <c r="CI17" s="168"/>
      <c r="CJ17" s="329"/>
      <c r="CK17" s="329"/>
      <c r="CL17" s="168"/>
      <c r="CM17" s="329"/>
      <c r="CN17" s="329"/>
      <c r="CO17" s="168"/>
      <c r="CP17" s="169"/>
      <c r="CQ17" s="168"/>
      <c r="CR17" s="329"/>
      <c r="CS17" s="329"/>
      <c r="CT17" s="168"/>
      <c r="CU17" s="329"/>
      <c r="CV17" s="329"/>
      <c r="CW17" s="168"/>
      <c r="CX17" s="169"/>
      <c r="CY17" s="168"/>
      <c r="CZ17" s="329"/>
      <c r="DA17" s="329"/>
      <c r="DB17" s="168"/>
      <c r="DC17" s="329"/>
      <c r="DD17" s="329"/>
      <c r="DE17" s="168"/>
      <c r="DF17" s="169"/>
      <c r="DG17" s="168"/>
      <c r="DH17" s="169"/>
      <c r="DI17" s="168"/>
      <c r="DJ17" s="169"/>
      <c r="DK17" s="168"/>
      <c r="DL17" s="169"/>
      <c r="DM17" s="168"/>
      <c r="DN17" s="329"/>
      <c r="DO17" s="329"/>
      <c r="DP17" s="168"/>
      <c r="DQ17" s="329"/>
      <c r="DR17" s="329"/>
      <c r="DS17" s="168"/>
      <c r="DT17" s="329"/>
      <c r="DU17" s="329"/>
      <c r="DV17" s="168"/>
      <c r="DW17" s="329"/>
      <c r="DX17" s="329"/>
      <c r="DY17" s="168"/>
      <c r="DZ17" s="329"/>
      <c r="EA17" s="341"/>
      <c r="EB17" s="125">
        <v>0.61099999999999999</v>
      </c>
      <c r="EC17" s="326" t="s">
        <v>12</v>
      </c>
      <c r="ED17" s="326"/>
      <c r="EE17" s="125">
        <v>0.56899999999999995</v>
      </c>
      <c r="EF17" s="326" t="s">
        <v>12</v>
      </c>
      <c r="EG17" s="326"/>
      <c r="EH17" s="125">
        <v>0.59199999999999997</v>
      </c>
      <c r="EI17" s="326" t="s">
        <v>12</v>
      </c>
      <c r="EJ17" s="326"/>
      <c r="EK17" s="125">
        <v>0.627</v>
      </c>
      <c r="EL17" s="326" t="s">
        <v>12</v>
      </c>
      <c r="EM17" s="326"/>
      <c r="EN17" s="125">
        <v>3.96</v>
      </c>
      <c r="EO17" s="326" t="s">
        <v>3</v>
      </c>
      <c r="EP17" s="326"/>
      <c r="EQ17" s="125">
        <v>0.60599999999999998</v>
      </c>
      <c r="ER17" s="326" t="s">
        <v>12</v>
      </c>
      <c r="ES17" s="326"/>
      <c r="ET17" s="125">
        <v>2.46</v>
      </c>
      <c r="EU17" s="326" t="s">
        <v>3</v>
      </c>
      <c r="EV17" s="326"/>
      <c r="EW17" s="125">
        <v>2.48</v>
      </c>
      <c r="EX17" s="326" t="s">
        <v>3</v>
      </c>
      <c r="EY17" s="326"/>
      <c r="EZ17" s="125">
        <v>0.65400000000000003</v>
      </c>
      <c r="FA17" s="326" t="s">
        <v>12</v>
      </c>
      <c r="FB17" s="326"/>
      <c r="FC17" s="125">
        <v>0.626</v>
      </c>
      <c r="FD17" s="326" t="s">
        <v>12</v>
      </c>
      <c r="FE17" s="326"/>
      <c r="FF17" s="125">
        <v>1.49</v>
      </c>
      <c r="FG17" s="326" t="s">
        <v>8</v>
      </c>
      <c r="FH17" s="326"/>
      <c r="FI17" s="125">
        <v>1.03</v>
      </c>
      <c r="FJ17" s="326" t="s">
        <v>8</v>
      </c>
      <c r="FK17" s="364"/>
    </row>
    <row r="18" spans="1:167" x14ac:dyDescent="0.2">
      <c r="A18" s="191" t="s">
        <v>13</v>
      </c>
      <c r="B18" s="144" t="s">
        <v>10</v>
      </c>
      <c r="C18" s="2235">
        <v>3</v>
      </c>
      <c r="D18" s="30" t="s">
        <v>2</v>
      </c>
      <c r="E18" s="48"/>
      <c r="F18" s="32"/>
      <c r="G18" s="294"/>
      <c r="H18" s="294"/>
      <c r="I18" s="32"/>
      <c r="J18" s="294"/>
      <c r="K18" s="294"/>
      <c r="L18" s="32"/>
      <c r="M18" s="33"/>
      <c r="N18" s="32"/>
      <c r="O18" s="294"/>
      <c r="P18" s="294"/>
      <c r="Q18" s="32"/>
      <c r="R18" s="294"/>
      <c r="S18" s="294"/>
      <c r="T18" s="32"/>
      <c r="U18" s="294"/>
      <c r="V18" s="294"/>
      <c r="W18" s="32"/>
      <c r="X18" s="294"/>
      <c r="Y18" s="294"/>
      <c r="Z18" s="32"/>
      <c r="AA18" s="33"/>
      <c r="AB18" s="32"/>
      <c r="AC18" s="33"/>
      <c r="AD18" s="32"/>
      <c r="AE18" s="33"/>
      <c r="AF18" s="32"/>
      <c r="AG18" s="33"/>
      <c r="AH18" s="32"/>
      <c r="AI18" s="294"/>
      <c r="AJ18" s="294"/>
      <c r="AK18" s="32"/>
      <c r="AL18" s="33"/>
      <c r="AM18" s="32"/>
      <c r="AN18" s="33"/>
      <c r="AO18" s="32"/>
      <c r="AP18" s="294"/>
      <c r="AQ18" s="294"/>
      <c r="AR18" s="32"/>
      <c r="AS18" s="294"/>
      <c r="AT18" s="294"/>
      <c r="AU18" s="32"/>
      <c r="AV18" s="294"/>
      <c r="AW18" s="294"/>
      <c r="AX18" s="32"/>
      <c r="AY18" s="33"/>
      <c r="AZ18" s="32"/>
      <c r="BA18" s="33"/>
      <c r="BB18" s="32"/>
      <c r="BC18" s="294"/>
      <c r="BD18" s="294"/>
      <c r="BE18" s="32"/>
      <c r="BF18" s="33"/>
      <c r="BG18" s="32"/>
      <c r="BH18" s="294"/>
      <c r="BI18" s="294"/>
      <c r="BJ18" s="32"/>
      <c r="BK18" s="33"/>
      <c r="BL18" s="32"/>
      <c r="BM18" s="33"/>
      <c r="BN18" s="32"/>
      <c r="BO18" s="294"/>
      <c r="BP18" s="294"/>
      <c r="BQ18" s="32"/>
      <c r="BR18" s="111"/>
      <c r="BS18" s="168"/>
      <c r="BT18" s="329"/>
      <c r="BU18" s="329"/>
      <c r="BV18" s="168"/>
      <c r="BW18" s="169"/>
      <c r="BX18" s="168"/>
      <c r="BY18" s="169"/>
      <c r="BZ18" s="168"/>
      <c r="CA18" s="329"/>
      <c r="CB18" s="329"/>
      <c r="CC18" s="168"/>
      <c r="CD18" s="329"/>
      <c r="CE18" s="329"/>
      <c r="CF18" s="168"/>
      <c r="CG18" s="329"/>
      <c r="CH18" s="329"/>
      <c r="CI18" s="168"/>
      <c r="CJ18" s="329"/>
      <c r="CK18" s="329"/>
      <c r="CL18" s="168"/>
      <c r="CM18" s="329"/>
      <c r="CN18" s="329"/>
      <c r="CO18" s="168"/>
      <c r="CP18" s="169"/>
      <c r="CQ18" s="168"/>
      <c r="CR18" s="329"/>
      <c r="CS18" s="329"/>
      <c r="CT18" s="168"/>
      <c r="CU18" s="329"/>
      <c r="CV18" s="329"/>
      <c r="CW18" s="168"/>
      <c r="CX18" s="169"/>
      <c r="CY18" s="168"/>
      <c r="CZ18" s="329"/>
      <c r="DA18" s="329"/>
      <c r="DB18" s="168"/>
      <c r="DC18" s="329"/>
      <c r="DD18" s="329"/>
      <c r="DE18" s="168"/>
      <c r="DF18" s="169"/>
      <c r="DG18" s="168"/>
      <c r="DH18" s="169"/>
      <c r="DI18" s="168"/>
      <c r="DJ18" s="169"/>
      <c r="DK18" s="168"/>
      <c r="DL18" s="169"/>
      <c r="DM18" s="168"/>
      <c r="DN18" s="329"/>
      <c r="DO18" s="329"/>
      <c r="DP18" s="168"/>
      <c r="DQ18" s="329"/>
      <c r="DR18" s="329"/>
      <c r="DS18" s="168"/>
      <c r="DT18" s="329"/>
      <c r="DU18" s="329"/>
      <c r="DV18" s="168"/>
      <c r="DW18" s="329"/>
      <c r="DX18" s="329"/>
      <c r="DY18" s="168"/>
      <c r="DZ18" s="329"/>
      <c r="EA18" s="341"/>
      <c r="EB18" s="125">
        <v>2.65</v>
      </c>
      <c r="EC18" s="326" t="s">
        <v>8</v>
      </c>
      <c r="ED18" s="326"/>
      <c r="EE18" s="125">
        <v>2.2799999999999998</v>
      </c>
      <c r="EF18" s="326" t="s">
        <v>8</v>
      </c>
      <c r="EG18" s="326"/>
      <c r="EH18" s="125">
        <v>2.92</v>
      </c>
      <c r="EI18" s="326" t="s">
        <v>8</v>
      </c>
      <c r="EJ18" s="326"/>
      <c r="EK18" s="125">
        <v>1.88</v>
      </c>
      <c r="EL18" s="326" t="s">
        <v>8</v>
      </c>
      <c r="EM18" s="326"/>
      <c r="EN18" s="232">
        <v>3.57</v>
      </c>
      <c r="EO18" s="326" t="s">
        <v>8</v>
      </c>
      <c r="EP18" s="301" t="str">
        <f>(IF(((EN18/$C18)&lt;10),"&lt;10",ROUND((EN18/$C18),0)))</f>
        <v>&lt;10</v>
      </c>
      <c r="EQ18" s="233">
        <v>7.8</v>
      </c>
      <c r="ER18" s="326" t="s">
        <v>8</v>
      </c>
      <c r="ES18" s="301" t="str">
        <f>(IF(((EQ18/$C18)&lt;10),"&lt;10",ROUND((EQ18/$C18),0)))</f>
        <v>&lt;10</v>
      </c>
      <c r="ET18" s="232">
        <v>4.59</v>
      </c>
      <c r="EU18" s="326" t="s">
        <v>8</v>
      </c>
      <c r="EV18" s="301" t="str">
        <f>(IF(((ET18/$C18)&lt;10),"&lt;10",ROUND((ET18/$C18),0)))</f>
        <v>&lt;10</v>
      </c>
      <c r="EW18" s="125">
        <v>1.57</v>
      </c>
      <c r="EX18" s="326" t="s">
        <v>8</v>
      </c>
      <c r="EY18" s="326"/>
      <c r="EZ18" s="232">
        <v>7.21</v>
      </c>
      <c r="FA18" s="326" t="s">
        <v>8</v>
      </c>
      <c r="FB18" s="301" t="str">
        <f>(IF(((EZ18/$C18)&lt;10),"&lt;10",ROUND((EZ18/$C18),0)))</f>
        <v>&lt;10</v>
      </c>
      <c r="FC18" s="232">
        <v>31.5</v>
      </c>
      <c r="FD18" s="326" t="s">
        <v>3</v>
      </c>
      <c r="FE18" s="301">
        <f>(IF(((FC18/$C18)&lt;10),"&lt;10",ROUND((FC18/$C18),0)))</f>
        <v>11</v>
      </c>
      <c r="FF18" s="232">
        <v>10.6</v>
      </c>
      <c r="FG18" s="326" t="s">
        <v>8</v>
      </c>
      <c r="FH18" s="301" t="str">
        <f>(IF(((FF18/$C18)&lt;10),"&lt;10",ROUND((FF18/$C18),0)))</f>
        <v>&lt;10</v>
      </c>
      <c r="FI18" s="232">
        <v>10.1</v>
      </c>
      <c r="FJ18" s="326" t="s">
        <v>8</v>
      </c>
      <c r="FK18" s="367" t="str">
        <f>(IF(((FI18/$C18)&lt;10),"&lt;10",ROUND((FI18/$C18),0)))</f>
        <v>&lt;10</v>
      </c>
    </row>
    <row r="19" spans="1:167" x14ac:dyDescent="0.2">
      <c r="A19" s="191" t="s">
        <v>14</v>
      </c>
      <c r="B19" s="144" t="s">
        <v>10</v>
      </c>
      <c r="C19" s="2239">
        <v>0.51</v>
      </c>
      <c r="D19" s="30" t="s">
        <v>2</v>
      </c>
      <c r="E19" s="48"/>
      <c r="F19" s="32"/>
      <c r="G19" s="294"/>
      <c r="H19" s="294"/>
      <c r="I19" s="32"/>
      <c r="J19" s="294"/>
      <c r="K19" s="294"/>
      <c r="L19" s="32"/>
      <c r="M19" s="33"/>
      <c r="N19" s="32"/>
      <c r="O19" s="294"/>
      <c r="P19" s="294"/>
      <c r="Q19" s="32"/>
      <c r="R19" s="294"/>
      <c r="S19" s="294"/>
      <c r="T19" s="32"/>
      <c r="U19" s="294"/>
      <c r="V19" s="294"/>
      <c r="W19" s="32"/>
      <c r="X19" s="294"/>
      <c r="Y19" s="294"/>
      <c r="Z19" s="32"/>
      <c r="AA19" s="33"/>
      <c r="AB19" s="32"/>
      <c r="AC19" s="33"/>
      <c r="AD19" s="32"/>
      <c r="AE19" s="33"/>
      <c r="AF19" s="32"/>
      <c r="AG19" s="33"/>
      <c r="AH19" s="32"/>
      <c r="AI19" s="294"/>
      <c r="AJ19" s="294"/>
      <c r="AK19" s="32"/>
      <c r="AL19" s="33"/>
      <c r="AM19" s="32"/>
      <c r="AN19" s="33"/>
      <c r="AO19" s="32"/>
      <c r="AP19" s="294"/>
      <c r="AQ19" s="294"/>
      <c r="AR19" s="32"/>
      <c r="AS19" s="294"/>
      <c r="AT19" s="294"/>
      <c r="AU19" s="32"/>
      <c r="AV19" s="294"/>
      <c r="AW19" s="294"/>
      <c r="AX19" s="32"/>
      <c r="AY19" s="33"/>
      <c r="AZ19" s="32"/>
      <c r="BA19" s="33"/>
      <c r="BB19" s="32"/>
      <c r="BC19" s="294"/>
      <c r="BD19" s="294"/>
      <c r="BE19" s="32"/>
      <c r="BF19" s="33"/>
      <c r="BG19" s="32"/>
      <c r="BH19" s="294"/>
      <c r="BI19" s="294"/>
      <c r="BJ19" s="32"/>
      <c r="BK19" s="33"/>
      <c r="BL19" s="32"/>
      <c r="BM19" s="33"/>
      <c r="BN19" s="32"/>
      <c r="BO19" s="294"/>
      <c r="BP19" s="294"/>
      <c r="BQ19" s="32"/>
      <c r="BR19" s="111"/>
      <c r="BS19" s="168"/>
      <c r="BT19" s="329"/>
      <c r="BU19" s="329"/>
      <c r="BV19" s="168"/>
      <c r="BW19" s="169"/>
      <c r="BX19" s="168"/>
      <c r="BY19" s="169"/>
      <c r="BZ19" s="168"/>
      <c r="CA19" s="329"/>
      <c r="CB19" s="329"/>
      <c r="CC19" s="168"/>
      <c r="CD19" s="329"/>
      <c r="CE19" s="329"/>
      <c r="CF19" s="168"/>
      <c r="CG19" s="329"/>
      <c r="CH19" s="329"/>
      <c r="CI19" s="168"/>
      <c r="CJ19" s="329"/>
      <c r="CK19" s="329"/>
      <c r="CL19" s="168"/>
      <c r="CM19" s="329"/>
      <c r="CN19" s="329"/>
      <c r="CO19" s="168"/>
      <c r="CP19" s="169"/>
      <c r="CQ19" s="168"/>
      <c r="CR19" s="329"/>
      <c r="CS19" s="329"/>
      <c r="CT19" s="168"/>
      <c r="CU19" s="329"/>
      <c r="CV19" s="329"/>
      <c r="CW19" s="168"/>
      <c r="CX19" s="169"/>
      <c r="CY19" s="168"/>
      <c r="CZ19" s="329"/>
      <c r="DA19" s="329"/>
      <c r="DB19" s="168"/>
      <c r="DC19" s="329"/>
      <c r="DD19" s="329"/>
      <c r="DE19" s="168"/>
      <c r="DF19" s="169"/>
      <c r="DG19" s="168"/>
      <c r="DH19" s="169"/>
      <c r="DI19" s="168"/>
      <c r="DJ19" s="169"/>
      <c r="DK19" s="168"/>
      <c r="DL19" s="169"/>
      <c r="DM19" s="168"/>
      <c r="DN19" s="329"/>
      <c r="DO19" s="329"/>
      <c r="DP19" s="168"/>
      <c r="DQ19" s="329"/>
      <c r="DR19" s="329"/>
      <c r="DS19" s="168"/>
      <c r="DT19" s="329"/>
      <c r="DU19" s="329"/>
      <c r="DV19" s="168"/>
      <c r="DW19" s="329"/>
      <c r="DX19" s="329"/>
      <c r="DY19" s="168"/>
      <c r="DZ19" s="329"/>
      <c r="EA19" s="341"/>
      <c r="EB19" s="233">
        <v>1</v>
      </c>
      <c r="EC19" s="326" t="s">
        <v>8</v>
      </c>
      <c r="ED19" s="301" t="str">
        <f>(IF(((EB19/$C19)&lt;10),"&lt;10",ROUND((EB19/$C19),0)))</f>
        <v>&lt;10</v>
      </c>
      <c r="EE19" s="232">
        <v>1.08</v>
      </c>
      <c r="EF19" s="326" t="s">
        <v>8</v>
      </c>
      <c r="EG19" s="301" t="str">
        <f>(IF(((EE19/$C19)&lt;10),"&lt;10",ROUND((EE19/$C19),0)))</f>
        <v>&lt;10</v>
      </c>
      <c r="EH19" s="232">
        <v>1.1100000000000001</v>
      </c>
      <c r="EI19" s="326" t="s">
        <v>8</v>
      </c>
      <c r="EJ19" s="301" t="str">
        <f>(IF(((EH19/$C19)&lt;10),"&lt;10",ROUND((EH19/$C19),0)))</f>
        <v>&lt;10</v>
      </c>
      <c r="EK19" s="232">
        <v>0.91600000000000004</v>
      </c>
      <c r="EL19" s="326" t="s">
        <v>8</v>
      </c>
      <c r="EM19" s="301" t="str">
        <f>(IF(((EK19/$C19)&lt;10),"&lt;10",ROUND((EK19/$C19),0)))</f>
        <v>&lt;10</v>
      </c>
      <c r="EN19" s="232">
        <v>5.73</v>
      </c>
      <c r="EO19" s="326" t="s">
        <v>3</v>
      </c>
      <c r="EP19" s="301">
        <f>(IF(((EN19/$C19)&lt;10),"&lt;10",ROUND((EN19/$C19),0)))</f>
        <v>11</v>
      </c>
      <c r="EQ19" s="232">
        <v>7.31</v>
      </c>
      <c r="ER19" s="326" t="s">
        <v>3</v>
      </c>
      <c r="ES19" s="301">
        <f>(IF(((EQ19/$C19)&lt;10),"&lt;10",ROUND((EQ19/$C19),0)))</f>
        <v>14</v>
      </c>
      <c r="ET19" s="232">
        <v>6.26</v>
      </c>
      <c r="EU19" s="326" t="s">
        <v>3</v>
      </c>
      <c r="EV19" s="301">
        <f>(IF(((ET19/$C19)&lt;10),"&lt;10",ROUND((ET19/$C19),0)))</f>
        <v>12</v>
      </c>
      <c r="EW19" s="232">
        <v>4.53</v>
      </c>
      <c r="EX19" s="326" t="s">
        <v>3</v>
      </c>
      <c r="EY19" s="301" t="str">
        <f>(IF(((EW19/$C19)&lt;10),"&lt;10",ROUND((EW19/$C19),0)))</f>
        <v>&lt;10</v>
      </c>
      <c r="EZ19" s="232">
        <v>8.9700000000000006</v>
      </c>
      <c r="FA19" s="326" t="s">
        <v>3</v>
      </c>
      <c r="FB19" s="301">
        <f>(IF(((EZ19/$C19)&lt;10),"&lt;10",ROUND((EZ19/$C19),0)))</f>
        <v>18</v>
      </c>
      <c r="FC19" s="232">
        <v>1.73</v>
      </c>
      <c r="FD19" s="326" t="s">
        <v>8</v>
      </c>
      <c r="FE19" s="301" t="str">
        <f>(IF(((FC19/$C19)&lt;10),"&lt;10",ROUND((FC19/$C19),0)))</f>
        <v>&lt;10</v>
      </c>
      <c r="FF19" s="232">
        <v>9.01</v>
      </c>
      <c r="FG19" s="326" t="s">
        <v>3</v>
      </c>
      <c r="FH19" s="301">
        <f>(IF(((FF19/$C19)&lt;10),"&lt;10",ROUND((FF19/$C19),0)))</f>
        <v>18</v>
      </c>
      <c r="FI19" s="232">
        <v>8.0500000000000007</v>
      </c>
      <c r="FJ19" s="326" t="s">
        <v>3</v>
      </c>
      <c r="FK19" s="367">
        <f>(IF(((FI19/$C19)&lt;10),"&lt;10",ROUND((FI19/$C19),0)))</f>
        <v>16</v>
      </c>
    </row>
    <row r="20" spans="1:167" x14ac:dyDescent="0.2">
      <c r="A20" s="191" t="s">
        <v>15</v>
      </c>
      <c r="B20" s="144" t="s">
        <v>10</v>
      </c>
      <c r="C20" s="2238" t="s">
        <v>2</v>
      </c>
      <c r="D20" s="30">
        <v>111</v>
      </c>
      <c r="E20" s="48"/>
      <c r="F20" s="32"/>
      <c r="G20" s="294"/>
      <c r="H20" s="294"/>
      <c r="I20" s="32"/>
      <c r="J20" s="294"/>
      <c r="K20" s="294"/>
      <c r="L20" s="32"/>
      <c r="M20" s="33"/>
      <c r="N20" s="32"/>
      <c r="O20" s="294"/>
      <c r="P20" s="294"/>
      <c r="Q20" s="32"/>
      <c r="R20" s="294"/>
      <c r="S20" s="294"/>
      <c r="T20" s="32"/>
      <c r="U20" s="294"/>
      <c r="V20" s="294"/>
      <c r="W20" s="32"/>
      <c r="X20" s="294"/>
      <c r="Y20" s="294"/>
      <c r="Z20" s="32"/>
      <c r="AA20" s="33"/>
      <c r="AB20" s="32"/>
      <c r="AC20" s="33"/>
      <c r="AD20" s="32"/>
      <c r="AE20" s="33"/>
      <c r="AF20" s="32"/>
      <c r="AG20" s="33"/>
      <c r="AH20" s="32"/>
      <c r="AI20" s="294"/>
      <c r="AJ20" s="294"/>
      <c r="AK20" s="32"/>
      <c r="AL20" s="33"/>
      <c r="AM20" s="32"/>
      <c r="AN20" s="33"/>
      <c r="AO20" s="32"/>
      <c r="AP20" s="294"/>
      <c r="AQ20" s="294"/>
      <c r="AR20" s="32"/>
      <c r="AS20" s="294"/>
      <c r="AT20" s="294"/>
      <c r="AU20" s="32"/>
      <c r="AV20" s="294"/>
      <c r="AW20" s="294"/>
      <c r="AX20" s="32"/>
      <c r="AY20" s="33"/>
      <c r="AZ20" s="32"/>
      <c r="BA20" s="33"/>
      <c r="BB20" s="32"/>
      <c r="BC20" s="294"/>
      <c r="BD20" s="294"/>
      <c r="BE20" s="32"/>
      <c r="BF20" s="33"/>
      <c r="BG20" s="32"/>
      <c r="BH20" s="294"/>
      <c r="BI20" s="294"/>
      <c r="BJ20" s="32"/>
      <c r="BK20" s="33"/>
      <c r="BL20" s="32"/>
      <c r="BM20" s="33"/>
      <c r="BN20" s="32"/>
      <c r="BO20" s="294"/>
      <c r="BP20" s="294"/>
      <c r="BQ20" s="32"/>
      <c r="BR20" s="111"/>
      <c r="BS20" s="168"/>
      <c r="BT20" s="329"/>
      <c r="BU20" s="329"/>
      <c r="BV20" s="168"/>
      <c r="BW20" s="169"/>
      <c r="BX20" s="168"/>
      <c r="BY20" s="169"/>
      <c r="BZ20" s="168"/>
      <c r="CA20" s="329"/>
      <c r="CB20" s="329"/>
      <c r="CC20" s="168"/>
      <c r="CD20" s="329"/>
      <c r="CE20" s="329"/>
      <c r="CF20" s="168"/>
      <c r="CG20" s="329"/>
      <c r="CH20" s="329"/>
      <c r="CI20" s="168"/>
      <c r="CJ20" s="329"/>
      <c r="CK20" s="329"/>
      <c r="CL20" s="168"/>
      <c r="CM20" s="329"/>
      <c r="CN20" s="329"/>
      <c r="CO20" s="168"/>
      <c r="CP20" s="169"/>
      <c r="CQ20" s="168"/>
      <c r="CR20" s="329"/>
      <c r="CS20" s="329"/>
      <c r="CT20" s="168"/>
      <c r="CU20" s="329"/>
      <c r="CV20" s="329"/>
      <c r="CW20" s="168"/>
      <c r="CX20" s="169"/>
      <c r="CY20" s="168"/>
      <c r="CZ20" s="329"/>
      <c r="DA20" s="329"/>
      <c r="DB20" s="168"/>
      <c r="DC20" s="329"/>
      <c r="DD20" s="329"/>
      <c r="DE20" s="168"/>
      <c r="DF20" s="169"/>
      <c r="DG20" s="168"/>
      <c r="DH20" s="169"/>
      <c r="DI20" s="168"/>
      <c r="DJ20" s="169"/>
      <c r="DK20" s="168"/>
      <c r="DL20" s="169"/>
      <c r="DM20" s="168"/>
      <c r="DN20" s="329"/>
      <c r="DO20" s="329"/>
      <c r="DP20" s="168"/>
      <c r="DQ20" s="329"/>
      <c r="DR20" s="329"/>
      <c r="DS20" s="168"/>
      <c r="DT20" s="329"/>
      <c r="DU20" s="329"/>
      <c r="DV20" s="168"/>
      <c r="DW20" s="329"/>
      <c r="DX20" s="329"/>
      <c r="DY20" s="168"/>
      <c r="DZ20" s="329"/>
      <c r="EA20" s="341"/>
      <c r="EB20" s="125">
        <v>35.6</v>
      </c>
      <c r="EC20" s="326" t="s">
        <v>3</v>
      </c>
      <c r="ED20" s="326"/>
      <c r="EE20" s="125">
        <v>33.6</v>
      </c>
      <c r="EF20" s="326" t="s">
        <v>3</v>
      </c>
      <c r="EG20" s="326"/>
      <c r="EH20" s="128">
        <v>30</v>
      </c>
      <c r="EI20" s="326" t="s">
        <v>3</v>
      </c>
      <c r="EJ20" s="326"/>
      <c r="EK20" s="125">
        <v>50.5</v>
      </c>
      <c r="EL20" s="326" t="s">
        <v>3</v>
      </c>
      <c r="EM20" s="326"/>
      <c r="EN20" s="234">
        <v>2360</v>
      </c>
      <c r="EO20" s="326" t="s">
        <v>3</v>
      </c>
      <c r="EP20" s="301">
        <f>(IF(((EN20/$D20)&lt;10),"&lt;10",ROUND((EN20/$D20),0)))</f>
        <v>21</v>
      </c>
      <c r="EQ20" s="235">
        <v>970</v>
      </c>
      <c r="ER20" s="326" t="s">
        <v>3</v>
      </c>
      <c r="ES20" s="301" t="str">
        <f>(IF(((EQ20/$D20)&lt;10),"&lt;10",ROUND((EQ20/$D20),0)))</f>
        <v>&lt;10</v>
      </c>
      <c r="ET20" s="234">
        <v>3620</v>
      </c>
      <c r="EU20" s="326" t="s">
        <v>3</v>
      </c>
      <c r="EV20" s="301">
        <f>(IF(((ET20/$D20)&lt;10),"&lt;10",ROUND((ET20/$D20),0)))</f>
        <v>33</v>
      </c>
      <c r="EW20" s="234">
        <v>2020</v>
      </c>
      <c r="EX20" s="326" t="s">
        <v>3</v>
      </c>
      <c r="EY20" s="301">
        <f>(IF(((EW20/$D20)&lt;10),"&lt;10",ROUND((EW20/$D20),0)))</f>
        <v>18</v>
      </c>
      <c r="EZ20" s="235">
        <v>121</v>
      </c>
      <c r="FA20" s="326" t="s">
        <v>3</v>
      </c>
      <c r="FB20" s="301" t="str">
        <f>(IF(((EZ20/$D20)&lt;10),"&lt;10",ROUND((EZ20/$D20),0)))</f>
        <v>&lt;10</v>
      </c>
      <c r="FC20" s="125">
        <v>45.6</v>
      </c>
      <c r="FD20" s="326" t="s">
        <v>3</v>
      </c>
      <c r="FE20" s="326"/>
      <c r="FF20" s="235">
        <v>261</v>
      </c>
      <c r="FG20" s="326" t="s">
        <v>3</v>
      </c>
      <c r="FH20" s="301" t="str">
        <f>(IF(((FF20/$D20)&lt;10),"&lt;10",ROUND((FF20/$D20),0)))</f>
        <v>&lt;10</v>
      </c>
      <c r="FI20" s="235">
        <v>268</v>
      </c>
      <c r="FJ20" s="326" t="s">
        <v>3</v>
      </c>
      <c r="FK20" s="367" t="str">
        <f>(IF(((FI20/$D20)&lt;10),"&lt;10",ROUND((FI20/$D20),0)))</f>
        <v>&lt;10</v>
      </c>
    </row>
    <row r="21" spans="1:167" x14ac:dyDescent="0.2">
      <c r="A21" s="191" t="s">
        <v>16</v>
      </c>
      <c r="B21" s="144" t="s">
        <v>10</v>
      </c>
      <c r="C21" s="2235">
        <v>359</v>
      </c>
      <c r="D21" s="30" t="s">
        <v>2</v>
      </c>
      <c r="E21" s="48"/>
      <c r="F21" s="32"/>
      <c r="G21" s="294"/>
      <c r="H21" s="294"/>
      <c r="I21" s="32"/>
      <c r="J21" s="294"/>
      <c r="K21" s="294"/>
      <c r="L21" s="32"/>
      <c r="M21" s="33"/>
      <c r="N21" s="32"/>
      <c r="O21" s="294"/>
      <c r="P21" s="294"/>
      <c r="Q21" s="32"/>
      <c r="R21" s="294"/>
      <c r="S21" s="294"/>
      <c r="T21" s="32"/>
      <c r="U21" s="294"/>
      <c r="V21" s="294"/>
      <c r="W21" s="32"/>
      <c r="X21" s="294"/>
      <c r="Y21" s="294"/>
      <c r="Z21" s="32"/>
      <c r="AA21" s="33"/>
      <c r="AB21" s="32"/>
      <c r="AC21" s="33"/>
      <c r="AD21" s="32"/>
      <c r="AE21" s="33"/>
      <c r="AF21" s="32"/>
      <c r="AG21" s="33"/>
      <c r="AH21" s="32"/>
      <c r="AI21" s="294"/>
      <c r="AJ21" s="294"/>
      <c r="AK21" s="32"/>
      <c r="AL21" s="33"/>
      <c r="AM21" s="32"/>
      <c r="AN21" s="33"/>
      <c r="AO21" s="32"/>
      <c r="AP21" s="294"/>
      <c r="AQ21" s="294"/>
      <c r="AR21" s="32"/>
      <c r="AS21" s="294"/>
      <c r="AT21" s="294"/>
      <c r="AU21" s="32"/>
      <c r="AV21" s="294"/>
      <c r="AW21" s="294"/>
      <c r="AX21" s="32"/>
      <c r="AY21" s="33"/>
      <c r="AZ21" s="32"/>
      <c r="BA21" s="33"/>
      <c r="BB21" s="32"/>
      <c r="BC21" s="294"/>
      <c r="BD21" s="294"/>
      <c r="BE21" s="32"/>
      <c r="BF21" s="33"/>
      <c r="BG21" s="32"/>
      <c r="BH21" s="294"/>
      <c r="BI21" s="294"/>
      <c r="BJ21" s="32"/>
      <c r="BK21" s="33"/>
      <c r="BL21" s="32"/>
      <c r="BM21" s="33"/>
      <c r="BN21" s="32"/>
      <c r="BO21" s="294"/>
      <c r="BP21" s="294"/>
      <c r="BQ21" s="32"/>
      <c r="BR21" s="111"/>
      <c r="BS21" s="168"/>
      <c r="BT21" s="329"/>
      <c r="BU21" s="329"/>
      <c r="BV21" s="168"/>
      <c r="BW21" s="169"/>
      <c r="BX21" s="168"/>
      <c r="BY21" s="169"/>
      <c r="BZ21" s="168"/>
      <c r="CA21" s="329"/>
      <c r="CB21" s="329"/>
      <c r="CC21" s="168"/>
      <c r="CD21" s="329"/>
      <c r="CE21" s="329"/>
      <c r="CF21" s="168"/>
      <c r="CG21" s="329"/>
      <c r="CH21" s="329"/>
      <c r="CI21" s="168"/>
      <c r="CJ21" s="329"/>
      <c r="CK21" s="329"/>
      <c r="CL21" s="168"/>
      <c r="CM21" s="329"/>
      <c r="CN21" s="329"/>
      <c r="CO21" s="168"/>
      <c r="CP21" s="169"/>
      <c r="CQ21" s="168"/>
      <c r="CR21" s="329"/>
      <c r="CS21" s="329"/>
      <c r="CT21" s="168"/>
      <c r="CU21" s="329"/>
      <c r="CV21" s="329"/>
      <c r="CW21" s="168"/>
      <c r="CX21" s="169"/>
      <c r="CY21" s="168"/>
      <c r="CZ21" s="329"/>
      <c r="DA21" s="329"/>
      <c r="DB21" s="168"/>
      <c r="DC21" s="329"/>
      <c r="DD21" s="329"/>
      <c r="DE21" s="168"/>
      <c r="DF21" s="169"/>
      <c r="DG21" s="168"/>
      <c r="DH21" s="169"/>
      <c r="DI21" s="168"/>
      <c r="DJ21" s="169"/>
      <c r="DK21" s="168"/>
      <c r="DL21" s="169"/>
      <c r="DM21" s="168"/>
      <c r="DN21" s="329"/>
      <c r="DO21" s="329"/>
      <c r="DP21" s="168"/>
      <c r="DQ21" s="329"/>
      <c r="DR21" s="329"/>
      <c r="DS21" s="168"/>
      <c r="DT21" s="329"/>
      <c r="DU21" s="329"/>
      <c r="DV21" s="168"/>
      <c r="DW21" s="329"/>
      <c r="DX21" s="329"/>
      <c r="DY21" s="168"/>
      <c r="DZ21" s="329"/>
      <c r="EA21" s="341"/>
      <c r="EB21" s="125">
        <v>46.9</v>
      </c>
      <c r="EC21" s="326" t="s">
        <v>3</v>
      </c>
      <c r="ED21" s="326"/>
      <c r="EE21" s="125">
        <v>40.5</v>
      </c>
      <c r="EF21" s="326" t="s">
        <v>3</v>
      </c>
      <c r="EG21" s="326"/>
      <c r="EH21" s="125">
        <v>27.6</v>
      </c>
      <c r="EI21" s="326" t="s">
        <v>3</v>
      </c>
      <c r="EJ21" s="326"/>
      <c r="EK21" s="125">
        <v>31.5</v>
      </c>
      <c r="EL21" s="326" t="s">
        <v>3</v>
      </c>
      <c r="EM21" s="326"/>
      <c r="EN21" s="125">
        <v>114</v>
      </c>
      <c r="EO21" s="326" t="s">
        <v>3</v>
      </c>
      <c r="EP21" s="326"/>
      <c r="EQ21" s="125">
        <v>240</v>
      </c>
      <c r="ER21" s="326" t="s">
        <v>3</v>
      </c>
      <c r="ES21" s="326"/>
      <c r="ET21" s="125">
        <v>137</v>
      </c>
      <c r="EU21" s="326" t="s">
        <v>3</v>
      </c>
      <c r="EV21" s="326"/>
      <c r="EW21" s="125">
        <v>75.400000000000006</v>
      </c>
      <c r="EX21" s="326" t="s">
        <v>3</v>
      </c>
      <c r="EY21" s="326"/>
      <c r="EZ21" s="125">
        <v>152</v>
      </c>
      <c r="FA21" s="326" t="s">
        <v>3</v>
      </c>
      <c r="FB21" s="326"/>
      <c r="FC21" s="125">
        <v>34.700000000000003</v>
      </c>
      <c r="FD21" s="326" t="s">
        <v>3</v>
      </c>
      <c r="FE21" s="326"/>
      <c r="FF21" s="125">
        <v>255</v>
      </c>
      <c r="FG21" s="326" t="s">
        <v>8</v>
      </c>
      <c r="FH21" s="326"/>
      <c r="FI21" s="125">
        <v>139</v>
      </c>
      <c r="FJ21" s="326" t="s">
        <v>8</v>
      </c>
      <c r="FK21" s="364"/>
    </row>
    <row r="22" spans="1:167" x14ac:dyDescent="0.2">
      <c r="A22" s="191" t="s">
        <v>17</v>
      </c>
      <c r="B22" s="144" t="s">
        <v>10</v>
      </c>
      <c r="C22" s="2235">
        <v>196</v>
      </c>
      <c r="D22" s="30" t="s">
        <v>2</v>
      </c>
      <c r="E22" s="48"/>
      <c r="F22" s="32"/>
      <c r="G22" s="294"/>
      <c r="H22" s="294"/>
      <c r="I22" s="32"/>
      <c r="J22" s="294"/>
      <c r="K22" s="294"/>
      <c r="L22" s="32"/>
      <c r="M22" s="33"/>
      <c r="N22" s="32"/>
      <c r="O22" s="294"/>
      <c r="P22" s="294"/>
      <c r="Q22" s="32"/>
      <c r="R22" s="294"/>
      <c r="S22" s="294"/>
      <c r="T22" s="32"/>
      <c r="U22" s="294"/>
      <c r="V22" s="294"/>
      <c r="W22" s="32"/>
      <c r="X22" s="294"/>
      <c r="Y22" s="294"/>
      <c r="Z22" s="32"/>
      <c r="AA22" s="33"/>
      <c r="AB22" s="32"/>
      <c r="AC22" s="33"/>
      <c r="AD22" s="32"/>
      <c r="AE22" s="33"/>
      <c r="AF22" s="32"/>
      <c r="AG22" s="33"/>
      <c r="AH22" s="32"/>
      <c r="AI22" s="294"/>
      <c r="AJ22" s="294"/>
      <c r="AK22" s="32"/>
      <c r="AL22" s="33"/>
      <c r="AM22" s="32"/>
      <c r="AN22" s="33"/>
      <c r="AO22" s="32"/>
      <c r="AP22" s="294"/>
      <c r="AQ22" s="294"/>
      <c r="AR22" s="32"/>
      <c r="AS22" s="294"/>
      <c r="AT22" s="294"/>
      <c r="AU22" s="32"/>
      <c r="AV22" s="294"/>
      <c r="AW22" s="294"/>
      <c r="AX22" s="32"/>
      <c r="AY22" s="33"/>
      <c r="AZ22" s="32"/>
      <c r="BA22" s="33"/>
      <c r="BB22" s="32"/>
      <c r="BC22" s="294"/>
      <c r="BD22" s="294"/>
      <c r="BE22" s="32"/>
      <c r="BF22" s="33"/>
      <c r="BG22" s="32"/>
      <c r="BH22" s="294"/>
      <c r="BI22" s="294"/>
      <c r="BJ22" s="32"/>
      <c r="BK22" s="33"/>
      <c r="BL22" s="32"/>
      <c r="BM22" s="33"/>
      <c r="BN22" s="32"/>
      <c r="BO22" s="294"/>
      <c r="BP22" s="294"/>
      <c r="BQ22" s="32"/>
      <c r="BR22" s="111"/>
      <c r="BS22" s="168"/>
      <c r="BT22" s="329"/>
      <c r="BU22" s="329"/>
      <c r="BV22" s="168"/>
      <c r="BW22" s="169"/>
      <c r="BX22" s="168"/>
      <c r="BY22" s="169"/>
      <c r="BZ22" s="168"/>
      <c r="CA22" s="329"/>
      <c r="CB22" s="329"/>
      <c r="CC22" s="168"/>
      <c r="CD22" s="329"/>
      <c r="CE22" s="329"/>
      <c r="CF22" s="168"/>
      <c r="CG22" s="329"/>
      <c r="CH22" s="329"/>
      <c r="CI22" s="168"/>
      <c r="CJ22" s="329"/>
      <c r="CK22" s="329"/>
      <c r="CL22" s="168"/>
      <c r="CM22" s="329"/>
      <c r="CN22" s="329"/>
      <c r="CO22" s="168"/>
      <c r="CP22" s="169"/>
      <c r="CQ22" s="168"/>
      <c r="CR22" s="329"/>
      <c r="CS22" s="329"/>
      <c r="CT22" s="168"/>
      <c r="CU22" s="329"/>
      <c r="CV22" s="329"/>
      <c r="CW22" s="168"/>
      <c r="CX22" s="169"/>
      <c r="CY22" s="168"/>
      <c r="CZ22" s="329"/>
      <c r="DA22" s="329"/>
      <c r="DB22" s="168"/>
      <c r="DC22" s="329"/>
      <c r="DD22" s="329"/>
      <c r="DE22" s="168"/>
      <c r="DF22" s="169"/>
      <c r="DG22" s="168"/>
      <c r="DH22" s="169"/>
      <c r="DI22" s="168"/>
      <c r="DJ22" s="169"/>
      <c r="DK22" s="168"/>
      <c r="DL22" s="169"/>
      <c r="DM22" s="168"/>
      <c r="DN22" s="329"/>
      <c r="DO22" s="329"/>
      <c r="DP22" s="168"/>
      <c r="DQ22" s="329"/>
      <c r="DR22" s="329"/>
      <c r="DS22" s="168"/>
      <c r="DT22" s="329"/>
      <c r="DU22" s="329"/>
      <c r="DV22" s="168"/>
      <c r="DW22" s="329"/>
      <c r="DX22" s="329"/>
      <c r="DY22" s="168"/>
      <c r="DZ22" s="329"/>
      <c r="EA22" s="341"/>
      <c r="EB22" s="125">
        <v>6.48</v>
      </c>
      <c r="EC22" s="326" t="s">
        <v>8</v>
      </c>
      <c r="ED22" s="326"/>
      <c r="EE22" s="125">
        <v>16.7</v>
      </c>
      <c r="EF22" s="326" t="s">
        <v>3</v>
      </c>
      <c r="EG22" s="326"/>
      <c r="EH22" s="125">
        <v>9.99</v>
      </c>
      <c r="EI22" s="326" t="s">
        <v>8</v>
      </c>
      <c r="EJ22" s="326"/>
      <c r="EK22" s="125">
        <v>53.1</v>
      </c>
      <c r="EL22" s="326" t="s">
        <v>3</v>
      </c>
      <c r="EM22" s="326"/>
      <c r="EN22" s="125">
        <v>22.1</v>
      </c>
      <c r="EO22" s="326" t="s">
        <v>3</v>
      </c>
      <c r="EP22" s="326"/>
      <c r="EQ22" s="125">
        <v>14.1</v>
      </c>
      <c r="ER22" s="326" t="s">
        <v>3</v>
      </c>
      <c r="ES22" s="326"/>
      <c r="ET22" s="125">
        <v>20.9</v>
      </c>
      <c r="EU22" s="326" t="s">
        <v>3</v>
      </c>
      <c r="EV22" s="326"/>
      <c r="EW22" s="125">
        <v>10.6</v>
      </c>
      <c r="EX22" s="326" t="s">
        <v>3</v>
      </c>
      <c r="EY22" s="326"/>
      <c r="EZ22" s="125">
        <v>160</v>
      </c>
      <c r="FA22" s="326" t="s">
        <v>3</v>
      </c>
      <c r="FB22" s="326"/>
      <c r="FC22" s="125">
        <v>35.299999999999997</v>
      </c>
      <c r="FD22" s="326" t="s">
        <v>3</v>
      </c>
      <c r="FE22" s="326"/>
      <c r="FF22" s="125">
        <v>195</v>
      </c>
      <c r="FG22" s="326" t="s">
        <v>3</v>
      </c>
      <c r="FH22" s="326"/>
      <c r="FI22" s="125">
        <v>167</v>
      </c>
      <c r="FJ22" s="326" t="s">
        <v>3</v>
      </c>
      <c r="FK22" s="364"/>
    </row>
    <row r="23" spans="1:167" x14ac:dyDescent="0.2">
      <c r="A23" s="191" t="s">
        <v>18</v>
      </c>
      <c r="B23" s="144" t="s">
        <v>10</v>
      </c>
      <c r="C23" s="2240">
        <v>8.5000000000000006E-2</v>
      </c>
      <c r="D23" s="30" t="s">
        <v>2</v>
      </c>
      <c r="E23" s="48"/>
      <c r="F23" s="32"/>
      <c r="G23" s="294"/>
      <c r="H23" s="294"/>
      <c r="I23" s="32"/>
      <c r="J23" s="294"/>
      <c r="K23" s="294"/>
      <c r="L23" s="32"/>
      <c r="M23" s="33"/>
      <c r="N23" s="32"/>
      <c r="O23" s="294"/>
      <c r="P23" s="294"/>
      <c r="Q23" s="32"/>
      <c r="R23" s="294"/>
      <c r="S23" s="294"/>
      <c r="T23" s="32"/>
      <c r="U23" s="294"/>
      <c r="V23" s="294"/>
      <c r="W23" s="32"/>
      <c r="X23" s="294"/>
      <c r="Y23" s="294"/>
      <c r="Z23" s="32"/>
      <c r="AA23" s="33"/>
      <c r="AB23" s="32"/>
      <c r="AC23" s="33"/>
      <c r="AD23" s="32"/>
      <c r="AE23" s="33"/>
      <c r="AF23" s="32"/>
      <c r="AG23" s="33"/>
      <c r="AH23" s="32"/>
      <c r="AI23" s="294"/>
      <c r="AJ23" s="294"/>
      <c r="AK23" s="32"/>
      <c r="AL23" s="33"/>
      <c r="AM23" s="32"/>
      <c r="AN23" s="33"/>
      <c r="AO23" s="32"/>
      <c r="AP23" s="294"/>
      <c r="AQ23" s="294"/>
      <c r="AR23" s="32"/>
      <c r="AS23" s="294"/>
      <c r="AT23" s="294"/>
      <c r="AU23" s="32"/>
      <c r="AV23" s="294"/>
      <c r="AW23" s="294"/>
      <c r="AX23" s="32"/>
      <c r="AY23" s="33"/>
      <c r="AZ23" s="32"/>
      <c r="BA23" s="33"/>
      <c r="BB23" s="32"/>
      <c r="BC23" s="294"/>
      <c r="BD23" s="294"/>
      <c r="BE23" s="32"/>
      <c r="BF23" s="33"/>
      <c r="BG23" s="32"/>
      <c r="BH23" s="294"/>
      <c r="BI23" s="294"/>
      <c r="BJ23" s="32"/>
      <c r="BK23" s="33"/>
      <c r="BL23" s="32"/>
      <c r="BM23" s="33"/>
      <c r="BN23" s="32"/>
      <c r="BO23" s="294"/>
      <c r="BP23" s="294"/>
      <c r="BQ23" s="32"/>
      <c r="BR23" s="111"/>
      <c r="BS23" s="168"/>
      <c r="BT23" s="329"/>
      <c r="BU23" s="329"/>
      <c r="BV23" s="168"/>
      <c r="BW23" s="169"/>
      <c r="BX23" s="168"/>
      <c r="BY23" s="169"/>
      <c r="BZ23" s="168"/>
      <c r="CA23" s="329"/>
      <c r="CB23" s="329"/>
      <c r="CC23" s="168"/>
      <c r="CD23" s="329"/>
      <c r="CE23" s="329"/>
      <c r="CF23" s="168"/>
      <c r="CG23" s="329"/>
      <c r="CH23" s="329"/>
      <c r="CI23" s="168"/>
      <c r="CJ23" s="329"/>
      <c r="CK23" s="329"/>
      <c r="CL23" s="168"/>
      <c r="CM23" s="329"/>
      <c r="CN23" s="329"/>
      <c r="CO23" s="168"/>
      <c r="CP23" s="169"/>
      <c r="CQ23" s="168"/>
      <c r="CR23" s="329"/>
      <c r="CS23" s="329"/>
      <c r="CT23" s="168"/>
      <c r="CU23" s="329"/>
      <c r="CV23" s="329"/>
      <c r="CW23" s="168"/>
      <c r="CX23" s="169"/>
      <c r="CY23" s="168"/>
      <c r="CZ23" s="329"/>
      <c r="DA23" s="329"/>
      <c r="DB23" s="168"/>
      <c r="DC23" s="329"/>
      <c r="DD23" s="329"/>
      <c r="DE23" s="168"/>
      <c r="DF23" s="169"/>
      <c r="DG23" s="168"/>
      <c r="DH23" s="169"/>
      <c r="DI23" s="168"/>
      <c r="DJ23" s="169"/>
      <c r="DK23" s="168"/>
      <c r="DL23" s="169"/>
      <c r="DM23" s="168"/>
      <c r="DN23" s="329"/>
      <c r="DO23" s="329"/>
      <c r="DP23" s="168"/>
      <c r="DQ23" s="329"/>
      <c r="DR23" s="329"/>
      <c r="DS23" s="168"/>
      <c r="DT23" s="329"/>
      <c r="DU23" s="329"/>
      <c r="DV23" s="168"/>
      <c r="DW23" s="329"/>
      <c r="DX23" s="329"/>
      <c r="DY23" s="168"/>
      <c r="DZ23" s="329"/>
      <c r="EA23" s="341"/>
      <c r="EB23" s="236">
        <v>1.4E-2</v>
      </c>
      <c r="EC23" s="326" t="s">
        <v>8</v>
      </c>
      <c r="ED23" s="326"/>
      <c r="EE23" s="125">
        <v>1.04E-2</v>
      </c>
      <c r="EF23" s="326" t="s">
        <v>8</v>
      </c>
      <c r="EG23" s="326"/>
      <c r="EH23" s="125">
        <v>6.3299999999999997E-3</v>
      </c>
      <c r="EI23" s="326" t="s">
        <v>8</v>
      </c>
      <c r="EJ23" s="326"/>
      <c r="EK23" s="125">
        <v>6.0499999999999998E-3</v>
      </c>
      <c r="EL23" s="326" t="s">
        <v>12</v>
      </c>
      <c r="EM23" s="326"/>
      <c r="EN23" s="125">
        <v>6.4700000000000001E-3</v>
      </c>
      <c r="EO23" s="326" t="s">
        <v>8</v>
      </c>
      <c r="EP23" s="326"/>
      <c r="EQ23" s="125">
        <v>6.1399999999999996E-3</v>
      </c>
      <c r="ER23" s="326" t="s">
        <v>12</v>
      </c>
      <c r="ES23" s="326"/>
      <c r="ET23" s="125">
        <v>1.0500000000000001E-2</v>
      </c>
      <c r="EU23" s="326" t="s">
        <v>8</v>
      </c>
      <c r="EV23" s="326"/>
      <c r="EW23" s="125">
        <v>4.8799999999999998E-3</v>
      </c>
      <c r="EX23" s="326" t="s">
        <v>12</v>
      </c>
      <c r="EY23" s="326"/>
      <c r="EZ23" s="232">
        <v>8.9700000000000002E-2</v>
      </c>
      <c r="FA23" s="326" t="s">
        <v>3</v>
      </c>
      <c r="FB23" s="301" t="str">
        <f>(IF(((EZ23/$C23)&lt;10),"&lt;10",ROUND((EZ23/$C23),0)))</f>
        <v>&lt;10</v>
      </c>
      <c r="FC23" s="125">
        <v>2.18E-2</v>
      </c>
      <c r="FD23" s="326" t="s">
        <v>8</v>
      </c>
      <c r="FE23" s="326"/>
      <c r="FF23" s="232">
        <v>9.4399999999999998E-2</v>
      </c>
      <c r="FG23" s="326" t="s">
        <v>8</v>
      </c>
      <c r="FH23" s="301" t="str">
        <f>(IF(((FF23/$C23)&lt;10),"&lt;10",ROUND((FF23/$C23),0)))</f>
        <v>&lt;10</v>
      </c>
      <c r="FI23" s="125">
        <v>0.20300000000000001</v>
      </c>
      <c r="FJ23" s="326" t="s">
        <v>8</v>
      </c>
      <c r="FK23" s="364"/>
    </row>
    <row r="24" spans="1:167" x14ac:dyDescent="0.2">
      <c r="A24" s="191" t="s">
        <v>19</v>
      </c>
      <c r="B24" s="144" t="s">
        <v>10</v>
      </c>
      <c r="C24" s="2238" t="s">
        <v>2</v>
      </c>
      <c r="D24" s="152">
        <v>48.6</v>
      </c>
      <c r="E24" s="48"/>
      <c r="F24" s="32"/>
      <c r="G24" s="294"/>
      <c r="H24" s="294"/>
      <c r="I24" s="32"/>
      <c r="J24" s="294"/>
      <c r="K24" s="294"/>
      <c r="L24" s="32"/>
      <c r="M24" s="33"/>
      <c r="N24" s="32"/>
      <c r="O24" s="294"/>
      <c r="P24" s="294"/>
      <c r="Q24" s="32"/>
      <c r="R24" s="294"/>
      <c r="S24" s="294"/>
      <c r="T24" s="32"/>
      <c r="U24" s="294"/>
      <c r="V24" s="294"/>
      <c r="W24" s="32"/>
      <c r="X24" s="294"/>
      <c r="Y24" s="294"/>
      <c r="Z24" s="32"/>
      <c r="AA24" s="33"/>
      <c r="AB24" s="32"/>
      <c r="AC24" s="33"/>
      <c r="AD24" s="32"/>
      <c r="AE24" s="33"/>
      <c r="AF24" s="32"/>
      <c r="AG24" s="33"/>
      <c r="AH24" s="32"/>
      <c r="AI24" s="294"/>
      <c r="AJ24" s="294"/>
      <c r="AK24" s="32"/>
      <c r="AL24" s="33"/>
      <c r="AM24" s="32"/>
      <c r="AN24" s="33"/>
      <c r="AO24" s="32"/>
      <c r="AP24" s="294"/>
      <c r="AQ24" s="294"/>
      <c r="AR24" s="32"/>
      <c r="AS24" s="294"/>
      <c r="AT24" s="294"/>
      <c r="AU24" s="32"/>
      <c r="AV24" s="294"/>
      <c r="AW24" s="294"/>
      <c r="AX24" s="32"/>
      <c r="AY24" s="33"/>
      <c r="AZ24" s="32"/>
      <c r="BA24" s="33"/>
      <c r="BB24" s="32"/>
      <c r="BC24" s="294"/>
      <c r="BD24" s="294"/>
      <c r="BE24" s="32"/>
      <c r="BF24" s="33"/>
      <c r="BG24" s="32"/>
      <c r="BH24" s="294"/>
      <c r="BI24" s="294"/>
      <c r="BJ24" s="32"/>
      <c r="BK24" s="33"/>
      <c r="BL24" s="32"/>
      <c r="BM24" s="33"/>
      <c r="BN24" s="32"/>
      <c r="BO24" s="294"/>
      <c r="BP24" s="294"/>
      <c r="BQ24" s="32"/>
      <c r="BR24" s="111"/>
      <c r="BS24" s="168"/>
      <c r="BT24" s="329"/>
      <c r="BU24" s="329"/>
      <c r="BV24" s="168"/>
      <c r="BW24" s="169"/>
      <c r="BX24" s="168"/>
      <c r="BY24" s="169"/>
      <c r="BZ24" s="168"/>
      <c r="CA24" s="329"/>
      <c r="CB24" s="329"/>
      <c r="CC24" s="168"/>
      <c r="CD24" s="329"/>
      <c r="CE24" s="329"/>
      <c r="CF24" s="168"/>
      <c r="CG24" s="329"/>
      <c r="CH24" s="329"/>
      <c r="CI24" s="168"/>
      <c r="CJ24" s="329"/>
      <c r="CK24" s="329"/>
      <c r="CL24" s="168"/>
      <c r="CM24" s="329"/>
      <c r="CN24" s="329"/>
      <c r="CO24" s="168"/>
      <c r="CP24" s="169"/>
      <c r="CQ24" s="168"/>
      <c r="CR24" s="329"/>
      <c r="CS24" s="329"/>
      <c r="CT24" s="168"/>
      <c r="CU24" s="329"/>
      <c r="CV24" s="329"/>
      <c r="CW24" s="168"/>
      <c r="CX24" s="169"/>
      <c r="CY24" s="168"/>
      <c r="CZ24" s="329"/>
      <c r="DA24" s="329"/>
      <c r="DB24" s="168"/>
      <c r="DC24" s="329"/>
      <c r="DD24" s="329"/>
      <c r="DE24" s="168"/>
      <c r="DF24" s="169"/>
      <c r="DG24" s="168"/>
      <c r="DH24" s="169"/>
      <c r="DI24" s="168"/>
      <c r="DJ24" s="169"/>
      <c r="DK24" s="168"/>
      <c r="DL24" s="169"/>
      <c r="DM24" s="168"/>
      <c r="DN24" s="329"/>
      <c r="DO24" s="329"/>
      <c r="DP24" s="168"/>
      <c r="DQ24" s="329"/>
      <c r="DR24" s="329"/>
      <c r="DS24" s="168"/>
      <c r="DT24" s="329"/>
      <c r="DU24" s="329"/>
      <c r="DV24" s="168"/>
      <c r="DW24" s="329"/>
      <c r="DX24" s="329"/>
      <c r="DY24" s="168"/>
      <c r="DZ24" s="329"/>
      <c r="EA24" s="341"/>
      <c r="EB24" s="128">
        <v>22</v>
      </c>
      <c r="EC24" s="326" t="s">
        <v>3</v>
      </c>
      <c r="ED24" s="326"/>
      <c r="EE24" s="125">
        <v>17.100000000000001</v>
      </c>
      <c r="EF24" s="326" t="s">
        <v>3</v>
      </c>
      <c r="EG24" s="326"/>
      <c r="EH24" s="125">
        <v>14.5</v>
      </c>
      <c r="EI24" s="326" t="s">
        <v>3</v>
      </c>
      <c r="EJ24" s="326"/>
      <c r="EK24" s="125">
        <v>16.7</v>
      </c>
      <c r="EL24" s="326" t="s">
        <v>3</v>
      </c>
      <c r="EM24" s="326"/>
      <c r="EN24" s="125">
        <v>35.4</v>
      </c>
      <c r="EO24" s="326" t="s">
        <v>3</v>
      </c>
      <c r="EP24" s="326"/>
      <c r="EQ24" s="235">
        <v>519</v>
      </c>
      <c r="ER24" s="326" t="s">
        <v>3</v>
      </c>
      <c r="ES24" s="301">
        <f>(IF(((EQ24/$D24)&lt;10),"&lt;10",ROUND((EQ24/$D24),0)))</f>
        <v>11</v>
      </c>
      <c r="ET24" s="125">
        <v>36.700000000000003</v>
      </c>
      <c r="EU24" s="326" t="s">
        <v>3</v>
      </c>
      <c r="EV24" s="326"/>
      <c r="EW24" s="125">
        <v>12.4</v>
      </c>
      <c r="EX24" s="326" t="s">
        <v>3</v>
      </c>
      <c r="EY24" s="326"/>
      <c r="EZ24" s="235">
        <v>52.5</v>
      </c>
      <c r="FA24" s="326" t="s">
        <v>3</v>
      </c>
      <c r="FB24" s="301" t="str">
        <f>(IF(((EZ24/$D24)&lt;10),"&lt;10",ROUND((EZ24/$D24),0)))</f>
        <v>&lt;10</v>
      </c>
      <c r="FC24" s="125">
        <v>29.2</v>
      </c>
      <c r="FD24" s="326" t="s">
        <v>3</v>
      </c>
      <c r="FE24" s="326"/>
      <c r="FF24" s="235">
        <v>61.6</v>
      </c>
      <c r="FG24" s="326" t="s">
        <v>3</v>
      </c>
      <c r="FH24" s="301" t="str">
        <f>(IF(((FF24/$D24)&lt;10),"&lt;10",ROUND((FF24/$D24),0)))</f>
        <v>&lt;10</v>
      </c>
      <c r="FI24" s="235">
        <v>54.6</v>
      </c>
      <c r="FJ24" s="326" t="s">
        <v>3</v>
      </c>
      <c r="FK24" s="367" t="str">
        <f>(IF(((FI24/$D24)&lt;10),"&lt;10",ROUND((FI24/$D24),0)))</f>
        <v>&lt;10</v>
      </c>
    </row>
    <row r="25" spans="1:167" x14ac:dyDescent="0.2">
      <c r="A25" s="191" t="s">
        <v>20</v>
      </c>
      <c r="B25" s="144" t="s">
        <v>10</v>
      </c>
      <c r="C25" s="2238" t="s">
        <v>2</v>
      </c>
      <c r="D25" s="30">
        <v>2</v>
      </c>
      <c r="E25" s="48"/>
      <c r="F25" s="32"/>
      <c r="G25" s="294"/>
      <c r="H25" s="294"/>
      <c r="I25" s="32"/>
      <c r="J25" s="294"/>
      <c r="K25" s="294"/>
      <c r="L25" s="32"/>
      <c r="M25" s="33"/>
      <c r="N25" s="32"/>
      <c r="O25" s="294"/>
      <c r="P25" s="294"/>
      <c r="Q25" s="32"/>
      <c r="R25" s="294"/>
      <c r="S25" s="294"/>
      <c r="T25" s="32"/>
      <c r="U25" s="294"/>
      <c r="V25" s="294"/>
      <c r="W25" s="32"/>
      <c r="X25" s="294"/>
      <c r="Y25" s="294"/>
      <c r="Z25" s="32"/>
      <c r="AA25" s="33"/>
      <c r="AB25" s="32"/>
      <c r="AC25" s="33"/>
      <c r="AD25" s="32"/>
      <c r="AE25" s="33"/>
      <c r="AF25" s="32"/>
      <c r="AG25" s="33"/>
      <c r="AH25" s="32"/>
      <c r="AI25" s="294"/>
      <c r="AJ25" s="294"/>
      <c r="AK25" s="32"/>
      <c r="AL25" s="33"/>
      <c r="AM25" s="32"/>
      <c r="AN25" s="33"/>
      <c r="AO25" s="32"/>
      <c r="AP25" s="294"/>
      <c r="AQ25" s="294"/>
      <c r="AR25" s="32"/>
      <c r="AS25" s="294"/>
      <c r="AT25" s="294"/>
      <c r="AU25" s="32"/>
      <c r="AV25" s="294"/>
      <c r="AW25" s="294"/>
      <c r="AX25" s="32"/>
      <c r="AY25" s="33"/>
      <c r="AZ25" s="32"/>
      <c r="BA25" s="33"/>
      <c r="BB25" s="32"/>
      <c r="BC25" s="294"/>
      <c r="BD25" s="294"/>
      <c r="BE25" s="32"/>
      <c r="BF25" s="33"/>
      <c r="BG25" s="32"/>
      <c r="BH25" s="294"/>
      <c r="BI25" s="294"/>
      <c r="BJ25" s="32"/>
      <c r="BK25" s="33"/>
      <c r="BL25" s="32"/>
      <c r="BM25" s="33"/>
      <c r="BN25" s="32"/>
      <c r="BO25" s="294"/>
      <c r="BP25" s="294"/>
      <c r="BQ25" s="32"/>
      <c r="BR25" s="111"/>
      <c r="BS25" s="168"/>
      <c r="BT25" s="329"/>
      <c r="BU25" s="329"/>
      <c r="BV25" s="168"/>
      <c r="BW25" s="169"/>
      <c r="BX25" s="168"/>
      <c r="BY25" s="169"/>
      <c r="BZ25" s="168"/>
      <c r="CA25" s="329"/>
      <c r="CB25" s="329"/>
      <c r="CC25" s="168"/>
      <c r="CD25" s="329"/>
      <c r="CE25" s="329"/>
      <c r="CF25" s="168"/>
      <c r="CG25" s="329"/>
      <c r="CH25" s="329"/>
      <c r="CI25" s="168"/>
      <c r="CJ25" s="329"/>
      <c r="CK25" s="329"/>
      <c r="CL25" s="168"/>
      <c r="CM25" s="329"/>
      <c r="CN25" s="329"/>
      <c r="CO25" s="168"/>
      <c r="CP25" s="169"/>
      <c r="CQ25" s="168"/>
      <c r="CR25" s="329"/>
      <c r="CS25" s="329"/>
      <c r="CT25" s="168"/>
      <c r="CU25" s="329"/>
      <c r="CV25" s="329"/>
      <c r="CW25" s="168"/>
      <c r="CX25" s="169"/>
      <c r="CY25" s="168"/>
      <c r="CZ25" s="329"/>
      <c r="DA25" s="329"/>
      <c r="DB25" s="168"/>
      <c r="DC25" s="329"/>
      <c r="DD25" s="329"/>
      <c r="DE25" s="168"/>
      <c r="DF25" s="169"/>
      <c r="DG25" s="168"/>
      <c r="DH25" s="169"/>
      <c r="DI25" s="168"/>
      <c r="DJ25" s="169"/>
      <c r="DK25" s="168"/>
      <c r="DL25" s="169"/>
      <c r="DM25" s="168"/>
      <c r="DN25" s="329"/>
      <c r="DO25" s="329"/>
      <c r="DP25" s="168"/>
      <c r="DQ25" s="329"/>
      <c r="DR25" s="329"/>
      <c r="DS25" s="168"/>
      <c r="DT25" s="329"/>
      <c r="DU25" s="329"/>
      <c r="DV25" s="168"/>
      <c r="DW25" s="329"/>
      <c r="DX25" s="329"/>
      <c r="DY25" s="168"/>
      <c r="DZ25" s="329"/>
      <c r="EA25" s="341"/>
      <c r="EB25" s="125">
        <v>0.49099999999999999</v>
      </c>
      <c r="EC25" s="326" t="s">
        <v>12</v>
      </c>
      <c r="ED25" s="326"/>
      <c r="EE25" s="125">
        <v>0.45700000000000002</v>
      </c>
      <c r="EF25" s="326" t="s">
        <v>12</v>
      </c>
      <c r="EG25" s="326"/>
      <c r="EH25" s="125">
        <v>0.47499999999999998</v>
      </c>
      <c r="EI25" s="326" t="s">
        <v>12</v>
      </c>
      <c r="EJ25" s="326"/>
      <c r="EK25" s="125">
        <v>0.504</v>
      </c>
      <c r="EL25" s="326" t="s">
        <v>12</v>
      </c>
      <c r="EM25" s="326"/>
      <c r="EN25" s="125">
        <v>0.49099999999999999</v>
      </c>
      <c r="EO25" s="326" t="s">
        <v>12</v>
      </c>
      <c r="EP25" s="326"/>
      <c r="EQ25" s="125">
        <v>0.48699999999999999</v>
      </c>
      <c r="ER25" s="326" t="s">
        <v>12</v>
      </c>
      <c r="ES25" s="326"/>
      <c r="ET25" s="125">
        <v>1.94</v>
      </c>
      <c r="EU25" s="326" t="s">
        <v>8</v>
      </c>
      <c r="EV25" s="326"/>
      <c r="EW25" s="125">
        <v>0.69599999999999995</v>
      </c>
      <c r="EX25" s="326" t="s">
        <v>8</v>
      </c>
      <c r="EY25" s="326"/>
      <c r="EZ25" s="125">
        <v>0.52500000000000002</v>
      </c>
      <c r="FA25" s="326" t="s">
        <v>12</v>
      </c>
      <c r="FB25" s="326"/>
      <c r="FC25" s="235">
        <v>12.1</v>
      </c>
      <c r="FD25" s="326" t="s">
        <v>8</v>
      </c>
      <c r="FE25" s="301" t="str">
        <f>(IF(((FC25/$D25)&lt;10),"&lt;10",ROUND((FC25/$D25),0)))</f>
        <v>&lt;10</v>
      </c>
      <c r="FF25" s="125">
        <v>0.51700000000000002</v>
      </c>
      <c r="FG25" s="326" t="s">
        <v>12</v>
      </c>
      <c r="FH25" s="326"/>
      <c r="FI25" s="125">
        <v>0.49299999999999999</v>
      </c>
      <c r="FJ25" s="326" t="s">
        <v>12</v>
      </c>
      <c r="FK25" s="364"/>
    </row>
    <row r="26" spans="1:167" x14ac:dyDescent="0.2">
      <c r="A26" s="191" t="s">
        <v>21</v>
      </c>
      <c r="B26" s="144" t="s">
        <v>10</v>
      </c>
      <c r="C26" s="2238" t="s">
        <v>2</v>
      </c>
      <c r="D26" s="30">
        <v>5</v>
      </c>
      <c r="E26" s="48"/>
      <c r="F26" s="32"/>
      <c r="G26" s="294"/>
      <c r="H26" s="294"/>
      <c r="I26" s="32"/>
      <c r="J26" s="294"/>
      <c r="K26" s="294"/>
      <c r="L26" s="32"/>
      <c r="M26" s="33"/>
      <c r="N26" s="32"/>
      <c r="O26" s="294"/>
      <c r="P26" s="294"/>
      <c r="Q26" s="32"/>
      <c r="R26" s="294"/>
      <c r="S26" s="294"/>
      <c r="T26" s="32"/>
      <c r="U26" s="294"/>
      <c r="V26" s="294"/>
      <c r="W26" s="32"/>
      <c r="X26" s="294"/>
      <c r="Y26" s="294"/>
      <c r="Z26" s="32"/>
      <c r="AA26" s="33"/>
      <c r="AB26" s="32"/>
      <c r="AC26" s="33"/>
      <c r="AD26" s="32"/>
      <c r="AE26" s="33"/>
      <c r="AF26" s="32"/>
      <c r="AG26" s="33"/>
      <c r="AH26" s="32"/>
      <c r="AI26" s="294"/>
      <c r="AJ26" s="294"/>
      <c r="AK26" s="32"/>
      <c r="AL26" s="33"/>
      <c r="AM26" s="32"/>
      <c r="AN26" s="33"/>
      <c r="AO26" s="32"/>
      <c r="AP26" s="294"/>
      <c r="AQ26" s="294"/>
      <c r="AR26" s="32"/>
      <c r="AS26" s="294"/>
      <c r="AT26" s="294"/>
      <c r="AU26" s="32"/>
      <c r="AV26" s="294"/>
      <c r="AW26" s="302"/>
      <c r="AX26" s="32"/>
      <c r="AY26" s="33"/>
      <c r="AZ26" s="32"/>
      <c r="BA26" s="33"/>
      <c r="BB26" s="32"/>
      <c r="BC26" s="294"/>
      <c r="BD26" s="302"/>
      <c r="BE26" s="32"/>
      <c r="BF26" s="33"/>
      <c r="BG26" s="32"/>
      <c r="BH26" s="294"/>
      <c r="BI26" s="294"/>
      <c r="BJ26" s="32"/>
      <c r="BK26" s="33"/>
      <c r="BL26" s="32"/>
      <c r="BM26" s="33"/>
      <c r="BN26" s="32"/>
      <c r="BO26" s="294"/>
      <c r="BP26" s="294"/>
      <c r="BQ26" s="32"/>
      <c r="BR26" s="111"/>
      <c r="BS26" s="168"/>
      <c r="BT26" s="329"/>
      <c r="BU26" s="329"/>
      <c r="BV26" s="168"/>
      <c r="BW26" s="169"/>
      <c r="BX26" s="168"/>
      <c r="BY26" s="169"/>
      <c r="BZ26" s="168"/>
      <c r="CA26" s="329"/>
      <c r="CB26" s="329"/>
      <c r="CC26" s="168"/>
      <c r="CD26" s="329"/>
      <c r="CE26" s="329"/>
      <c r="CF26" s="168"/>
      <c r="CG26" s="329"/>
      <c r="CH26" s="329"/>
      <c r="CI26" s="168"/>
      <c r="CJ26" s="329"/>
      <c r="CK26" s="329"/>
      <c r="CL26" s="168"/>
      <c r="CM26" s="329"/>
      <c r="CN26" s="329"/>
      <c r="CO26" s="168"/>
      <c r="CP26" s="169"/>
      <c r="CQ26" s="168"/>
      <c r="CR26" s="329"/>
      <c r="CS26" s="329"/>
      <c r="CT26" s="168"/>
      <c r="CU26" s="329"/>
      <c r="CV26" s="329"/>
      <c r="CW26" s="168"/>
      <c r="CX26" s="169"/>
      <c r="CY26" s="168"/>
      <c r="CZ26" s="329"/>
      <c r="DA26" s="329"/>
      <c r="DB26" s="168"/>
      <c r="DC26" s="329"/>
      <c r="DD26" s="329"/>
      <c r="DE26" s="168"/>
      <c r="DF26" s="169"/>
      <c r="DG26" s="168"/>
      <c r="DH26" s="169"/>
      <c r="DI26" s="168"/>
      <c r="DJ26" s="169"/>
      <c r="DK26" s="168"/>
      <c r="DL26" s="169"/>
      <c r="DM26" s="168"/>
      <c r="DN26" s="329"/>
      <c r="DO26" s="329"/>
      <c r="DP26" s="168"/>
      <c r="DQ26" s="329"/>
      <c r="DR26" s="329"/>
      <c r="DS26" s="168"/>
      <c r="DT26" s="329"/>
      <c r="DU26" s="329"/>
      <c r="DV26" s="168"/>
      <c r="DW26" s="329"/>
      <c r="DX26" s="329"/>
      <c r="DY26" s="168"/>
      <c r="DZ26" s="329"/>
      <c r="EA26" s="341"/>
      <c r="EB26" s="125">
        <v>0.13200000000000001</v>
      </c>
      <c r="EC26" s="326" t="s">
        <v>8</v>
      </c>
      <c r="ED26" s="326"/>
      <c r="EE26" s="125">
        <v>0.182</v>
      </c>
      <c r="EF26" s="326" t="s">
        <v>8</v>
      </c>
      <c r="EG26" s="326"/>
      <c r="EH26" s="125">
        <v>0.185</v>
      </c>
      <c r="EI26" s="326" t="s">
        <v>8</v>
      </c>
      <c r="EJ26" s="326"/>
      <c r="EK26" s="125">
        <v>0.11700000000000001</v>
      </c>
      <c r="EL26" s="326" t="s">
        <v>8</v>
      </c>
      <c r="EM26" s="326"/>
      <c r="EN26" s="125">
        <v>2.54</v>
      </c>
      <c r="EO26" s="326" t="s">
        <v>8</v>
      </c>
      <c r="EP26" s="326"/>
      <c r="EQ26" s="125">
        <v>0.66500000000000004</v>
      </c>
      <c r="ER26" s="326" t="s">
        <v>8</v>
      </c>
      <c r="ES26" s="326"/>
      <c r="ET26" s="125">
        <v>3.55</v>
      </c>
      <c r="EU26" s="326" t="s">
        <v>3</v>
      </c>
      <c r="EV26" s="326"/>
      <c r="EW26" s="125">
        <v>2.0499999999999998</v>
      </c>
      <c r="EX26" s="326" t="s">
        <v>8</v>
      </c>
      <c r="EY26" s="326"/>
      <c r="EZ26" s="125">
        <v>0.92200000000000004</v>
      </c>
      <c r="FA26" s="326" t="s">
        <v>8</v>
      </c>
      <c r="FB26" s="326"/>
      <c r="FC26" s="125">
        <v>4.01</v>
      </c>
      <c r="FD26" s="326" t="s">
        <v>3</v>
      </c>
      <c r="FE26" s="326"/>
      <c r="FF26" s="127">
        <v>1.5</v>
      </c>
      <c r="FG26" s="326" t="s">
        <v>8</v>
      </c>
      <c r="FH26" s="326"/>
      <c r="FI26" s="125">
        <v>1.35</v>
      </c>
      <c r="FJ26" s="326" t="s">
        <v>8</v>
      </c>
      <c r="FK26" s="364"/>
    </row>
    <row r="27" spans="1:167" x14ac:dyDescent="0.2">
      <c r="A27" s="192" t="s">
        <v>22</v>
      </c>
      <c r="B27" s="145" t="s">
        <v>10</v>
      </c>
      <c r="C27" s="2241">
        <v>459</v>
      </c>
      <c r="D27" s="39" t="s">
        <v>2</v>
      </c>
      <c r="E27" s="51"/>
      <c r="F27" s="108"/>
      <c r="G27" s="297" t="s">
        <v>3</v>
      </c>
      <c r="H27" s="297"/>
      <c r="I27" s="108"/>
      <c r="J27" s="297" t="s">
        <v>3</v>
      </c>
      <c r="K27" s="297"/>
      <c r="L27" s="108"/>
      <c r="M27" s="109" t="s">
        <v>3</v>
      </c>
      <c r="N27" s="109"/>
      <c r="O27" s="297"/>
      <c r="P27" s="297"/>
      <c r="Q27" s="109"/>
      <c r="R27" s="297"/>
      <c r="S27" s="297"/>
      <c r="T27" s="109"/>
      <c r="U27" s="297"/>
      <c r="V27" s="297"/>
      <c r="W27" s="109"/>
      <c r="X27" s="297"/>
      <c r="Y27" s="297"/>
      <c r="Z27" s="237">
        <v>31</v>
      </c>
      <c r="AA27" s="109"/>
      <c r="AB27" s="237">
        <v>150</v>
      </c>
      <c r="AC27" s="109"/>
      <c r="AD27" s="237">
        <v>260</v>
      </c>
      <c r="AE27" s="109"/>
      <c r="AF27" s="237">
        <v>200</v>
      </c>
      <c r="AG27" s="109"/>
      <c r="AH27" s="237">
        <v>390</v>
      </c>
      <c r="AI27" s="297"/>
      <c r="AJ27" s="297"/>
      <c r="AK27" s="237">
        <v>240</v>
      </c>
      <c r="AL27" s="109"/>
      <c r="AM27" s="237">
        <v>100</v>
      </c>
      <c r="AN27" s="109"/>
      <c r="AO27" s="237">
        <v>200</v>
      </c>
      <c r="AP27" s="297"/>
      <c r="AQ27" s="297"/>
      <c r="AR27" s="237">
        <v>140</v>
      </c>
      <c r="AS27" s="297"/>
      <c r="AT27" s="297"/>
      <c r="AU27" s="238">
        <v>1400</v>
      </c>
      <c r="AV27" s="297"/>
      <c r="AW27" s="322" t="str">
        <f>(IF(((AU27/$C27)&lt;10),"&lt;10",ROUND((AU27/$C27),0)))</f>
        <v>&lt;10</v>
      </c>
      <c r="AX27" s="237">
        <v>150</v>
      </c>
      <c r="AY27" s="109"/>
      <c r="AZ27" s="237">
        <v>240</v>
      </c>
      <c r="BA27" s="109"/>
      <c r="BB27" s="238">
        <v>520</v>
      </c>
      <c r="BC27" s="297"/>
      <c r="BD27" s="322" t="str">
        <f>(IF(((BB27/$C27)&lt;10),"&lt;10",ROUND((BB27/$C27),0)))</f>
        <v>&lt;10</v>
      </c>
      <c r="BE27" s="237">
        <v>75</v>
      </c>
      <c r="BF27" s="109"/>
      <c r="BG27" s="237">
        <v>130</v>
      </c>
      <c r="BH27" s="297"/>
      <c r="BI27" s="297"/>
      <c r="BJ27" s="237">
        <v>80</v>
      </c>
      <c r="BK27" s="109"/>
      <c r="BL27" s="237">
        <v>71</v>
      </c>
      <c r="BM27" s="109"/>
      <c r="BN27" s="237">
        <v>140</v>
      </c>
      <c r="BO27" s="297"/>
      <c r="BP27" s="297"/>
      <c r="BQ27" s="237">
        <v>300</v>
      </c>
      <c r="BR27" s="113"/>
      <c r="BS27" s="170"/>
      <c r="BT27" s="330"/>
      <c r="BU27" s="330"/>
      <c r="BV27" s="170"/>
      <c r="BW27" s="171"/>
      <c r="BX27" s="170"/>
      <c r="BY27" s="171"/>
      <c r="BZ27" s="170"/>
      <c r="CA27" s="330"/>
      <c r="CB27" s="330"/>
      <c r="CC27" s="170"/>
      <c r="CD27" s="330"/>
      <c r="CE27" s="330"/>
      <c r="CF27" s="170"/>
      <c r="CG27" s="330"/>
      <c r="CH27" s="330"/>
      <c r="CI27" s="170"/>
      <c r="CJ27" s="330"/>
      <c r="CK27" s="330"/>
      <c r="CL27" s="170"/>
      <c r="CM27" s="330"/>
      <c r="CN27" s="330"/>
      <c r="CO27" s="170"/>
      <c r="CP27" s="171"/>
      <c r="CQ27" s="170"/>
      <c r="CR27" s="330"/>
      <c r="CS27" s="330"/>
      <c r="CT27" s="170"/>
      <c r="CU27" s="330"/>
      <c r="CV27" s="330"/>
      <c r="CW27" s="170"/>
      <c r="CX27" s="171"/>
      <c r="CY27" s="170"/>
      <c r="CZ27" s="330"/>
      <c r="DA27" s="330"/>
      <c r="DB27" s="170"/>
      <c r="DC27" s="330"/>
      <c r="DD27" s="330"/>
      <c r="DE27" s="170"/>
      <c r="DF27" s="171"/>
      <c r="DG27" s="170"/>
      <c r="DH27" s="171"/>
      <c r="DI27" s="170"/>
      <c r="DJ27" s="171"/>
      <c r="DK27" s="170"/>
      <c r="DL27" s="171"/>
      <c r="DM27" s="170"/>
      <c r="DN27" s="330"/>
      <c r="DO27" s="330"/>
      <c r="DP27" s="170"/>
      <c r="DQ27" s="330"/>
      <c r="DR27" s="330"/>
      <c r="DS27" s="170"/>
      <c r="DT27" s="330"/>
      <c r="DU27" s="330"/>
      <c r="DV27" s="170"/>
      <c r="DW27" s="330"/>
      <c r="DX27" s="330"/>
      <c r="DY27" s="170"/>
      <c r="DZ27" s="330"/>
      <c r="EA27" s="342"/>
      <c r="EB27" s="131">
        <v>91.9</v>
      </c>
      <c r="EC27" s="327" t="s">
        <v>3</v>
      </c>
      <c r="ED27" s="327"/>
      <c r="EE27" s="131">
        <v>152</v>
      </c>
      <c r="EF27" s="327" t="s">
        <v>3</v>
      </c>
      <c r="EG27" s="327"/>
      <c r="EH27" s="131">
        <v>98.8</v>
      </c>
      <c r="EI27" s="327" t="s">
        <v>3</v>
      </c>
      <c r="EJ27" s="327"/>
      <c r="EK27" s="132">
        <v>87</v>
      </c>
      <c r="EL27" s="327" t="s">
        <v>3</v>
      </c>
      <c r="EM27" s="327"/>
      <c r="EN27" s="131">
        <v>126</v>
      </c>
      <c r="EO27" s="327" t="s">
        <v>3</v>
      </c>
      <c r="EP27" s="327"/>
      <c r="EQ27" s="131">
        <v>144</v>
      </c>
      <c r="ER27" s="327" t="s">
        <v>3</v>
      </c>
      <c r="ES27" s="327"/>
      <c r="ET27" s="131">
        <v>97.8</v>
      </c>
      <c r="EU27" s="327" t="s">
        <v>3</v>
      </c>
      <c r="EV27" s="327"/>
      <c r="EW27" s="131">
        <v>74.599999999999994</v>
      </c>
      <c r="EX27" s="327" t="s">
        <v>3</v>
      </c>
      <c r="EY27" s="327"/>
      <c r="EZ27" s="239">
        <v>753</v>
      </c>
      <c r="FA27" s="327" t="s">
        <v>3</v>
      </c>
      <c r="FB27" s="322" t="str">
        <f>(IF(((EZ27/$C27)&lt;10),"&lt;10",ROUND((EZ27/$C27),0)))</f>
        <v>&lt;10</v>
      </c>
      <c r="FC27" s="131">
        <v>163</v>
      </c>
      <c r="FD27" s="327" t="s">
        <v>3</v>
      </c>
      <c r="FE27" s="327"/>
      <c r="FF27" s="239">
        <v>737</v>
      </c>
      <c r="FG27" s="327" t="s">
        <v>3</v>
      </c>
      <c r="FH27" s="322" t="str">
        <f>(IF(((FF27/$C27)&lt;10),"&lt;10",ROUND((FF27/$C27),0)))</f>
        <v>&lt;10</v>
      </c>
      <c r="FI27" s="239">
        <v>756</v>
      </c>
      <c r="FJ27" s="327" t="s">
        <v>3</v>
      </c>
      <c r="FK27" s="368" t="str">
        <f>(IF(((FI27/$C27)&lt;10),"&lt;10",ROUND((FI27/$C27),0)))</f>
        <v>&lt;10</v>
      </c>
    </row>
    <row r="28" spans="1:167" x14ac:dyDescent="0.2">
      <c r="A28" s="180" t="s">
        <v>238</v>
      </c>
      <c r="B28" s="21"/>
      <c r="C28" s="2242"/>
      <c r="D28" s="22"/>
      <c r="E28" s="22"/>
      <c r="F28" s="23"/>
      <c r="G28" s="298"/>
      <c r="H28" s="298"/>
      <c r="I28" s="23"/>
      <c r="J28" s="298"/>
      <c r="K28" s="298"/>
      <c r="L28" s="23"/>
      <c r="M28" s="23"/>
      <c r="N28" s="23"/>
      <c r="O28" s="298"/>
      <c r="P28" s="298"/>
      <c r="Q28" s="23"/>
      <c r="R28" s="298"/>
      <c r="S28" s="298"/>
      <c r="T28" s="23"/>
      <c r="U28" s="298"/>
      <c r="V28" s="298"/>
      <c r="W28" s="23"/>
      <c r="X28" s="298"/>
      <c r="Y28" s="298"/>
      <c r="Z28" s="23"/>
      <c r="AA28" s="23"/>
      <c r="AB28" s="23"/>
      <c r="AC28" s="23"/>
      <c r="AD28" s="23"/>
      <c r="AE28" s="23"/>
      <c r="AF28" s="23"/>
      <c r="AG28" s="23"/>
      <c r="AH28" s="23"/>
      <c r="AI28" s="298"/>
      <c r="AJ28" s="298"/>
      <c r="AK28" s="23"/>
      <c r="AL28" s="23"/>
      <c r="AM28" s="23"/>
      <c r="AN28" s="23"/>
      <c r="AO28" s="23"/>
      <c r="AP28" s="298"/>
      <c r="AQ28" s="298"/>
      <c r="AR28" s="23"/>
      <c r="AS28" s="298"/>
      <c r="AT28" s="298"/>
      <c r="AU28" s="23"/>
      <c r="AV28" s="298"/>
      <c r="AW28" s="298"/>
      <c r="AX28" s="23"/>
      <c r="AY28" s="23"/>
      <c r="AZ28" s="23"/>
      <c r="BA28" s="23"/>
      <c r="BB28" s="23"/>
      <c r="BC28" s="298"/>
      <c r="BD28" s="298"/>
      <c r="BE28" s="23"/>
      <c r="BF28" s="23"/>
      <c r="BG28" s="23"/>
      <c r="BH28" s="298"/>
      <c r="BI28" s="298"/>
      <c r="BJ28" s="23"/>
      <c r="BK28" s="23"/>
      <c r="BL28" s="23"/>
      <c r="BM28" s="23"/>
      <c r="BN28" s="23"/>
      <c r="BO28" s="298"/>
      <c r="BP28" s="298"/>
      <c r="BQ28" s="23"/>
      <c r="BR28" s="23"/>
      <c r="BS28" s="23"/>
      <c r="BT28" s="298"/>
      <c r="BU28" s="298"/>
      <c r="BV28" s="23"/>
      <c r="BW28" s="23"/>
      <c r="BX28" s="23"/>
      <c r="BY28" s="23"/>
      <c r="BZ28" s="23"/>
      <c r="CA28" s="298"/>
      <c r="CB28" s="298"/>
      <c r="CC28" s="23"/>
      <c r="CD28" s="298"/>
      <c r="CE28" s="298"/>
      <c r="CF28" s="23"/>
      <c r="CG28" s="298"/>
      <c r="CH28" s="298"/>
      <c r="CI28" s="23"/>
      <c r="CJ28" s="298"/>
      <c r="CK28" s="298"/>
      <c r="CL28" s="23"/>
      <c r="CM28" s="298"/>
      <c r="CN28" s="298"/>
      <c r="CO28" s="23"/>
      <c r="CP28" s="23"/>
      <c r="CQ28" s="23"/>
      <c r="CR28" s="298"/>
      <c r="CS28" s="298"/>
      <c r="CT28" s="23"/>
      <c r="CU28" s="298"/>
      <c r="CV28" s="298"/>
      <c r="CW28" s="23"/>
      <c r="CX28" s="23"/>
      <c r="CY28" s="23"/>
      <c r="CZ28" s="298"/>
      <c r="DA28" s="298"/>
      <c r="DB28" s="23"/>
      <c r="DC28" s="298"/>
      <c r="DD28" s="298"/>
      <c r="DE28" s="23"/>
      <c r="DF28" s="23"/>
      <c r="DG28" s="23"/>
      <c r="DH28" s="23"/>
      <c r="DI28" s="23"/>
      <c r="DJ28" s="23"/>
      <c r="DK28" s="23"/>
      <c r="DL28" s="23"/>
      <c r="DM28" s="23"/>
      <c r="DN28" s="298"/>
      <c r="DO28" s="298"/>
      <c r="DP28" s="23"/>
      <c r="DQ28" s="298"/>
      <c r="DR28" s="298"/>
      <c r="DS28" s="23"/>
      <c r="DT28" s="298"/>
      <c r="DU28" s="298"/>
      <c r="DV28" s="23"/>
      <c r="DW28" s="298"/>
      <c r="DX28" s="298"/>
      <c r="DY28" s="23"/>
      <c r="DZ28" s="298"/>
      <c r="EA28" s="298"/>
      <c r="EB28" s="23"/>
      <c r="EC28" s="298"/>
      <c r="ED28" s="298"/>
      <c r="EE28" s="23"/>
      <c r="EF28" s="298"/>
      <c r="EG28" s="298"/>
      <c r="EH28" s="23"/>
      <c r="EI28" s="298"/>
      <c r="EJ28" s="298"/>
      <c r="EK28" s="23"/>
      <c r="EL28" s="298"/>
      <c r="EM28" s="298"/>
      <c r="EN28" s="23"/>
      <c r="EO28" s="298"/>
      <c r="EP28" s="298"/>
      <c r="EQ28" s="23"/>
      <c r="ER28" s="298"/>
      <c r="ES28" s="298"/>
      <c r="ET28" s="23"/>
      <c r="EU28" s="298"/>
      <c r="EV28" s="298"/>
      <c r="EW28" s="23"/>
      <c r="EX28" s="298"/>
      <c r="EY28" s="298"/>
      <c r="EZ28" s="23"/>
      <c r="FA28" s="298"/>
      <c r="FB28" s="298"/>
      <c r="FC28" s="23"/>
      <c r="FD28" s="298"/>
      <c r="FE28" s="298"/>
      <c r="FF28" s="23"/>
      <c r="FG28" s="298"/>
      <c r="FH28" s="298"/>
      <c r="FI28" s="23"/>
      <c r="FJ28" s="298"/>
      <c r="FK28" s="298"/>
    </row>
    <row r="29" spans="1:167" x14ac:dyDescent="0.2">
      <c r="A29" s="194" t="s">
        <v>45</v>
      </c>
      <c r="B29" s="24" t="s">
        <v>243</v>
      </c>
      <c r="C29" s="2243" t="s">
        <v>2</v>
      </c>
      <c r="D29" s="25">
        <v>300</v>
      </c>
      <c r="E29" s="26">
        <v>61000000</v>
      </c>
      <c r="F29" s="27"/>
      <c r="G29" s="293" t="s">
        <v>3</v>
      </c>
      <c r="H29" s="293"/>
      <c r="I29" s="27"/>
      <c r="J29" s="293" t="s">
        <v>3</v>
      </c>
      <c r="K29" s="293"/>
      <c r="L29" s="27"/>
      <c r="M29" s="28" t="s">
        <v>3</v>
      </c>
      <c r="N29" s="28"/>
      <c r="O29" s="293"/>
      <c r="P29" s="293"/>
      <c r="Q29" s="28"/>
      <c r="R29" s="293"/>
      <c r="S29" s="293"/>
      <c r="T29" s="28"/>
      <c r="U29" s="293"/>
      <c r="V29" s="293"/>
      <c r="W29" s="28"/>
      <c r="X29" s="293"/>
      <c r="Y29" s="293"/>
      <c r="Z29" s="29">
        <v>2.2999999999999998</v>
      </c>
      <c r="AA29" s="28" t="s">
        <v>12</v>
      </c>
      <c r="AB29" s="27"/>
      <c r="AC29" s="28" t="s">
        <v>3</v>
      </c>
      <c r="AD29" s="27"/>
      <c r="AE29" s="28" t="s">
        <v>3</v>
      </c>
      <c r="AF29" s="27"/>
      <c r="AG29" s="28" t="s">
        <v>3</v>
      </c>
      <c r="AH29" s="29">
        <v>93</v>
      </c>
      <c r="AI29" s="293"/>
      <c r="AJ29" s="293"/>
      <c r="AK29" s="27"/>
      <c r="AL29" s="28" t="s">
        <v>3</v>
      </c>
      <c r="AM29" s="27"/>
      <c r="AN29" s="28" t="s">
        <v>3</v>
      </c>
      <c r="AO29" s="29">
        <v>97</v>
      </c>
      <c r="AP29" s="293"/>
      <c r="AQ29" s="293"/>
      <c r="AR29" s="240">
        <v>350</v>
      </c>
      <c r="AS29" s="293"/>
      <c r="AT29" s="321" t="str">
        <f>(IF(((AR29/$D29)&lt;10),"&lt;10",ROUND((AR29/$D29),0)))</f>
        <v>&lt;10</v>
      </c>
      <c r="AU29" s="27"/>
      <c r="AV29" s="293" t="s">
        <v>3</v>
      </c>
      <c r="AW29" s="293"/>
      <c r="AX29" s="27"/>
      <c r="AY29" s="28" t="s">
        <v>3</v>
      </c>
      <c r="AZ29" s="27"/>
      <c r="BA29" s="28" t="s">
        <v>3</v>
      </c>
      <c r="BB29" s="240">
        <v>580</v>
      </c>
      <c r="BC29" s="293"/>
      <c r="BD29" s="321" t="str">
        <f>(IF(((BB29/$D29)&lt;10),"&lt;10",ROUND((BB29/$D29),0)))</f>
        <v>&lt;10</v>
      </c>
      <c r="BE29" s="27"/>
      <c r="BF29" s="28" t="s">
        <v>3</v>
      </c>
      <c r="BG29" s="29">
        <v>13</v>
      </c>
      <c r="BH29" s="293"/>
      <c r="BI29" s="293"/>
      <c r="BJ29" s="27"/>
      <c r="BK29" s="28" t="s">
        <v>3</v>
      </c>
      <c r="BL29" s="27"/>
      <c r="BM29" s="28" t="s">
        <v>3</v>
      </c>
      <c r="BN29" s="240">
        <v>1900</v>
      </c>
      <c r="BO29" s="293" t="s">
        <v>69</v>
      </c>
      <c r="BP29" s="321" t="str">
        <f>(IF(((BN29/$D29)&lt;10),"&lt;10",ROUND((BN29/$D29),0)))</f>
        <v>&lt;10</v>
      </c>
      <c r="BQ29" s="27"/>
      <c r="BR29" s="110" t="s">
        <v>3</v>
      </c>
      <c r="BS29" s="241">
        <v>6.6800000000000006</v>
      </c>
      <c r="BT29" s="331" t="s">
        <v>8</v>
      </c>
      <c r="BU29" s="331"/>
      <c r="BV29" s="241">
        <v>5.38</v>
      </c>
      <c r="BW29" s="242" t="s">
        <v>3</v>
      </c>
      <c r="BX29" s="157"/>
      <c r="BY29" s="158" t="s">
        <v>3</v>
      </c>
      <c r="BZ29" s="241">
        <v>10.3</v>
      </c>
      <c r="CA29" s="337" t="s">
        <v>3</v>
      </c>
      <c r="CB29" s="337"/>
      <c r="CC29" s="243">
        <v>500</v>
      </c>
      <c r="CD29" s="331" t="s">
        <v>3</v>
      </c>
      <c r="CE29" s="321" t="str">
        <f t="shared" ref="CE29" si="0">(IF(((CC29/$D29)&lt;10),"&lt;10",ROUND((CC29/$D29),0)))</f>
        <v>&lt;10</v>
      </c>
      <c r="CF29" s="243">
        <v>703.00000000000011</v>
      </c>
      <c r="CG29" s="331" t="s">
        <v>3</v>
      </c>
      <c r="CH29" s="321" t="str">
        <f t="shared" ref="CH29" si="1">(IF(((CF29/$D29)&lt;10),"&lt;10",ROUND((CF29/$D29),0)))</f>
        <v>&lt;10</v>
      </c>
      <c r="CI29" s="157"/>
      <c r="CJ29" s="337" t="s">
        <v>3</v>
      </c>
      <c r="CK29" s="337"/>
      <c r="CL29" s="241">
        <v>82.1</v>
      </c>
      <c r="CM29" s="331" t="s">
        <v>8</v>
      </c>
      <c r="CN29" s="331"/>
      <c r="CO29" s="157"/>
      <c r="CP29" s="158" t="s">
        <v>3</v>
      </c>
      <c r="CQ29" s="241">
        <v>90</v>
      </c>
      <c r="CR29" s="331" t="s">
        <v>3</v>
      </c>
      <c r="CS29" s="331"/>
      <c r="CT29" s="241">
        <v>163</v>
      </c>
      <c r="CU29" s="337" t="s">
        <v>3</v>
      </c>
      <c r="CV29" s="337"/>
      <c r="CW29" s="157"/>
      <c r="CX29" s="158" t="s">
        <v>3</v>
      </c>
      <c r="CY29" s="244">
        <v>2029.9999999999998</v>
      </c>
      <c r="CZ29" s="337" t="s">
        <v>3</v>
      </c>
      <c r="DA29" s="321" t="str">
        <f t="shared" ref="DA29" si="2">(IF(((CY29/$D29)&lt;10),"&lt;10",ROUND((CY29/$D29),0)))</f>
        <v>&lt;10</v>
      </c>
      <c r="DB29" s="241">
        <v>19.3</v>
      </c>
      <c r="DC29" s="337" t="s">
        <v>8</v>
      </c>
      <c r="DD29" s="337"/>
      <c r="DE29" s="157"/>
      <c r="DF29" s="158" t="s">
        <v>3</v>
      </c>
      <c r="DG29" s="241">
        <v>2.98</v>
      </c>
      <c r="DH29" s="242" t="s">
        <v>8</v>
      </c>
      <c r="DI29" s="241">
        <v>3.67</v>
      </c>
      <c r="DJ29" s="242" t="s">
        <v>8</v>
      </c>
      <c r="DK29" s="241">
        <v>4.63</v>
      </c>
      <c r="DL29" s="242" t="s">
        <v>3</v>
      </c>
      <c r="DM29" s="157"/>
      <c r="DN29" s="337" t="s">
        <v>3</v>
      </c>
      <c r="DO29" s="337"/>
      <c r="DP29" s="241">
        <v>24.7</v>
      </c>
      <c r="DQ29" s="337" t="s">
        <v>8</v>
      </c>
      <c r="DR29" s="337"/>
      <c r="DS29" s="157"/>
      <c r="DT29" s="337" t="s">
        <v>3</v>
      </c>
      <c r="DU29" s="337"/>
      <c r="DV29" s="241">
        <v>24</v>
      </c>
      <c r="DW29" s="337" t="s">
        <v>8</v>
      </c>
      <c r="DX29" s="337"/>
      <c r="DY29" s="244">
        <v>3720</v>
      </c>
      <c r="DZ29" s="381" t="s">
        <v>3</v>
      </c>
      <c r="EA29" s="301">
        <f t="shared" ref="EA29" si="3">(IF(((DY29/$D29)&lt;10),"&lt;10",ROUND((DY29/$D29),0)))</f>
        <v>12</v>
      </c>
      <c r="EB29" s="225">
        <v>5.45</v>
      </c>
      <c r="EC29" s="325" t="s">
        <v>8</v>
      </c>
      <c r="ED29" s="325"/>
      <c r="EE29" s="133"/>
      <c r="EF29" s="325" t="s">
        <v>3</v>
      </c>
      <c r="EG29" s="325"/>
      <c r="EH29" s="225">
        <v>5.67</v>
      </c>
      <c r="EI29" s="325" t="s">
        <v>8</v>
      </c>
      <c r="EJ29" s="325"/>
      <c r="EK29" s="225">
        <v>58.9</v>
      </c>
      <c r="EL29" s="325" t="s">
        <v>3</v>
      </c>
      <c r="EM29" s="325"/>
      <c r="EN29" s="225">
        <v>33.9</v>
      </c>
      <c r="EO29" s="325" t="s">
        <v>8</v>
      </c>
      <c r="EP29" s="325"/>
      <c r="EQ29" s="225">
        <v>49.8</v>
      </c>
      <c r="ER29" s="325" t="s">
        <v>8</v>
      </c>
      <c r="ES29" s="325"/>
      <c r="ET29" s="225">
        <v>15.6</v>
      </c>
      <c r="EU29" s="325" t="s">
        <v>3</v>
      </c>
      <c r="EV29" s="325"/>
      <c r="EW29" s="122">
        <v>3.54</v>
      </c>
      <c r="EX29" s="325" t="s">
        <v>12</v>
      </c>
      <c r="EY29" s="325"/>
      <c r="EZ29" s="133"/>
      <c r="FA29" s="325"/>
      <c r="FB29" s="325"/>
      <c r="FC29" s="133"/>
      <c r="FD29" s="325"/>
      <c r="FE29" s="325"/>
      <c r="FF29" s="245">
        <v>2020</v>
      </c>
      <c r="FG29" s="325" t="s">
        <v>3</v>
      </c>
      <c r="FH29" s="321" t="str">
        <f>(IF(((FF29/$D29)&lt;10),"&lt;10",ROUND((FF29/$D29),0)))</f>
        <v>&lt;10</v>
      </c>
      <c r="FI29" s="245">
        <v>2270</v>
      </c>
      <c r="FJ29" s="363" t="s">
        <v>3</v>
      </c>
      <c r="FK29" s="369" t="str">
        <f>(IF(((FI29/$D29)&lt;10),"&lt;10",ROUND((FI29/$D29),0)))</f>
        <v>&lt;10</v>
      </c>
    </row>
    <row r="30" spans="1:167" x14ac:dyDescent="0.2">
      <c r="A30" s="195" t="s">
        <v>46</v>
      </c>
      <c r="B30" s="13" t="s">
        <v>243</v>
      </c>
      <c r="C30" s="2238" t="s">
        <v>2</v>
      </c>
      <c r="D30" s="30">
        <v>200</v>
      </c>
      <c r="E30" s="31" t="s">
        <v>2</v>
      </c>
      <c r="F30" s="32"/>
      <c r="G30" s="294" t="s">
        <v>3</v>
      </c>
      <c r="H30" s="294"/>
      <c r="I30" s="32"/>
      <c r="J30" s="294" t="s">
        <v>3</v>
      </c>
      <c r="K30" s="294"/>
      <c r="L30" s="32"/>
      <c r="M30" s="33" t="s">
        <v>3</v>
      </c>
      <c r="N30" s="33"/>
      <c r="O30" s="294"/>
      <c r="P30" s="294"/>
      <c r="Q30" s="33"/>
      <c r="R30" s="294"/>
      <c r="S30" s="294"/>
      <c r="T30" s="33"/>
      <c r="U30" s="294"/>
      <c r="V30" s="294"/>
      <c r="W30" s="33"/>
      <c r="X30" s="294"/>
      <c r="Y30" s="294"/>
      <c r="Z30" s="38">
        <v>6.1</v>
      </c>
      <c r="AA30" s="33"/>
      <c r="AB30" s="32"/>
      <c r="AC30" s="33" t="s">
        <v>3</v>
      </c>
      <c r="AD30" s="32"/>
      <c r="AE30" s="33" t="s">
        <v>3</v>
      </c>
      <c r="AF30" s="32"/>
      <c r="AG30" s="33" t="s">
        <v>3</v>
      </c>
      <c r="AH30" s="38">
        <v>86</v>
      </c>
      <c r="AI30" s="294"/>
      <c r="AJ30" s="294"/>
      <c r="AK30" s="32"/>
      <c r="AL30" s="33" t="s">
        <v>3</v>
      </c>
      <c r="AM30" s="32"/>
      <c r="AN30" s="33" t="s">
        <v>3</v>
      </c>
      <c r="AO30" s="246">
        <v>320</v>
      </c>
      <c r="AP30" s="294"/>
      <c r="AQ30" s="301" t="str">
        <f>(IF(((AO30/$D30)&lt;10),"&lt;10",ROUND((AO30/$D30),0)))</f>
        <v>&lt;10</v>
      </c>
      <c r="AR30" s="38">
        <v>49</v>
      </c>
      <c r="AS30" s="294"/>
      <c r="AT30" s="294"/>
      <c r="AU30" s="32"/>
      <c r="AV30" s="294" t="s">
        <v>3</v>
      </c>
      <c r="AW30" s="294"/>
      <c r="AX30" s="32"/>
      <c r="AY30" s="33" t="s">
        <v>3</v>
      </c>
      <c r="AZ30" s="32"/>
      <c r="BA30" s="33" t="s">
        <v>3</v>
      </c>
      <c r="BB30" s="246">
        <v>340</v>
      </c>
      <c r="BC30" s="294"/>
      <c r="BD30" s="301" t="str">
        <f t="shared" ref="BD30:BD33" si="4">(IF(((BB30/$D30)&lt;10),"&lt;10",ROUND((BB30/$D30),0)))</f>
        <v>&lt;10</v>
      </c>
      <c r="BE30" s="32"/>
      <c r="BF30" s="33" t="s">
        <v>3</v>
      </c>
      <c r="BG30" s="38">
        <v>8.4</v>
      </c>
      <c r="BH30" s="294"/>
      <c r="BI30" s="294"/>
      <c r="BJ30" s="32"/>
      <c r="BK30" s="33" t="s">
        <v>3</v>
      </c>
      <c r="BL30" s="32"/>
      <c r="BM30" s="33" t="s">
        <v>3</v>
      </c>
      <c r="BN30" s="246">
        <v>330</v>
      </c>
      <c r="BO30" s="294"/>
      <c r="BP30" s="301" t="str">
        <f t="shared" ref="BP30:BP44" si="5">(IF(((BN30/$D30)&lt;10),"&lt;10",ROUND((BN30/$D30),0)))</f>
        <v>&lt;10</v>
      </c>
      <c r="BQ30" s="32"/>
      <c r="BR30" s="111" t="s">
        <v>3</v>
      </c>
      <c r="BS30" s="247">
        <v>3.51</v>
      </c>
      <c r="BT30" s="332" t="s">
        <v>8</v>
      </c>
      <c r="BU30" s="332"/>
      <c r="BV30" s="247">
        <v>2.81</v>
      </c>
      <c r="BW30" s="248" t="s">
        <v>3</v>
      </c>
      <c r="BX30" s="159"/>
      <c r="BY30" s="160" t="s">
        <v>3</v>
      </c>
      <c r="BZ30" s="247">
        <v>4.92</v>
      </c>
      <c r="CA30" s="338" t="s">
        <v>3</v>
      </c>
      <c r="CB30" s="338"/>
      <c r="CC30" s="247">
        <v>64.599999999999994</v>
      </c>
      <c r="CD30" s="332" t="s">
        <v>8</v>
      </c>
      <c r="CE30" s="332"/>
      <c r="CF30" s="247">
        <v>108</v>
      </c>
      <c r="CG30" s="332" t="s">
        <v>8</v>
      </c>
      <c r="CH30" s="332"/>
      <c r="CI30" s="159"/>
      <c r="CJ30" s="338" t="s">
        <v>3</v>
      </c>
      <c r="CK30" s="338"/>
      <c r="CL30" s="247">
        <v>179</v>
      </c>
      <c r="CM30" s="332" t="s">
        <v>3</v>
      </c>
      <c r="CN30" s="332"/>
      <c r="CO30" s="159"/>
      <c r="CP30" s="160" t="s">
        <v>3</v>
      </c>
      <c r="CQ30" s="247">
        <v>33.1</v>
      </c>
      <c r="CR30" s="332" t="s">
        <v>8</v>
      </c>
      <c r="CS30" s="332"/>
      <c r="CT30" s="247">
        <v>46.6</v>
      </c>
      <c r="CU30" s="338" t="s">
        <v>8</v>
      </c>
      <c r="CV30" s="338"/>
      <c r="CW30" s="159"/>
      <c r="CX30" s="160" t="s">
        <v>3</v>
      </c>
      <c r="CY30" s="247">
        <v>47.4</v>
      </c>
      <c r="CZ30" s="338" t="s">
        <v>8</v>
      </c>
      <c r="DA30" s="338"/>
      <c r="DB30" s="247">
        <v>21.2</v>
      </c>
      <c r="DC30" s="338" t="s">
        <v>8</v>
      </c>
      <c r="DD30" s="338"/>
      <c r="DE30" s="159"/>
      <c r="DF30" s="160" t="s">
        <v>3</v>
      </c>
      <c r="DG30" s="247">
        <v>7.6800000000000006</v>
      </c>
      <c r="DH30" s="248" t="s">
        <v>8</v>
      </c>
      <c r="DI30" s="247">
        <v>12.9</v>
      </c>
      <c r="DJ30" s="248" t="s">
        <v>8</v>
      </c>
      <c r="DK30" s="247">
        <v>3.2</v>
      </c>
      <c r="DL30" s="248" t="s">
        <v>3</v>
      </c>
      <c r="DM30" s="159"/>
      <c r="DN30" s="338" t="s">
        <v>3</v>
      </c>
      <c r="DO30" s="338"/>
      <c r="DP30" s="247">
        <v>90.9</v>
      </c>
      <c r="DQ30" s="338" t="s">
        <v>3</v>
      </c>
      <c r="DR30" s="338"/>
      <c r="DS30" s="159"/>
      <c r="DT30" s="338" t="s">
        <v>3</v>
      </c>
      <c r="DU30" s="338"/>
      <c r="DV30" s="249">
        <v>240</v>
      </c>
      <c r="DW30" s="338" t="s">
        <v>3</v>
      </c>
      <c r="DX30" s="301" t="str">
        <f t="shared" ref="DX30" si="6">(IF(((DV30/$D30)&lt;10),"&lt;10",ROUND((DV30/$D30),0)))</f>
        <v>&lt;10</v>
      </c>
      <c r="DY30" s="165">
        <v>180</v>
      </c>
      <c r="DZ30" s="338" t="s">
        <v>12</v>
      </c>
      <c r="EA30" s="343"/>
      <c r="EB30" s="125">
        <v>3.62</v>
      </c>
      <c r="EC30" s="326" t="s">
        <v>12</v>
      </c>
      <c r="ED30" s="326"/>
      <c r="EE30" s="134"/>
      <c r="EF30" s="326" t="s">
        <v>3</v>
      </c>
      <c r="EG30" s="326"/>
      <c r="EH30" s="227">
        <v>3.66</v>
      </c>
      <c r="EI30" s="326" t="s">
        <v>8</v>
      </c>
      <c r="EJ30" s="326"/>
      <c r="EK30" s="227">
        <v>11.6</v>
      </c>
      <c r="EL30" s="326" t="s">
        <v>8</v>
      </c>
      <c r="EM30" s="326"/>
      <c r="EN30" s="235">
        <v>276</v>
      </c>
      <c r="EO30" s="326" t="s">
        <v>3</v>
      </c>
      <c r="EP30" s="301" t="str">
        <f>(IF(((EN30/$D30)&lt;10),"&lt;10",ROUND((EN30/$D30),0)))</f>
        <v>&lt;10</v>
      </c>
      <c r="EQ30" s="227">
        <v>84.6</v>
      </c>
      <c r="ER30" s="326" t="s">
        <v>8</v>
      </c>
      <c r="ES30" s="326"/>
      <c r="ET30" s="227">
        <v>16.299999999999997</v>
      </c>
      <c r="EU30" s="326" t="s">
        <v>3</v>
      </c>
      <c r="EV30" s="326"/>
      <c r="EW30" s="227">
        <v>5.45</v>
      </c>
      <c r="EX30" s="326" t="s">
        <v>8</v>
      </c>
      <c r="EY30" s="326"/>
      <c r="EZ30" s="134"/>
      <c r="FA30" s="326"/>
      <c r="FB30" s="326"/>
      <c r="FC30" s="134"/>
      <c r="FD30" s="326"/>
      <c r="FE30" s="326"/>
      <c r="FF30" s="227">
        <v>197</v>
      </c>
      <c r="FG30" s="326" t="s">
        <v>3</v>
      </c>
      <c r="FH30" s="326"/>
      <c r="FI30" s="250">
        <v>155</v>
      </c>
      <c r="FJ30" s="364" t="s">
        <v>3</v>
      </c>
      <c r="FK30" s="364"/>
    </row>
    <row r="31" spans="1:167" x14ac:dyDescent="0.2">
      <c r="A31" s="195" t="s">
        <v>47</v>
      </c>
      <c r="B31" s="13" t="s">
        <v>243</v>
      </c>
      <c r="C31" s="2238" t="s">
        <v>2</v>
      </c>
      <c r="D31" s="30">
        <v>845</v>
      </c>
      <c r="E31" s="31">
        <v>310000000</v>
      </c>
      <c r="F31" s="32"/>
      <c r="G31" s="294" t="s">
        <v>3</v>
      </c>
      <c r="H31" s="294"/>
      <c r="I31" s="32"/>
      <c r="J31" s="294" t="s">
        <v>3</v>
      </c>
      <c r="K31" s="294"/>
      <c r="L31" s="32"/>
      <c r="M31" s="33" t="s">
        <v>3</v>
      </c>
      <c r="N31" s="33"/>
      <c r="O31" s="294"/>
      <c r="P31" s="294"/>
      <c r="Q31" s="33"/>
      <c r="R31" s="294"/>
      <c r="S31" s="294"/>
      <c r="T31" s="33"/>
      <c r="U31" s="294"/>
      <c r="V31" s="294"/>
      <c r="W31" s="33"/>
      <c r="X31" s="294"/>
      <c r="Y31" s="294"/>
      <c r="Z31" s="38">
        <v>17</v>
      </c>
      <c r="AA31" s="33"/>
      <c r="AB31" s="32"/>
      <c r="AC31" s="33" t="s">
        <v>3</v>
      </c>
      <c r="AD31" s="32"/>
      <c r="AE31" s="33" t="s">
        <v>3</v>
      </c>
      <c r="AF31" s="32"/>
      <c r="AG31" s="33" t="s">
        <v>3</v>
      </c>
      <c r="AH31" s="37">
        <v>360</v>
      </c>
      <c r="AI31" s="294"/>
      <c r="AJ31" s="294"/>
      <c r="AK31" s="32"/>
      <c r="AL31" s="33" t="s">
        <v>3</v>
      </c>
      <c r="AM31" s="32"/>
      <c r="AN31" s="33" t="s">
        <v>3</v>
      </c>
      <c r="AO31" s="37">
        <v>810</v>
      </c>
      <c r="AP31" s="294"/>
      <c r="AQ31" s="294"/>
      <c r="AR31" s="246">
        <v>1000</v>
      </c>
      <c r="AS31" s="294"/>
      <c r="AT31" s="301" t="str">
        <f t="shared" ref="AT31:AT32" si="7">(IF(((AR31/$D31)&lt;10),"&lt;10",ROUND((AR31/$D31),0)))</f>
        <v>&lt;10</v>
      </c>
      <c r="AU31" s="32"/>
      <c r="AV31" s="294" t="s">
        <v>3</v>
      </c>
      <c r="AW31" s="294"/>
      <c r="AX31" s="32"/>
      <c r="AY31" s="33" t="s">
        <v>3</v>
      </c>
      <c r="AZ31" s="32"/>
      <c r="BA31" s="33" t="s">
        <v>3</v>
      </c>
      <c r="BB31" s="246">
        <v>1800</v>
      </c>
      <c r="BC31" s="294"/>
      <c r="BD31" s="301" t="str">
        <f t="shared" si="4"/>
        <v>&lt;10</v>
      </c>
      <c r="BE31" s="32"/>
      <c r="BF31" s="33" t="s">
        <v>3</v>
      </c>
      <c r="BG31" s="38">
        <v>100</v>
      </c>
      <c r="BH31" s="294"/>
      <c r="BI31" s="294"/>
      <c r="BJ31" s="32"/>
      <c r="BK31" s="33" t="s">
        <v>3</v>
      </c>
      <c r="BL31" s="32"/>
      <c r="BM31" s="33" t="s">
        <v>3</v>
      </c>
      <c r="BN31" s="246">
        <v>10000</v>
      </c>
      <c r="BO31" s="294" t="s">
        <v>69</v>
      </c>
      <c r="BP31" s="301">
        <f t="shared" si="5"/>
        <v>12</v>
      </c>
      <c r="BQ31" s="32"/>
      <c r="BR31" s="111" t="s">
        <v>3</v>
      </c>
      <c r="BS31" s="247">
        <v>27</v>
      </c>
      <c r="BT31" s="332" t="s">
        <v>3</v>
      </c>
      <c r="BU31" s="332"/>
      <c r="BV31" s="247">
        <v>13.8</v>
      </c>
      <c r="BW31" s="248" t="s">
        <v>3</v>
      </c>
      <c r="BX31" s="159"/>
      <c r="BY31" s="160" t="s">
        <v>3</v>
      </c>
      <c r="BZ31" s="247">
        <v>20.2</v>
      </c>
      <c r="CA31" s="338" t="s">
        <v>3</v>
      </c>
      <c r="CB31" s="338"/>
      <c r="CC31" s="251">
        <v>1420</v>
      </c>
      <c r="CD31" s="332" t="s">
        <v>3</v>
      </c>
      <c r="CE31" s="301" t="str">
        <f t="shared" ref="CE31:CE33" si="8">(IF(((CC31/$D31)&lt;10),"&lt;10",ROUND((CC31/$D31),0)))</f>
        <v>&lt;10</v>
      </c>
      <c r="CF31" s="251">
        <v>2710</v>
      </c>
      <c r="CG31" s="332" t="s">
        <v>3</v>
      </c>
      <c r="CH31" s="301" t="str">
        <f t="shared" ref="CH31:CH33" si="9">(IF(((CF31/$D31)&lt;10),"&lt;10",ROUND((CF31/$D31),0)))</f>
        <v>&lt;10</v>
      </c>
      <c r="CI31" s="159"/>
      <c r="CJ31" s="338" t="s">
        <v>3</v>
      </c>
      <c r="CK31" s="338"/>
      <c r="CL31" s="247">
        <v>417</v>
      </c>
      <c r="CM31" s="332" t="s">
        <v>3</v>
      </c>
      <c r="CN31" s="332"/>
      <c r="CO31" s="159"/>
      <c r="CP31" s="160" t="s">
        <v>3</v>
      </c>
      <c r="CQ31" s="247">
        <v>312</v>
      </c>
      <c r="CR31" s="332" t="s">
        <v>3</v>
      </c>
      <c r="CS31" s="332"/>
      <c r="CT31" s="247">
        <v>602</v>
      </c>
      <c r="CU31" s="338" t="s">
        <v>3</v>
      </c>
      <c r="CV31" s="338"/>
      <c r="CW31" s="159"/>
      <c r="CX31" s="160" t="s">
        <v>3</v>
      </c>
      <c r="CY31" s="251">
        <v>4820</v>
      </c>
      <c r="CZ31" s="338" t="s">
        <v>3</v>
      </c>
      <c r="DA31" s="301" t="str">
        <f t="shared" ref="DA31:DA33" si="10">(IF(((CY31/$D31)&lt;10),"&lt;10",ROUND((CY31/$D31),0)))</f>
        <v>&lt;10</v>
      </c>
      <c r="DB31" s="247">
        <v>76.2</v>
      </c>
      <c r="DC31" s="338" t="s">
        <v>8</v>
      </c>
      <c r="DD31" s="338"/>
      <c r="DE31" s="159"/>
      <c r="DF31" s="160" t="s">
        <v>3</v>
      </c>
      <c r="DG31" s="247">
        <v>15.9</v>
      </c>
      <c r="DH31" s="248" t="s">
        <v>8</v>
      </c>
      <c r="DI31" s="247">
        <v>22.700000000000003</v>
      </c>
      <c r="DJ31" s="248" t="s">
        <v>3</v>
      </c>
      <c r="DK31" s="247">
        <v>17.8</v>
      </c>
      <c r="DL31" s="248" t="s">
        <v>3</v>
      </c>
      <c r="DM31" s="159"/>
      <c r="DN31" s="338" t="s">
        <v>3</v>
      </c>
      <c r="DO31" s="338"/>
      <c r="DP31" s="247">
        <v>200</v>
      </c>
      <c r="DQ31" s="338" t="s">
        <v>3</v>
      </c>
      <c r="DR31" s="338"/>
      <c r="DS31" s="159"/>
      <c r="DT31" s="338" t="s">
        <v>3</v>
      </c>
      <c r="DU31" s="338"/>
      <c r="DV31" s="247">
        <v>603</v>
      </c>
      <c r="DW31" s="338" t="s">
        <v>3</v>
      </c>
      <c r="DX31" s="338"/>
      <c r="DY31" s="251">
        <v>19200</v>
      </c>
      <c r="DZ31" s="382" t="s">
        <v>3</v>
      </c>
      <c r="EA31" s="301">
        <f t="shared" ref="EA31:EA33" si="11">(IF(((DY31/$D31)&lt;10),"&lt;10",ROUND((DY31/$D31),0)))</f>
        <v>23</v>
      </c>
      <c r="EB31" s="227">
        <v>10.4</v>
      </c>
      <c r="EC31" s="326" t="s">
        <v>8</v>
      </c>
      <c r="ED31" s="326"/>
      <c r="EE31" s="134"/>
      <c r="EF31" s="326" t="s">
        <v>3</v>
      </c>
      <c r="EG31" s="326"/>
      <c r="EH31" s="227">
        <v>25</v>
      </c>
      <c r="EI31" s="326" t="s">
        <v>3</v>
      </c>
      <c r="EJ31" s="326"/>
      <c r="EK31" s="227">
        <v>272</v>
      </c>
      <c r="EL31" s="326" t="s">
        <v>3</v>
      </c>
      <c r="EM31" s="326"/>
      <c r="EN31" s="227">
        <v>413</v>
      </c>
      <c r="EO31" s="326" t="s">
        <v>3</v>
      </c>
      <c r="EP31" s="326"/>
      <c r="EQ31" s="125">
        <v>156</v>
      </c>
      <c r="ER31" s="326" t="s">
        <v>8</v>
      </c>
      <c r="ES31" s="326"/>
      <c r="ET31" s="227">
        <v>41.099999999999994</v>
      </c>
      <c r="EU31" s="326" t="s">
        <v>3</v>
      </c>
      <c r="EV31" s="326"/>
      <c r="EW31" s="227">
        <v>11.2</v>
      </c>
      <c r="EX31" s="326" t="s">
        <v>8</v>
      </c>
      <c r="EY31" s="326"/>
      <c r="EZ31" s="134"/>
      <c r="FA31" s="326"/>
      <c r="FB31" s="326"/>
      <c r="FC31" s="134"/>
      <c r="FD31" s="326"/>
      <c r="FE31" s="326"/>
      <c r="FF31" s="252">
        <v>10100</v>
      </c>
      <c r="FG31" s="326" t="s">
        <v>3</v>
      </c>
      <c r="FH31" s="301">
        <f>(IF(((FF31/$D31)&lt;10),"&lt;10",ROUND((FF31/$D31),0)))</f>
        <v>12</v>
      </c>
      <c r="FI31" s="252">
        <v>8410</v>
      </c>
      <c r="FJ31" s="364" t="s">
        <v>3</v>
      </c>
      <c r="FK31" s="367" t="str">
        <f>(IF(((FI31/$D31)&lt;10),"&lt;10",ROUND((FI31/$D31),0)))</f>
        <v>&lt;10</v>
      </c>
    </row>
    <row r="32" spans="1:167" x14ac:dyDescent="0.2">
      <c r="A32" s="195" t="s">
        <v>48</v>
      </c>
      <c r="B32" s="13" t="s">
        <v>243</v>
      </c>
      <c r="C32" s="2238" t="s">
        <v>2</v>
      </c>
      <c r="D32" s="30">
        <v>1050</v>
      </c>
      <c r="E32" s="35">
        <v>2700</v>
      </c>
      <c r="F32" s="32"/>
      <c r="G32" s="294" t="s">
        <v>3</v>
      </c>
      <c r="H32" s="294"/>
      <c r="I32" s="32"/>
      <c r="J32" s="294" t="s">
        <v>3</v>
      </c>
      <c r="K32" s="294"/>
      <c r="L32" s="32"/>
      <c r="M32" s="33" t="s">
        <v>3</v>
      </c>
      <c r="N32" s="33"/>
      <c r="O32" s="294"/>
      <c r="P32" s="294"/>
      <c r="Q32" s="33"/>
      <c r="R32" s="294"/>
      <c r="S32" s="294"/>
      <c r="T32" s="33"/>
      <c r="U32" s="294"/>
      <c r="V32" s="294"/>
      <c r="W32" s="33"/>
      <c r="X32" s="294"/>
      <c r="Y32" s="294"/>
      <c r="Z32" s="38">
        <v>40</v>
      </c>
      <c r="AA32" s="33"/>
      <c r="AB32" s="32"/>
      <c r="AC32" s="33" t="s">
        <v>3</v>
      </c>
      <c r="AD32" s="32"/>
      <c r="AE32" s="33" t="s">
        <v>3</v>
      </c>
      <c r="AF32" s="32"/>
      <c r="AG32" s="33" t="s">
        <v>3</v>
      </c>
      <c r="AH32" s="253">
        <v>3700</v>
      </c>
      <c r="AI32" s="294" t="s">
        <v>69</v>
      </c>
      <c r="AJ32" s="301" t="str">
        <f>(IF(((AH32/$D32)&lt;10),"&lt;10",ROUND((AH32/$D32),0)))</f>
        <v>&lt;10</v>
      </c>
      <c r="AK32" s="32"/>
      <c r="AL32" s="33" t="s">
        <v>3</v>
      </c>
      <c r="AM32" s="32"/>
      <c r="AN32" s="33" t="s">
        <v>3</v>
      </c>
      <c r="AO32" s="253">
        <v>8600</v>
      </c>
      <c r="AP32" s="294" t="s">
        <v>69</v>
      </c>
      <c r="AQ32" s="301" t="str">
        <f>(IF(((AO32/$D32)&lt;10),"&lt;10",ROUND((AO32/$D32),0)))</f>
        <v>&lt;10</v>
      </c>
      <c r="AR32" s="253">
        <v>5100</v>
      </c>
      <c r="AS32" s="294" t="s">
        <v>69</v>
      </c>
      <c r="AT32" s="301" t="str">
        <f t="shared" si="7"/>
        <v>&lt;10</v>
      </c>
      <c r="AU32" s="32"/>
      <c r="AV32" s="294" t="s">
        <v>3</v>
      </c>
      <c r="AW32" s="294"/>
      <c r="AX32" s="32"/>
      <c r="AY32" s="33" t="s">
        <v>3</v>
      </c>
      <c r="AZ32" s="32"/>
      <c r="BA32" s="33" t="s">
        <v>3</v>
      </c>
      <c r="BB32" s="253">
        <v>13000</v>
      </c>
      <c r="BC32" s="294" t="s">
        <v>69</v>
      </c>
      <c r="BD32" s="301">
        <f t="shared" si="4"/>
        <v>12</v>
      </c>
      <c r="BE32" s="32"/>
      <c r="BF32" s="33" t="s">
        <v>3</v>
      </c>
      <c r="BG32" s="37">
        <v>300</v>
      </c>
      <c r="BH32" s="294" t="s">
        <v>69</v>
      </c>
      <c r="BI32" s="294"/>
      <c r="BJ32" s="32"/>
      <c r="BK32" s="33" t="s">
        <v>3</v>
      </c>
      <c r="BL32" s="32"/>
      <c r="BM32" s="33" t="s">
        <v>3</v>
      </c>
      <c r="BN32" s="253">
        <v>34000</v>
      </c>
      <c r="BO32" s="294" t="s">
        <v>69</v>
      </c>
      <c r="BP32" s="301">
        <f t="shared" si="5"/>
        <v>32</v>
      </c>
      <c r="BQ32" s="32"/>
      <c r="BR32" s="111" t="s">
        <v>3</v>
      </c>
      <c r="BS32" s="247">
        <v>256</v>
      </c>
      <c r="BT32" s="332" t="s">
        <v>3</v>
      </c>
      <c r="BU32" s="332"/>
      <c r="BV32" s="247">
        <v>87.8</v>
      </c>
      <c r="BW32" s="248" t="s">
        <v>3</v>
      </c>
      <c r="BX32" s="159"/>
      <c r="BY32" s="160" t="s">
        <v>3</v>
      </c>
      <c r="BZ32" s="247">
        <v>95.8</v>
      </c>
      <c r="CA32" s="338" t="s">
        <v>3</v>
      </c>
      <c r="CB32" s="338"/>
      <c r="CC32" s="251">
        <v>5110</v>
      </c>
      <c r="CD32" s="332" t="s">
        <v>3</v>
      </c>
      <c r="CE32" s="301" t="str">
        <f t="shared" si="8"/>
        <v>&lt;10</v>
      </c>
      <c r="CF32" s="251">
        <v>9000</v>
      </c>
      <c r="CG32" s="332" t="s">
        <v>3</v>
      </c>
      <c r="CH32" s="301" t="str">
        <f t="shared" si="9"/>
        <v>&lt;10</v>
      </c>
      <c r="CI32" s="159"/>
      <c r="CJ32" s="338" t="s">
        <v>3</v>
      </c>
      <c r="CK32" s="338"/>
      <c r="CL32" s="251">
        <v>2500</v>
      </c>
      <c r="CM32" s="332" t="s">
        <v>3</v>
      </c>
      <c r="CN32" s="301" t="str">
        <f t="shared" ref="CN32:CN33" si="12">(IF(((CL32/$D32)&lt;10),"&lt;10",ROUND((CL32/$D32),0)))</f>
        <v>&lt;10</v>
      </c>
      <c r="CO32" s="159"/>
      <c r="CP32" s="160" t="s">
        <v>3</v>
      </c>
      <c r="CQ32" s="251">
        <v>1670</v>
      </c>
      <c r="CR32" s="332" t="s">
        <v>3</v>
      </c>
      <c r="CS32" s="301" t="str">
        <f t="shared" ref="CS32:CS33" si="13">(IF(((CQ32/$D32)&lt;10),"&lt;10",ROUND((CQ32/$D32),0)))</f>
        <v>&lt;10</v>
      </c>
      <c r="CT32" s="251">
        <v>2200</v>
      </c>
      <c r="CU32" s="338" t="s">
        <v>3</v>
      </c>
      <c r="CV32" s="301" t="str">
        <f t="shared" ref="CV32:CV33" si="14">(IF(((CT32/$D32)&lt;10),"&lt;10",ROUND((CT32/$D32),0)))</f>
        <v>&lt;10</v>
      </c>
      <c r="CW32" s="159"/>
      <c r="CX32" s="160" t="s">
        <v>3</v>
      </c>
      <c r="CY32" s="251">
        <v>9380</v>
      </c>
      <c r="CZ32" s="338" t="s">
        <v>3</v>
      </c>
      <c r="DA32" s="301" t="str">
        <f t="shared" si="10"/>
        <v>&lt;10</v>
      </c>
      <c r="DB32" s="247">
        <v>330</v>
      </c>
      <c r="DC32" s="338" t="s">
        <v>3</v>
      </c>
      <c r="DD32" s="338"/>
      <c r="DE32" s="159"/>
      <c r="DF32" s="160" t="s">
        <v>3</v>
      </c>
      <c r="DG32" s="247">
        <v>74.599999999999994</v>
      </c>
      <c r="DH32" s="248" t="s">
        <v>3</v>
      </c>
      <c r="DI32" s="247">
        <v>84.1</v>
      </c>
      <c r="DJ32" s="248" t="s">
        <v>3</v>
      </c>
      <c r="DK32" s="247">
        <v>84.3</v>
      </c>
      <c r="DL32" s="248" t="s">
        <v>3</v>
      </c>
      <c r="DM32" s="159"/>
      <c r="DN32" s="338" t="s">
        <v>3</v>
      </c>
      <c r="DO32" s="338"/>
      <c r="DP32" s="251">
        <v>1570</v>
      </c>
      <c r="DQ32" s="338" t="s">
        <v>3</v>
      </c>
      <c r="DR32" s="301" t="str">
        <f t="shared" ref="DR32" si="15">(IF(((DP32/$D32)&lt;10),"&lt;10",ROUND((DP32/$D32),0)))</f>
        <v>&lt;10</v>
      </c>
      <c r="DS32" s="159"/>
      <c r="DT32" s="338" t="s">
        <v>3</v>
      </c>
      <c r="DU32" s="338"/>
      <c r="DV32" s="251">
        <v>1470</v>
      </c>
      <c r="DW32" s="338" t="s">
        <v>3</v>
      </c>
      <c r="DX32" s="301" t="str">
        <f t="shared" ref="DX32" si="16">(IF(((DV32/$D32)&lt;10),"&lt;10",ROUND((DV32/$D32),0)))</f>
        <v>&lt;10</v>
      </c>
      <c r="DY32" s="251">
        <v>51600</v>
      </c>
      <c r="DZ32" s="382" t="s">
        <v>3</v>
      </c>
      <c r="EA32" s="301">
        <f t="shared" si="11"/>
        <v>49</v>
      </c>
      <c r="EB32" s="227">
        <v>73.599999999999994</v>
      </c>
      <c r="EC32" s="326" t="s">
        <v>3</v>
      </c>
      <c r="ED32" s="326"/>
      <c r="EE32" s="134"/>
      <c r="EF32" s="326" t="s">
        <v>3</v>
      </c>
      <c r="EG32" s="326"/>
      <c r="EH32" s="227">
        <v>376</v>
      </c>
      <c r="EI32" s="326" t="s">
        <v>3</v>
      </c>
      <c r="EJ32" s="326"/>
      <c r="EK32" s="252">
        <v>1780</v>
      </c>
      <c r="EL32" s="326" t="s">
        <v>3</v>
      </c>
      <c r="EM32" s="301" t="str">
        <f>(IF(((EK32/$D32)&lt;10),"&lt;10",ROUND((EK32/$D32),0)))</f>
        <v>&lt;10</v>
      </c>
      <c r="EN32" s="252">
        <v>1670</v>
      </c>
      <c r="EO32" s="326" t="s">
        <v>8</v>
      </c>
      <c r="EP32" s="301" t="str">
        <f>(IF(((EN32/$D32)&lt;10),"&lt;10",ROUND((EN32/$D32),0)))</f>
        <v>&lt;10</v>
      </c>
      <c r="EQ32" s="227">
        <v>545</v>
      </c>
      <c r="ER32" s="326" t="s">
        <v>3</v>
      </c>
      <c r="ES32" s="326"/>
      <c r="ET32" s="227">
        <v>252</v>
      </c>
      <c r="EU32" s="326" t="s">
        <v>3</v>
      </c>
      <c r="EV32" s="326"/>
      <c r="EW32" s="227">
        <v>41.099999999999994</v>
      </c>
      <c r="EX32" s="326" t="s">
        <v>3</v>
      </c>
      <c r="EY32" s="326"/>
      <c r="EZ32" s="134"/>
      <c r="FA32" s="326"/>
      <c r="FB32" s="326"/>
      <c r="FC32" s="134"/>
      <c r="FD32" s="326"/>
      <c r="FE32" s="326"/>
      <c r="FF32" s="252">
        <v>54200</v>
      </c>
      <c r="FG32" s="326" t="s">
        <v>3</v>
      </c>
      <c r="FH32" s="301">
        <f>(IF(((FF32/$D32)&lt;10),"&lt;10",ROUND((FF32/$D32),0)))</f>
        <v>52</v>
      </c>
      <c r="FI32" s="252">
        <v>37200</v>
      </c>
      <c r="FJ32" s="364" t="s">
        <v>3</v>
      </c>
      <c r="FK32" s="367">
        <f>(IF(((FI32/$D32)&lt;10),"&lt;10",ROUND((FI32/$D32),0)))</f>
        <v>35</v>
      </c>
    </row>
    <row r="33" spans="1:167" x14ac:dyDescent="0.2">
      <c r="A33" s="195" t="s">
        <v>49</v>
      </c>
      <c r="B33" s="13" t="s">
        <v>243</v>
      </c>
      <c r="C33" s="2238" t="s">
        <v>2</v>
      </c>
      <c r="D33" s="30">
        <v>1450</v>
      </c>
      <c r="E33" s="35">
        <v>270</v>
      </c>
      <c r="F33" s="32"/>
      <c r="G33" s="294" t="s">
        <v>3</v>
      </c>
      <c r="H33" s="294"/>
      <c r="I33" s="32"/>
      <c r="J33" s="294" t="s">
        <v>3</v>
      </c>
      <c r="K33" s="294"/>
      <c r="L33" s="32"/>
      <c r="M33" s="33" t="s">
        <v>3</v>
      </c>
      <c r="N33" s="33"/>
      <c r="O33" s="294"/>
      <c r="P33" s="294"/>
      <c r="Q33" s="33"/>
      <c r="R33" s="294"/>
      <c r="S33" s="294"/>
      <c r="T33" s="33"/>
      <c r="U33" s="294"/>
      <c r="V33" s="294"/>
      <c r="W33" s="33"/>
      <c r="X33" s="294"/>
      <c r="Y33" s="294"/>
      <c r="Z33" s="38">
        <v>52</v>
      </c>
      <c r="AA33" s="33"/>
      <c r="AB33" s="32"/>
      <c r="AC33" s="33" t="s">
        <v>3</v>
      </c>
      <c r="AD33" s="32"/>
      <c r="AE33" s="33" t="s">
        <v>3</v>
      </c>
      <c r="AF33" s="32"/>
      <c r="AG33" s="33" t="s">
        <v>3</v>
      </c>
      <c r="AH33" s="253">
        <v>2800</v>
      </c>
      <c r="AI33" s="294" t="s">
        <v>69</v>
      </c>
      <c r="AJ33" s="301" t="str">
        <f>(IF(((AH33/$D33)&lt;10),"&lt;10",ROUND((AH33/$D33),0)))</f>
        <v>&lt;10</v>
      </c>
      <c r="AK33" s="32"/>
      <c r="AL33" s="33" t="s">
        <v>3</v>
      </c>
      <c r="AM33" s="32"/>
      <c r="AN33" s="33" t="s">
        <v>3</v>
      </c>
      <c r="AO33" s="253">
        <v>5000</v>
      </c>
      <c r="AP33" s="294" t="s">
        <v>69</v>
      </c>
      <c r="AQ33" s="301" t="str">
        <f>(IF(((AO33/$D33)&lt;10),"&lt;10",ROUND((AO33/$D33),0)))</f>
        <v>&lt;10</v>
      </c>
      <c r="AR33" s="253">
        <v>3300</v>
      </c>
      <c r="AS33" s="294" t="s">
        <v>69</v>
      </c>
      <c r="AT33" s="301" t="str">
        <f>(IF(((AR33/$D33)&lt;10),"&lt;10",ROUND((AR33/$D33),0)))</f>
        <v>&lt;10</v>
      </c>
      <c r="AU33" s="32"/>
      <c r="AV33" s="294" t="s">
        <v>3</v>
      </c>
      <c r="AW33" s="294"/>
      <c r="AX33" s="32"/>
      <c r="AY33" s="33" t="s">
        <v>3</v>
      </c>
      <c r="AZ33" s="32"/>
      <c r="BA33" s="33" t="s">
        <v>3</v>
      </c>
      <c r="BB33" s="253">
        <v>8900</v>
      </c>
      <c r="BC33" s="294" t="s">
        <v>69</v>
      </c>
      <c r="BD33" s="301" t="str">
        <f t="shared" si="4"/>
        <v>&lt;10</v>
      </c>
      <c r="BE33" s="32"/>
      <c r="BF33" s="33" t="s">
        <v>3</v>
      </c>
      <c r="BG33" s="37">
        <v>270</v>
      </c>
      <c r="BH33" s="294" t="s">
        <v>69</v>
      </c>
      <c r="BI33" s="294"/>
      <c r="BJ33" s="32"/>
      <c r="BK33" s="33" t="s">
        <v>3</v>
      </c>
      <c r="BL33" s="32"/>
      <c r="BM33" s="33" t="s">
        <v>3</v>
      </c>
      <c r="BN33" s="253">
        <v>19000</v>
      </c>
      <c r="BO33" s="294" t="s">
        <v>69</v>
      </c>
      <c r="BP33" s="301">
        <f t="shared" si="5"/>
        <v>13</v>
      </c>
      <c r="BQ33" s="32"/>
      <c r="BR33" s="111" t="s">
        <v>3</v>
      </c>
      <c r="BS33" s="247">
        <v>246</v>
      </c>
      <c r="BT33" s="332" t="s">
        <v>3</v>
      </c>
      <c r="BU33" s="332"/>
      <c r="BV33" s="247">
        <v>88.9</v>
      </c>
      <c r="BW33" s="248" t="s">
        <v>3</v>
      </c>
      <c r="BX33" s="159"/>
      <c r="BY33" s="160" t="s">
        <v>3</v>
      </c>
      <c r="BZ33" s="247">
        <v>90.300000000000011</v>
      </c>
      <c r="CA33" s="338" t="s">
        <v>3</v>
      </c>
      <c r="CB33" s="338"/>
      <c r="CC33" s="251">
        <v>3480</v>
      </c>
      <c r="CD33" s="332" t="s">
        <v>3</v>
      </c>
      <c r="CE33" s="301" t="str">
        <f t="shared" si="8"/>
        <v>&lt;10</v>
      </c>
      <c r="CF33" s="251">
        <v>6660</v>
      </c>
      <c r="CG33" s="332" t="s">
        <v>3</v>
      </c>
      <c r="CH33" s="301" t="str">
        <f t="shared" si="9"/>
        <v>&lt;10</v>
      </c>
      <c r="CI33" s="159"/>
      <c r="CJ33" s="338" t="s">
        <v>3</v>
      </c>
      <c r="CK33" s="338"/>
      <c r="CL33" s="251">
        <v>2520</v>
      </c>
      <c r="CM33" s="332" t="s">
        <v>3</v>
      </c>
      <c r="CN33" s="301" t="str">
        <f t="shared" si="12"/>
        <v>&lt;10</v>
      </c>
      <c r="CO33" s="159"/>
      <c r="CP33" s="160" t="s">
        <v>3</v>
      </c>
      <c r="CQ33" s="251">
        <v>1660</v>
      </c>
      <c r="CR33" s="332" t="s">
        <v>3</v>
      </c>
      <c r="CS33" s="301" t="str">
        <f t="shared" si="13"/>
        <v>&lt;10</v>
      </c>
      <c r="CT33" s="251">
        <v>1960</v>
      </c>
      <c r="CU33" s="338" t="s">
        <v>3</v>
      </c>
      <c r="CV33" s="301" t="str">
        <f t="shared" si="14"/>
        <v>&lt;10</v>
      </c>
      <c r="CW33" s="159"/>
      <c r="CX33" s="160" t="s">
        <v>3</v>
      </c>
      <c r="CY33" s="251">
        <v>7830</v>
      </c>
      <c r="CZ33" s="338" t="s">
        <v>3</v>
      </c>
      <c r="DA33" s="301" t="str">
        <f t="shared" si="10"/>
        <v>&lt;10</v>
      </c>
      <c r="DB33" s="247">
        <v>356</v>
      </c>
      <c r="DC33" s="338" t="s">
        <v>3</v>
      </c>
      <c r="DD33" s="338"/>
      <c r="DE33" s="159"/>
      <c r="DF33" s="160" t="s">
        <v>3</v>
      </c>
      <c r="DG33" s="247">
        <v>97.6</v>
      </c>
      <c r="DH33" s="248" t="s">
        <v>3</v>
      </c>
      <c r="DI33" s="247">
        <v>99.9</v>
      </c>
      <c r="DJ33" s="248" t="s">
        <v>3</v>
      </c>
      <c r="DK33" s="247">
        <v>88.8</v>
      </c>
      <c r="DL33" s="248" t="s">
        <v>3</v>
      </c>
      <c r="DM33" s="159"/>
      <c r="DN33" s="338" t="s">
        <v>3</v>
      </c>
      <c r="DO33" s="338"/>
      <c r="DP33" s="247">
        <v>734</v>
      </c>
      <c r="DQ33" s="338" t="s">
        <v>3</v>
      </c>
      <c r="DR33" s="338"/>
      <c r="DS33" s="159"/>
      <c r="DT33" s="338" t="s">
        <v>3</v>
      </c>
      <c r="DU33" s="338"/>
      <c r="DV33" s="247">
        <v>917</v>
      </c>
      <c r="DW33" s="338" t="s">
        <v>3</v>
      </c>
      <c r="DX33" s="338"/>
      <c r="DY33" s="251">
        <v>38200</v>
      </c>
      <c r="DZ33" s="382" t="s">
        <v>3</v>
      </c>
      <c r="EA33" s="301">
        <f t="shared" si="11"/>
        <v>26</v>
      </c>
      <c r="EB33" s="227">
        <v>78.599999999999994</v>
      </c>
      <c r="EC33" s="326" t="s">
        <v>3</v>
      </c>
      <c r="ED33" s="326"/>
      <c r="EE33" s="134"/>
      <c r="EF33" s="326" t="s">
        <v>3</v>
      </c>
      <c r="EG33" s="326"/>
      <c r="EH33" s="227">
        <v>430</v>
      </c>
      <c r="EI33" s="326" t="s">
        <v>3</v>
      </c>
      <c r="EJ33" s="326"/>
      <c r="EK33" s="252">
        <v>1490</v>
      </c>
      <c r="EL33" s="326" t="s">
        <v>3</v>
      </c>
      <c r="EM33" s="301" t="str">
        <f>(IF(((EK33/$D33)&lt;10),"&lt;10",ROUND((EK33/$D33),0)))</f>
        <v>&lt;10</v>
      </c>
      <c r="EN33" s="252">
        <v>1550</v>
      </c>
      <c r="EO33" s="326" t="s">
        <v>3</v>
      </c>
      <c r="EP33" s="301" t="str">
        <f>(IF(((EN33/$D33)&lt;10),"&lt;10",ROUND((EN33/$D33),0)))</f>
        <v>&lt;10</v>
      </c>
      <c r="EQ33" s="227">
        <v>274</v>
      </c>
      <c r="ER33" s="326" t="s">
        <v>8</v>
      </c>
      <c r="ES33" s="326"/>
      <c r="ET33" s="227">
        <v>257</v>
      </c>
      <c r="EU33" s="326" t="s">
        <v>3</v>
      </c>
      <c r="EV33" s="326"/>
      <c r="EW33" s="227">
        <v>51.5</v>
      </c>
      <c r="EX33" s="326" t="s">
        <v>3</v>
      </c>
      <c r="EY33" s="326"/>
      <c r="EZ33" s="134"/>
      <c r="FA33" s="326"/>
      <c r="FB33" s="326"/>
      <c r="FC33" s="134"/>
      <c r="FD33" s="326"/>
      <c r="FE33" s="326"/>
      <c r="FF33" s="252">
        <v>35300</v>
      </c>
      <c r="FG33" s="326" t="s">
        <v>3</v>
      </c>
      <c r="FH33" s="301">
        <f>(IF(((FF33/$D33)&lt;10),"&lt;10",ROUND((FF33/$D33),0)))</f>
        <v>24</v>
      </c>
      <c r="FI33" s="252">
        <v>24200</v>
      </c>
      <c r="FJ33" s="364" t="s">
        <v>3</v>
      </c>
      <c r="FK33" s="367">
        <f>(IF(((FI33/$D33)&lt;10),"&lt;10",ROUND((FI33/$D33),0)))</f>
        <v>17</v>
      </c>
    </row>
    <row r="34" spans="1:167" x14ac:dyDescent="0.2">
      <c r="A34" s="195" t="s">
        <v>50</v>
      </c>
      <c r="B34" s="13" t="s">
        <v>243</v>
      </c>
      <c r="C34" s="2238" t="s">
        <v>2</v>
      </c>
      <c r="D34" s="30" t="s">
        <v>2</v>
      </c>
      <c r="E34" s="35">
        <v>2700</v>
      </c>
      <c r="F34" s="32"/>
      <c r="G34" s="294" t="s">
        <v>3</v>
      </c>
      <c r="H34" s="294"/>
      <c r="I34" s="32"/>
      <c r="J34" s="294" t="s">
        <v>3</v>
      </c>
      <c r="K34" s="294"/>
      <c r="L34" s="32"/>
      <c r="M34" s="33" t="s">
        <v>3</v>
      </c>
      <c r="N34" s="33"/>
      <c r="O34" s="294"/>
      <c r="P34" s="294"/>
      <c r="Q34" s="33"/>
      <c r="R34" s="294"/>
      <c r="S34" s="294"/>
      <c r="T34" s="33"/>
      <c r="U34" s="294"/>
      <c r="V34" s="294"/>
      <c r="W34" s="33"/>
      <c r="X34" s="294"/>
      <c r="Y34" s="294"/>
      <c r="Z34" s="38">
        <v>73</v>
      </c>
      <c r="AA34" s="33"/>
      <c r="AB34" s="32"/>
      <c r="AC34" s="33" t="s">
        <v>3</v>
      </c>
      <c r="AD34" s="32"/>
      <c r="AE34" s="33" t="s">
        <v>3</v>
      </c>
      <c r="AF34" s="32"/>
      <c r="AG34" s="33" t="s">
        <v>3</v>
      </c>
      <c r="AH34" s="254">
        <v>4400</v>
      </c>
      <c r="AI34" s="294" t="s">
        <v>69</v>
      </c>
      <c r="AJ34" s="294"/>
      <c r="AK34" s="32"/>
      <c r="AL34" s="33" t="s">
        <v>3</v>
      </c>
      <c r="AM34" s="32"/>
      <c r="AN34" s="33" t="s">
        <v>3</v>
      </c>
      <c r="AO34" s="254">
        <v>7400</v>
      </c>
      <c r="AP34" s="294" t="s">
        <v>69</v>
      </c>
      <c r="AQ34" s="294"/>
      <c r="AR34" s="254">
        <v>5100</v>
      </c>
      <c r="AS34" s="294" t="s">
        <v>69</v>
      </c>
      <c r="AT34" s="294"/>
      <c r="AU34" s="32"/>
      <c r="AV34" s="294" t="s">
        <v>3</v>
      </c>
      <c r="AW34" s="294"/>
      <c r="AX34" s="32"/>
      <c r="AY34" s="33" t="s">
        <v>3</v>
      </c>
      <c r="AZ34" s="32"/>
      <c r="BA34" s="33" t="s">
        <v>3</v>
      </c>
      <c r="BB34" s="254">
        <v>14000</v>
      </c>
      <c r="BC34" s="294" t="s">
        <v>69</v>
      </c>
      <c r="BD34" s="294"/>
      <c r="BE34" s="32"/>
      <c r="BF34" s="33" t="s">
        <v>3</v>
      </c>
      <c r="BG34" s="37">
        <v>420</v>
      </c>
      <c r="BH34" s="294" t="s">
        <v>69</v>
      </c>
      <c r="BI34" s="294"/>
      <c r="BJ34" s="32"/>
      <c r="BK34" s="33" t="s">
        <v>3</v>
      </c>
      <c r="BL34" s="32"/>
      <c r="BM34" s="33" t="s">
        <v>3</v>
      </c>
      <c r="BN34" s="254">
        <v>31000</v>
      </c>
      <c r="BO34" s="294" t="s">
        <v>69</v>
      </c>
      <c r="BP34" s="294"/>
      <c r="BQ34" s="32"/>
      <c r="BR34" s="111" t="s">
        <v>3</v>
      </c>
      <c r="BS34" s="247">
        <v>425</v>
      </c>
      <c r="BT34" s="332" t="s">
        <v>3</v>
      </c>
      <c r="BU34" s="332"/>
      <c r="BV34" s="247">
        <v>141</v>
      </c>
      <c r="BW34" s="248" t="s">
        <v>3</v>
      </c>
      <c r="BX34" s="159"/>
      <c r="BY34" s="160" t="s">
        <v>3</v>
      </c>
      <c r="BZ34" s="247">
        <v>156</v>
      </c>
      <c r="CA34" s="338" t="s">
        <v>3</v>
      </c>
      <c r="CB34" s="338"/>
      <c r="CC34" s="255">
        <v>5250</v>
      </c>
      <c r="CD34" s="332" t="s">
        <v>3</v>
      </c>
      <c r="CE34" s="332"/>
      <c r="CF34" s="255">
        <v>9930</v>
      </c>
      <c r="CG34" s="332" t="s">
        <v>3</v>
      </c>
      <c r="CH34" s="332"/>
      <c r="CI34" s="159"/>
      <c r="CJ34" s="338" t="s">
        <v>3</v>
      </c>
      <c r="CK34" s="338"/>
      <c r="CL34" s="255">
        <v>4310</v>
      </c>
      <c r="CM34" s="332" t="s">
        <v>3</v>
      </c>
      <c r="CN34" s="332"/>
      <c r="CO34" s="159"/>
      <c r="CP34" s="160" t="s">
        <v>3</v>
      </c>
      <c r="CQ34" s="255">
        <v>2460</v>
      </c>
      <c r="CR34" s="332" t="s">
        <v>3</v>
      </c>
      <c r="CS34" s="332"/>
      <c r="CT34" s="255">
        <v>2630</v>
      </c>
      <c r="CU34" s="338" t="s">
        <v>3</v>
      </c>
      <c r="CV34" s="338"/>
      <c r="CW34" s="159"/>
      <c r="CX34" s="160" t="s">
        <v>3</v>
      </c>
      <c r="CY34" s="255">
        <v>9810</v>
      </c>
      <c r="CZ34" s="338" t="s">
        <v>3</v>
      </c>
      <c r="DA34" s="338"/>
      <c r="DB34" s="247">
        <v>663</v>
      </c>
      <c r="DC34" s="338" t="s">
        <v>3</v>
      </c>
      <c r="DD34" s="338"/>
      <c r="DE34" s="159"/>
      <c r="DF34" s="160" t="s">
        <v>3</v>
      </c>
      <c r="DG34" s="247">
        <v>246</v>
      </c>
      <c r="DH34" s="248" t="s">
        <v>3</v>
      </c>
      <c r="DI34" s="247">
        <v>275</v>
      </c>
      <c r="DJ34" s="248" t="s">
        <v>3</v>
      </c>
      <c r="DK34" s="247">
        <v>137</v>
      </c>
      <c r="DL34" s="248" t="s">
        <v>3</v>
      </c>
      <c r="DM34" s="159"/>
      <c r="DN34" s="338" t="s">
        <v>3</v>
      </c>
      <c r="DO34" s="338"/>
      <c r="DP34" s="255">
        <v>2180</v>
      </c>
      <c r="DQ34" s="338" t="s">
        <v>3</v>
      </c>
      <c r="DR34" s="338"/>
      <c r="DS34" s="159"/>
      <c r="DT34" s="338" t="s">
        <v>3</v>
      </c>
      <c r="DU34" s="338"/>
      <c r="DV34" s="255">
        <v>2780</v>
      </c>
      <c r="DW34" s="338" t="s">
        <v>3</v>
      </c>
      <c r="DX34" s="338"/>
      <c r="DY34" s="255">
        <v>58200</v>
      </c>
      <c r="DZ34" s="382" t="s">
        <v>3</v>
      </c>
      <c r="EA34" s="344"/>
      <c r="EB34" s="227">
        <v>91</v>
      </c>
      <c r="EC34" s="326" t="s">
        <v>3</v>
      </c>
      <c r="ED34" s="326"/>
      <c r="EE34" s="134"/>
      <c r="EF34" s="326" t="s">
        <v>3</v>
      </c>
      <c r="EG34" s="326"/>
      <c r="EH34" s="227">
        <v>506</v>
      </c>
      <c r="EI34" s="326" t="s">
        <v>3</v>
      </c>
      <c r="EJ34" s="326"/>
      <c r="EK34" s="227">
        <v>1670</v>
      </c>
      <c r="EL34" s="326" t="s">
        <v>3</v>
      </c>
      <c r="EM34" s="326"/>
      <c r="EN34" s="250">
        <v>2180</v>
      </c>
      <c r="EO34" s="326" t="s">
        <v>3</v>
      </c>
      <c r="EP34" s="326"/>
      <c r="EQ34" s="250">
        <v>2160</v>
      </c>
      <c r="ER34" s="326" t="s">
        <v>3</v>
      </c>
      <c r="ES34" s="326"/>
      <c r="ET34" s="227">
        <v>375</v>
      </c>
      <c r="EU34" s="326" t="s">
        <v>3</v>
      </c>
      <c r="EV34" s="326"/>
      <c r="EW34" s="227">
        <v>96.5</v>
      </c>
      <c r="EX34" s="326" t="s">
        <v>3</v>
      </c>
      <c r="EY34" s="326"/>
      <c r="EZ34" s="134"/>
      <c r="FA34" s="326"/>
      <c r="FB34" s="326"/>
      <c r="FC34" s="134"/>
      <c r="FD34" s="326"/>
      <c r="FE34" s="326"/>
      <c r="FF34" s="250">
        <v>38600</v>
      </c>
      <c r="FG34" s="326" t="s">
        <v>3</v>
      </c>
      <c r="FH34" s="326"/>
      <c r="FI34" s="250">
        <v>27600</v>
      </c>
      <c r="FJ34" s="364" t="s">
        <v>3</v>
      </c>
      <c r="FK34" s="364"/>
    </row>
    <row r="35" spans="1:167" x14ac:dyDescent="0.2">
      <c r="A35" s="195" t="s">
        <v>95</v>
      </c>
      <c r="B35" s="13" t="s">
        <v>243</v>
      </c>
      <c r="C35" s="2238" t="s">
        <v>2</v>
      </c>
      <c r="D35" s="30">
        <v>300</v>
      </c>
      <c r="E35" s="36" t="s">
        <v>2</v>
      </c>
      <c r="F35" s="32"/>
      <c r="G35" s="294" t="s">
        <v>3</v>
      </c>
      <c r="H35" s="294"/>
      <c r="I35" s="32"/>
      <c r="J35" s="294" t="s">
        <v>3</v>
      </c>
      <c r="K35" s="294"/>
      <c r="L35" s="32"/>
      <c r="M35" s="33" t="s">
        <v>3</v>
      </c>
      <c r="N35" s="33"/>
      <c r="O35" s="294"/>
      <c r="P35" s="294"/>
      <c r="Q35" s="33"/>
      <c r="R35" s="294"/>
      <c r="S35" s="294"/>
      <c r="T35" s="33"/>
      <c r="U35" s="294"/>
      <c r="V35" s="294"/>
      <c r="W35" s="33"/>
      <c r="X35" s="294"/>
      <c r="Y35" s="294"/>
      <c r="Z35" s="38">
        <v>37</v>
      </c>
      <c r="AA35" s="33"/>
      <c r="AB35" s="32"/>
      <c r="AC35" s="33" t="s">
        <v>3</v>
      </c>
      <c r="AD35" s="32"/>
      <c r="AE35" s="33" t="s">
        <v>3</v>
      </c>
      <c r="AF35" s="32"/>
      <c r="AG35" s="33" t="s">
        <v>3</v>
      </c>
      <c r="AH35" s="246">
        <v>1600</v>
      </c>
      <c r="AI35" s="294"/>
      <c r="AJ35" s="301" t="str">
        <f>(IF(((AH35/$D35)&lt;10),"&lt;10",ROUND((AH35/$D35),0)))</f>
        <v>&lt;10</v>
      </c>
      <c r="AK35" s="32"/>
      <c r="AL35" s="33" t="s">
        <v>3</v>
      </c>
      <c r="AM35" s="32"/>
      <c r="AN35" s="33" t="s">
        <v>3</v>
      </c>
      <c r="AO35" s="246">
        <v>3700</v>
      </c>
      <c r="AP35" s="294" t="s">
        <v>69</v>
      </c>
      <c r="AQ35" s="301">
        <f>(IF(((AO35/$D35)&lt;10),"&lt;10",ROUND((AO35/$D35),0)))</f>
        <v>12</v>
      </c>
      <c r="AR35" s="246">
        <v>2800</v>
      </c>
      <c r="AS35" s="294" t="s">
        <v>69</v>
      </c>
      <c r="AT35" s="301" t="str">
        <f>(IF(((AR35/$D35)&lt;10),"&lt;10",ROUND((AR35/$D35),0)))</f>
        <v>&lt;10</v>
      </c>
      <c r="AU35" s="32"/>
      <c r="AV35" s="294" t="s">
        <v>3</v>
      </c>
      <c r="AW35" s="294"/>
      <c r="AX35" s="32"/>
      <c r="AY35" s="33" t="s">
        <v>3</v>
      </c>
      <c r="AZ35" s="32"/>
      <c r="BA35" s="33" t="s">
        <v>3</v>
      </c>
      <c r="BB35" s="253">
        <v>7200</v>
      </c>
      <c r="BC35" s="294" t="s">
        <v>69</v>
      </c>
      <c r="BD35" s="301">
        <f t="shared" ref="BD35" si="17">(IF(((BB35/$D35)&lt;10),"&lt;10",ROUND((BB35/$D35),0)))</f>
        <v>24</v>
      </c>
      <c r="BE35" s="32"/>
      <c r="BF35" s="33" t="s">
        <v>3</v>
      </c>
      <c r="BG35" s="37">
        <v>250</v>
      </c>
      <c r="BH35" s="294" t="s">
        <v>69</v>
      </c>
      <c r="BI35" s="294"/>
      <c r="BJ35" s="32"/>
      <c r="BK35" s="33" t="s">
        <v>3</v>
      </c>
      <c r="BL35" s="32"/>
      <c r="BM35" s="33" t="s">
        <v>3</v>
      </c>
      <c r="BN35" s="253">
        <v>14000</v>
      </c>
      <c r="BO35" s="294" t="s">
        <v>69</v>
      </c>
      <c r="BP35" s="301">
        <f t="shared" si="5"/>
        <v>47</v>
      </c>
      <c r="BQ35" s="32"/>
      <c r="BR35" s="111" t="s">
        <v>3</v>
      </c>
      <c r="BS35" s="247">
        <v>219</v>
      </c>
      <c r="BT35" s="332" t="s">
        <v>3</v>
      </c>
      <c r="BU35" s="332"/>
      <c r="BV35" s="247">
        <v>88.9</v>
      </c>
      <c r="BW35" s="248" t="s">
        <v>3</v>
      </c>
      <c r="BX35" s="159"/>
      <c r="BY35" s="160" t="s">
        <v>3</v>
      </c>
      <c r="BZ35" s="247">
        <v>84.5</v>
      </c>
      <c r="CA35" s="338" t="s">
        <v>3</v>
      </c>
      <c r="CB35" s="338"/>
      <c r="CC35" s="251">
        <v>2029.9999999999998</v>
      </c>
      <c r="CD35" s="332" t="s">
        <v>3</v>
      </c>
      <c r="CE35" s="301" t="str">
        <f t="shared" ref="CE35" si="18">(IF(((CC35/$D35)&lt;10),"&lt;10",ROUND((CC35/$D35),0)))</f>
        <v>&lt;10</v>
      </c>
      <c r="CF35" s="251">
        <v>4160</v>
      </c>
      <c r="CG35" s="332" t="s">
        <v>3</v>
      </c>
      <c r="CH35" s="301">
        <f t="shared" ref="CH35" si="19">(IF(((CF35/$D35)&lt;10),"&lt;10",ROUND((CF35/$D35),0)))</f>
        <v>14</v>
      </c>
      <c r="CI35" s="159"/>
      <c r="CJ35" s="338" t="s">
        <v>3</v>
      </c>
      <c r="CK35" s="338"/>
      <c r="CL35" s="251">
        <v>2140</v>
      </c>
      <c r="CM35" s="332" t="s">
        <v>3</v>
      </c>
      <c r="CN35" s="301" t="str">
        <f t="shared" ref="CN35" si="20">(IF(((CL35/$D35)&lt;10),"&lt;10",ROUND((CL35/$D35),0)))</f>
        <v>&lt;10</v>
      </c>
      <c r="CO35" s="159"/>
      <c r="CP35" s="160" t="s">
        <v>3</v>
      </c>
      <c r="CQ35" s="251">
        <v>1280</v>
      </c>
      <c r="CR35" s="332" t="s">
        <v>3</v>
      </c>
      <c r="CS35" s="301" t="str">
        <f t="shared" ref="CS35" si="21">(IF(((CQ35/$D35)&lt;10),"&lt;10",ROUND((CQ35/$D35),0)))</f>
        <v>&lt;10</v>
      </c>
      <c r="CT35" s="251">
        <v>1370</v>
      </c>
      <c r="CU35" s="338" t="s">
        <v>3</v>
      </c>
      <c r="CV35" s="301" t="str">
        <f t="shared" ref="CV35" si="22">(IF(((CT35/$D35)&lt;10),"&lt;10",ROUND((CT35/$D35),0)))</f>
        <v>&lt;10</v>
      </c>
      <c r="CW35" s="159"/>
      <c r="CX35" s="160" t="s">
        <v>3</v>
      </c>
      <c r="CY35" s="251">
        <v>4540</v>
      </c>
      <c r="CZ35" s="338" t="s">
        <v>3</v>
      </c>
      <c r="DA35" s="301">
        <f t="shared" ref="DA35" si="23">(IF(((CY35/$D35)&lt;10),"&lt;10",ROUND((CY35/$D35),0)))</f>
        <v>15</v>
      </c>
      <c r="DB35" s="249">
        <v>325</v>
      </c>
      <c r="DC35" s="338" t="s">
        <v>3</v>
      </c>
      <c r="DD35" s="301" t="str">
        <f t="shared" ref="DD35" si="24">(IF(((DB35/$D35)&lt;10),"&lt;10",ROUND((DB35/$D35),0)))</f>
        <v>&lt;10</v>
      </c>
      <c r="DE35" s="159"/>
      <c r="DF35" s="160" t="s">
        <v>3</v>
      </c>
      <c r="DG35" s="247">
        <v>151</v>
      </c>
      <c r="DH35" s="248" t="s">
        <v>3</v>
      </c>
      <c r="DI35" s="247">
        <v>116</v>
      </c>
      <c r="DJ35" s="248" t="s">
        <v>3</v>
      </c>
      <c r="DK35" s="247">
        <v>62.8</v>
      </c>
      <c r="DL35" s="248" t="s">
        <v>3</v>
      </c>
      <c r="DM35" s="159"/>
      <c r="DN35" s="338" t="s">
        <v>3</v>
      </c>
      <c r="DO35" s="338"/>
      <c r="DP35" s="249">
        <v>922</v>
      </c>
      <c r="DQ35" s="338" t="s">
        <v>3</v>
      </c>
      <c r="DR35" s="301" t="str">
        <f t="shared" ref="DR35" si="25">(IF(((DP35/$D35)&lt;10),"&lt;10",ROUND((DP35/$D35),0)))</f>
        <v>&lt;10</v>
      </c>
      <c r="DS35" s="159"/>
      <c r="DT35" s="338" t="s">
        <v>3</v>
      </c>
      <c r="DU35" s="338"/>
      <c r="DV35" s="249">
        <v>584</v>
      </c>
      <c r="DW35" s="338" t="s">
        <v>3</v>
      </c>
      <c r="DX35" s="301" t="str">
        <f t="shared" ref="DX35" si="26">(IF(((DV35/$D35)&lt;10),"&lt;10",ROUND((DV35/$D35),0)))</f>
        <v>&lt;10</v>
      </c>
      <c r="DY35" s="251">
        <v>17500</v>
      </c>
      <c r="DZ35" s="382" t="s">
        <v>3</v>
      </c>
      <c r="EA35" s="301">
        <f t="shared" ref="EA35:EA44" si="27">(IF(((DY35/$D35)&lt;10),"&lt;10",ROUND((DY35/$D35),0)))</f>
        <v>58</v>
      </c>
      <c r="EB35" s="227">
        <v>72.599999999999994</v>
      </c>
      <c r="EC35" s="326" t="s">
        <v>3</v>
      </c>
      <c r="ED35" s="326"/>
      <c r="EE35" s="134"/>
      <c r="EF35" s="326" t="s">
        <v>3</v>
      </c>
      <c r="EG35" s="326"/>
      <c r="EH35" s="235">
        <v>371</v>
      </c>
      <c r="EI35" s="326" t="s">
        <v>3</v>
      </c>
      <c r="EJ35" s="301" t="str">
        <f>(IF(((EH35/$D35)&lt;10),"&lt;10",ROUND((EH35/$D35),0)))</f>
        <v>&lt;10</v>
      </c>
      <c r="EK35" s="252">
        <v>1050</v>
      </c>
      <c r="EL35" s="326" t="s">
        <v>3</v>
      </c>
      <c r="EM35" s="301" t="str">
        <f>(IF(((EK35/$D35)&lt;10),"&lt;10",ROUND((EK35/$D35),0)))</f>
        <v>&lt;10</v>
      </c>
      <c r="EN35" s="252">
        <v>1180</v>
      </c>
      <c r="EO35" s="326" t="s">
        <v>3</v>
      </c>
      <c r="EP35" s="301" t="str">
        <f>(IF(((EN35/$D35)&lt;10),"&lt;10",ROUND((EN35/$D35),0)))</f>
        <v>&lt;10</v>
      </c>
      <c r="EQ35" s="252">
        <v>1800</v>
      </c>
      <c r="ER35" s="326" t="s">
        <v>3</v>
      </c>
      <c r="ES35" s="301" t="str">
        <f>(IF(((EQ35/$D35)&lt;10),"&lt;10",ROUND((EQ35/$D35),0)))</f>
        <v>&lt;10</v>
      </c>
      <c r="ET35" s="227">
        <v>218</v>
      </c>
      <c r="EU35" s="326" t="s">
        <v>3</v>
      </c>
      <c r="EV35" s="326"/>
      <c r="EW35" s="227">
        <v>62.8</v>
      </c>
      <c r="EX35" s="326" t="s">
        <v>3</v>
      </c>
      <c r="EY35" s="326"/>
      <c r="EZ35" s="134"/>
      <c r="FA35" s="326"/>
      <c r="FB35" s="326"/>
      <c r="FC35" s="134"/>
      <c r="FD35" s="326"/>
      <c r="FE35" s="326"/>
      <c r="FF35" s="252">
        <v>19100</v>
      </c>
      <c r="FG35" s="326" t="s">
        <v>3</v>
      </c>
      <c r="FH35" s="301">
        <f t="shared" ref="FH35:FH44" si="28">(IF(((FF35/$D35)&lt;10),"&lt;10",ROUND((FF35/$D35),0)))</f>
        <v>64</v>
      </c>
      <c r="FI35" s="252">
        <v>13200</v>
      </c>
      <c r="FJ35" s="364" t="s">
        <v>3</v>
      </c>
      <c r="FK35" s="367">
        <f t="shared" ref="FK35:FK41" si="29">(IF(((FI35/$D35)&lt;10),"&lt;10",ROUND((FI35/$D35),0)))</f>
        <v>44</v>
      </c>
    </row>
    <row r="36" spans="1:167" x14ac:dyDescent="0.2">
      <c r="A36" s="195" t="s">
        <v>51</v>
      </c>
      <c r="B36" s="13" t="s">
        <v>243</v>
      </c>
      <c r="C36" s="2238" t="s">
        <v>2</v>
      </c>
      <c r="D36" s="30">
        <v>13000</v>
      </c>
      <c r="E36" s="35">
        <v>27000</v>
      </c>
      <c r="F36" s="32"/>
      <c r="G36" s="294" t="s">
        <v>3</v>
      </c>
      <c r="H36" s="294"/>
      <c r="I36" s="32"/>
      <c r="J36" s="294" t="s">
        <v>3</v>
      </c>
      <c r="K36" s="294"/>
      <c r="L36" s="32"/>
      <c r="M36" s="33" t="s">
        <v>3</v>
      </c>
      <c r="N36" s="33"/>
      <c r="O36" s="294"/>
      <c r="P36" s="294"/>
      <c r="Q36" s="33"/>
      <c r="R36" s="294"/>
      <c r="S36" s="294"/>
      <c r="T36" s="33"/>
      <c r="U36" s="294"/>
      <c r="V36" s="294"/>
      <c r="W36" s="33"/>
      <c r="X36" s="294"/>
      <c r="Y36" s="294"/>
      <c r="Z36" s="38">
        <v>27</v>
      </c>
      <c r="AA36" s="33"/>
      <c r="AB36" s="32"/>
      <c r="AC36" s="33" t="s">
        <v>3</v>
      </c>
      <c r="AD36" s="32"/>
      <c r="AE36" s="33" t="s">
        <v>3</v>
      </c>
      <c r="AF36" s="32"/>
      <c r="AG36" s="33" t="s">
        <v>3</v>
      </c>
      <c r="AH36" s="37">
        <v>1300</v>
      </c>
      <c r="AI36" s="294"/>
      <c r="AJ36" s="294"/>
      <c r="AK36" s="32"/>
      <c r="AL36" s="33" t="s">
        <v>3</v>
      </c>
      <c r="AM36" s="32"/>
      <c r="AN36" s="33" t="s">
        <v>3</v>
      </c>
      <c r="AO36" s="37">
        <v>3000</v>
      </c>
      <c r="AP36" s="294" t="s">
        <v>69</v>
      </c>
      <c r="AQ36" s="294"/>
      <c r="AR36" s="37">
        <v>1400</v>
      </c>
      <c r="AS36" s="294"/>
      <c r="AT36" s="294"/>
      <c r="AU36" s="32"/>
      <c r="AV36" s="294" t="s">
        <v>3</v>
      </c>
      <c r="AW36" s="294"/>
      <c r="AX36" s="32"/>
      <c r="AY36" s="33" t="s">
        <v>3</v>
      </c>
      <c r="AZ36" s="32"/>
      <c r="BA36" s="33" t="s">
        <v>3</v>
      </c>
      <c r="BB36" s="254">
        <v>5100</v>
      </c>
      <c r="BC36" s="294" t="s">
        <v>69</v>
      </c>
      <c r="BD36" s="294"/>
      <c r="BE36" s="32"/>
      <c r="BF36" s="33" t="s">
        <v>3</v>
      </c>
      <c r="BG36" s="37">
        <v>170</v>
      </c>
      <c r="BH36" s="294"/>
      <c r="BI36" s="294"/>
      <c r="BJ36" s="32"/>
      <c r="BK36" s="33" t="s">
        <v>3</v>
      </c>
      <c r="BL36" s="32"/>
      <c r="BM36" s="33" t="s">
        <v>3</v>
      </c>
      <c r="BN36" s="254">
        <v>12000</v>
      </c>
      <c r="BO36" s="294" t="s">
        <v>69</v>
      </c>
      <c r="BP36" s="294"/>
      <c r="BQ36" s="32"/>
      <c r="BR36" s="111" t="s">
        <v>3</v>
      </c>
      <c r="BS36" s="247">
        <v>153</v>
      </c>
      <c r="BT36" s="332" t="s">
        <v>3</v>
      </c>
      <c r="BU36" s="332"/>
      <c r="BV36" s="247">
        <v>46.1</v>
      </c>
      <c r="BW36" s="248" t="s">
        <v>3</v>
      </c>
      <c r="BX36" s="159"/>
      <c r="BY36" s="160" t="s">
        <v>3</v>
      </c>
      <c r="BZ36" s="247">
        <v>51.2</v>
      </c>
      <c r="CA36" s="338" t="s">
        <v>3</v>
      </c>
      <c r="CB36" s="338"/>
      <c r="CC36" s="255">
        <v>2110</v>
      </c>
      <c r="CD36" s="332" t="s">
        <v>3</v>
      </c>
      <c r="CE36" s="332"/>
      <c r="CF36" s="255">
        <v>3350</v>
      </c>
      <c r="CG36" s="332" t="s">
        <v>3</v>
      </c>
      <c r="CH36" s="332"/>
      <c r="CI36" s="159"/>
      <c r="CJ36" s="338" t="s">
        <v>3</v>
      </c>
      <c r="CK36" s="338"/>
      <c r="CL36" s="255">
        <v>1620</v>
      </c>
      <c r="CM36" s="332" t="s">
        <v>3</v>
      </c>
      <c r="CN36" s="332"/>
      <c r="CO36" s="159"/>
      <c r="CP36" s="160" t="s">
        <v>3</v>
      </c>
      <c r="CQ36" s="247">
        <v>937</v>
      </c>
      <c r="CR36" s="332" t="s">
        <v>3</v>
      </c>
      <c r="CS36" s="332"/>
      <c r="CT36" s="255">
        <v>1270</v>
      </c>
      <c r="CU36" s="338" t="s">
        <v>3</v>
      </c>
      <c r="CV36" s="338"/>
      <c r="CW36" s="159"/>
      <c r="CX36" s="160" t="s">
        <v>3</v>
      </c>
      <c r="CY36" s="255">
        <v>6530</v>
      </c>
      <c r="CZ36" s="338" t="s">
        <v>3</v>
      </c>
      <c r="DA36" s="338"/>
      <c r="DB36" s="247">
        <v>248</v>
      </c>
      <c r="DC36" s="338" t="s">
        <v>3</v>
      </c>
      <c r="DD36" s="338"/>
      <c r="DE36" s="159"/>
      <c r="DF36" s="160" t="s">
        <v>3</v>
      </c>
      <c r="DG36" s="247">
        <v>121</v>
      </c>
      <c r="DH36" s="248" t="s">
        <v>3</v>
      </c>
      <c r="DI36" s="247">
        <v>66.3</v>
      </c>
      <c r="DJ36" s="248" t="s">
        <v>3</v>
      </c>
      <c r="DK36" s="247">
        <v>48.5</v>
      </c>
      <c r="DL36" s="248" t="s">
        <v>3</v>
      </c>
      <c r="DM36" s="159"/>
      <c r="DN36" s="338" t="s">
        <v>3</v>
      </c>
      <c r="DO36" s="338"/>
      <c r="DP36" s="247">
        <v>845</v>
      </c>
      <c r="DQ36" s="338" t="s">
        <v>3</v>
      </c>
      <c r="DR36" s="338"/>
      <c r="DS36" s="159"/>
      <c r="DT36" s="338" t="s">
        <v>3</v>
      </c>
      <c r="DU36" s="338"/>
      <c r="DV36" s="247">
        <v>941.00000000000011</v>
      </c>
      <c r="DW36" s="338" t="s">
        <v>3</v>
      </c>
      <c r="DX36" s="338"/>
      <c r="DY36" s="251">
        <v>30100</v>
      </c>
      <c r="DZ36" s="382" t="s">
        <v>3</v>
      </c>
      <c r="EA36" s="301" t="str">
        <f t="shared" si="27"/>
        <v>&lt;10</v>
      </c>
      <c r="EB36" s="227">
        <v>71.8</v>
      </c>
      <c r="EC36" s="326" t="s">
        <v>3</v>
      </c>
      <c r="ED36" s="326"/>
      <c r="EE36" s="134"/>
      <c r="EF36" s="326" t="s">
        <v>3</v>
      </c>
      <c r="EG36" s="326"/>
      <c r="EH36" s="227">
        <v>479</v>
      </c>
      <c r="EI36" s="326" t="s">
        <v>3</v>
      </c>
      <c r="EJ36" s="326"/>
      <c r="EK36" s="227">
        <v>1310</v>
      </c>
      <c r="EL36" s="326" t="s">
        <v>3</v>
      </c>
      <c r="EM36" s="326"/>
      <c r="EN36" s="250">
        <v>1710</v>
      </c>
      <c r="EO36" s="326" t="s">
        <v>3</v>
      </c>
      <c r="EP36" s="326"/>
      <c r="EQ36" s="250">
        <v>1790</v>
      </c>
      <c r="ER36" s="326" t="s">
        <v>3</v>
      </c>
      <c r="ES36" s="326"/>
      <c r="ET36" s="227">
        <v>223</v>
      </c>
      <c r="EU36" s="326" t="s">
        <v>3</v>
      </c>
      <c r="EV36" s="326"/>
      <c r="EW36" s="227">
        <v>68.7</v>
      </c>
      <c r="EX36" s="326" t="s">
        <v>3</v>
      </c>
      <c r="EY36" s="326"/>
      <c r="EZ36" s="134"/>
      <c r="FA36" s="326"/>
      <c r="FB36" s="326"/>
      <c r="FC36" s="134"/>
      <c r="FD36" s="326"/>
      <c r="FE36" s="326"/>
      <c r="FF36" s="252">
        <v>36700</v>
      </c>
      <c r="FG36" s="326" t="s">
        <v>3</v>
      </c>
      <c r="FH36" s="301" t="str">
        <f t="shared" si="28"/>
        <v>&lt;10</v>
      </c>
      <c r="FI36" s="252">
        <v>24300</v>
      </c>
      <c r="FJ36" s="364" t="s">
        <v>3</v>
      </c>
      <c r="FK36" s="367" t="str">
        <f t="shared" si="29"/>
        <v>&lt;10</v>
      </c>
    </row>
    <row r="37" spans="1:167" x14ac:dyDescent="0.2">
      <c r="A37" s="195" t="s">
        <v>52</v>
      </c>
      <c r="B37" s="13" t="s">
        <v>243</v>
      </c>
      <c r="C37" s="2238" t="s">
        <v>2</v>
      </c>
      <c r="D37" s="30">
        <v>1290</v>
      </c>
      <c r="E37" s="35">
        <v>250000</v>
      </c>
      <c r="F37" s="32"/>
      <c r="G37" s="294" t="s">
        <v>3</v>
      </c>
      <c r="H37" s="294"/>
      <c r="I37" s="32"/>
      <c r="J37" s="294" t="s">
        <v>3</v>
      </c>
      <c r="K37" s="294"/>
      <c r="L37" s="32"/>
      <c r="M37" s="33" t="s">
        <v>3</v>
      </c>
      <c r="N37" s="33"/>
      <c r="O37" s="294"/>
      <c r="P37" s="294"/>
      <c r="Q37" s="33"/>
      <c r="R37" s="294"/>
      <c r="S37" s="294"/>
      <c r="T37" s="33"/>
      <c r="U37" s="294"/>
      <c r="V37" s="294"/>
      <c r="W37" s="33"/>
      <c r="X37" s="294"/>
      <c r="Y37" s="294"/>
      <c r="Z37" s="38">
        <v>61</v>
      </c>
      <c r="AA37" s="33"/>
      <c r="AB37" s="32"/>
      <c r="AC37" s="33" t="s">
        <v>3</v>
      </c>
      <c r="AD37" s="32"/>
      <c r="AE37" s="33" t="s">
        <v>3</v>
      </c>
      <c r="AF37" s="32"/>
      <c r="AG37" s="33" t="s">
        <v>3</v>
      </c>
      <c r="AH37" s="246">
        <v>4600</v>
      </c>
      <c r="AI37" s="294" t="s">
        <v>69</v>
      </c>
      <c r="AJ37" s="301" t="str">
        <f>(IF(((AH37/$D37)&lt;10),"&lt;10",ROUND((AH37/$D37),0)))</f>
        <v>&lt;10</v>
      </c>
      <c r="AK37" s="32"/>
      <c r="AL37" s="33" t="s">
        <v>3</v>
      </c>
      <c r="AM37" s="32"/>
      <c r="AN37" s="33" t="s">
        <v>3</v>
      </c>
      <c r="AO37" s="246">
        <v>9700</v>
      </c>
      <c r="AP37" s="294" t="s">
        <v>69</v>
      </c>
      <c r="AQ37" s="301" t="str">
        <f>(IF(((AO37/$D37)&lt;10),"&lt;10",ROUND((AO37/$D37),0)))</f>
        <v>&lt;10</v>
      </c>
      <c r="AR37" s="246">
        <v>5200</v>
      </c>
      <c r="AS37" s="294" t="s">
        <v>69</v>
      </c>
      <c r="AT37" s="301" t="str">
        <f>(IF(((AR37/$D37)&lt;10),"&lt;10",ROUND((AR37/$D37),0)))</f>
        <v>&lt;10</v>
      </c>
      <c r="AU37" s="32"/>
      <c r="AV37" s="294" t="s">
        <v>3</v>
      </c>
      <c r="AW37" s="294"/>
      <c r="AX37" s="32"/>
      <c r="AY37" s="33" t="s">
        <v>3</v>
      </c>
      <c r="AZ37" s="32"/>
      <c r="BA37" s="33" t="s">
        <v>3</v>
      </c>
      <c r="BB37" s="253">
        <v>15000</v>
      </c>
      <c r="BC37" s="294" t="s">
        <v>69</v>
      </c>
      <c r="BD37" s="301">
        <f t="shared" ref="BD37:BD39" si="30">(IF(((BB37/$D37)&lt;10),"&lt;10",ROUND((BB37/$D37),0)))</f>
        <v>12</v>
      </c>
      <c r="BE37" s="32"/>
      <c r="BF37" s="33" t="s">
        <v>3</v>
      </c>
      <c r="BG37" s="37">
        <v>350</v>
      </c>
      <c r="BH37" s="294" t="s">
        <v>69</v>
      </c>
      <c r="BI37" s="294"/>
      <c r="BJ37" s="32"/>
      <c r="BK37" s="33" t="s">
        <v>3</v>
      </c>
      <c r="BL37" s="32"/>
      <c r="BM37" s="33" t="s">
        <v>3</v>
      </c>
      <c r="BN37" s="253">
        <v>37000</v>
      </c>
      <c r="BO37" s="294" t="s">
        <v>69</v>
      </c>
      <c r="BP37" s="301">
        <f t="shared" si="5"/>
        <v>29</v>
      </c>
      <c r="BQ37" s="32"/>
      <c r="BR37" s="111" t="s">
        <v>3</v>
      </c>
      <c r="BS37" s="247">
        <v>279</v>
      </c>
      <c r="BT37" s="332" t="s">
        <v>3</v>
      </c>
      <c r="BU37" s="332"/>
      <c r="BV37" s="247">
        <v>107</v>
      </c>
      <c r="BW37" s="248" t="s">
        <v>3</v>
      </c>
      <c r="BX37" s="159"/>
      <c r="BY37" s="160" t="s">
        <v>3</v>
      </c>
      <c r="BZ37" s="247">
        <v>106</v>
      </c>
      <c r="CA37" s="338" t="s">
        <v>3</v>
      </c>
      <c r="CB37" s="338"/>
      <c r="CC37" s="251">
        <v>4660</v>
      </c>
      <c r="CD37" s="332" t="s">
        <v>3</v>
      </c>
      <c r="CE37" s="301" t="str">
        <f t="shared" ref="CE37" si="31">(IF(((CC37/$D37)&lt;10),"&lt;10",ROUND((CC37/$D37),0)))</f>
        <v>&lt;10</v>
      </c>
      <c r="CF37" s="251">
        <v>8520</v>
      </c>
      <c r="CG37" s="332" t="s">
        <v>3</v>
      </c>
      <c r="CH37" s="301" t="str">
        <f t="shared" ref="CH37" si="32">(IF(((CF37/$D37)&lt;10),"&lt;10",ROUND((CF37/$D37),0)))</f>
        <v>&lt;10</v>
      </c>
      <c r="CI37" s="159"/>
      <c r="CJ37" s="338" t="s">
        <v>3</v>
      </c>
      <c r="CK37" s="338"/>
      <c r="CL37" s="251">
        <v>2750</v>
      </c>
      <c r="CM37" s="332" t="s">
        <v>3</v>
      </c>
      <c r="CN37" s="301" t="str">
        <f t="shared" ref="CN37" si="33">(IF(((CL37/$D37)&lt;10),"&lt;10",ROUND((CL37/$D37),0)))</f>
        <v>&lt;10</v>
      </c>
      <c r="CO37" s="159"/>
      <c r="CP37" s="160" t="s">
        <v>3</v>
      </c>
      <c r="CQ37" s="251">
        <v>1730</v>
      </c>
      <c r="CR37" s="332" t="s">
        <v>3</v>
      </c>
      <c r="CS37" s="301" t="str">
        <f t="shared" ref="CS37" si="34">(IF(((CQ37/$D37)&lt;10),"&lt;10",ROUND((CQ37/$D37),0)))</f>
        <v>&lt;10</v>
      </c>
      <c r="CT37" s="251">
        <v>2290</v>
      </c>
      <c r="CU37" s="338" t="s">
        <v>3</v>
      </c>
      <c r="CV37" s="301" t="str">
        <f t="shared" ref="CV37" si="35">(IF(((CT37/$D37)&lt;10),"&lt;10",ROUND((CT37/$D37),0)))</f>
        <v>&lt;10</v>
      </c>
      <c r="CW37" s="159"/>
      <c r="CX37" s="160" t="s">
        <v>3</v>
      </c>
      <c r="CY37" s="251">
        <v>9670</v>
      </c>
      <c r="CZ37" s="338" t="s">
        <v>3</v>
      </c>
      <c r="DA37" s="301" t="str">
        <f t="shared" ref="DA37" si="36">(IF(((CY37/$D37)&lt;10),"&lt;10",ROUND((CY37/$D37),0)))</f>
        <v>&lt;10</v>
      </c>
      <c r="DB37" s="247">
        <v>382</v>
      </c>
      <c r="DC37" s="338" t="s">
        <v>3</v>
      </c>
      <c r="DD37" s="338"/>
      <c r="DE37" s="159"/>
      <c r="DF37" s="160" t="s">
        <v>3</v>
      </c>
      <c r="DG37" s="247">
        <v>129</v>
      </c>
      <c r="DH37" s="248" t="s">
        <v>3</v>
      </c>
      <c r="DI37" s="247">
        <v>113</v>
      </c>
      <c r="DJ37" s="248" t="s">
        <v>3</v>
      </c>
      <c r="DK37" s="247">
        <v>82.8</v>
      </c>
      <c r="DL37" s="248" t="s">
        <v>3</v>
      </c>
      <c r="DM37" s="159"/>
      <c r="DN37" s="338" t="s">
        <v>3</v>
      </c>
      <c r="DO37" s="338"/>
      <c r="DP37" s="251">
        <v>2820</v>
      </c>
      <c r="DQ37" s="338" t="s">
        <v>3</v>
      </c>
      <c r="DR37" s="301" t="str">
        <f t="shared" ref="DR37" si="37">(IF(((DP37/$D37)&lt;10),"&lt;10",ROUND((DP37/$D37),0)))</f>
        <v>&lt;10</v>
      </c>
      <c r="DS37" s="159"/>
      <c r="DT37" s="338" t="s">
        <v>3</v>
      </c>
      <c r="DU37" s="338"/>
      <c r="DV37" s="251">
        <v>2150</v>
      </c>
      <c r="DW37" s="338" t="s">
        <v>3</v>
      </c>
      <c r="DX37" s="301" t="str">
        <f t="shared" ref="DX37" si="38">(IF(((DV37/$D37)&lt;10),"&lt;10",ROUND((DV37/$D37),0)))</f>
        <v>&lt;10</v>
      </c>
      <c r="DY37" s="251">
        <v>57300</v>
      </c>
      <c r="DZ37" s="382" t="s">
        <v>3</v>
      </c>
      <c r="EA37" s="301">
        <f t="shared" si="27"/>
        <v>44</v>
      </c>
      <c r="EB37" s="227">
        <v>94.1</v>
      </c>
      <c r="EC37" s="326" t="s">
        <v>3</v>
      </c>
      <c r="ED37" s="326"/>
      <c r="EE37" s="134"/>
      <c r="EF37" s="326" t="s">
        <v>3</v>
      </c>
      <c r="EG37" s="326"/>
      <c r="EH37" s="227">
        <v>510</v>
      </c>
      <c r="EI37" s="326" t="s">
        <v>3</v>
      </c>
      <c r="EJ37" s="326"/>
      <c r="EK37" s="252">
        <v>1980</v>
      </c>
      <c r="EL37" s="326" t="s">
        <v>3</v>
      </c>
      <c r="EM37" s="301" t="str">
        <f>(IF(((EK37/$D37)&lt;10),"&lt;10",ROUND((EK37/$D37),0)))</f>
        <v>&lt;10</v>
      </c>
      <c r="EN37" s="252">
        <v>2090</v>
      </c>
      <c r="EO37" s="326" t="s">
        <v>8</v>
      </c>
      <c r="EP37" s="301" t="str">
        <f>(IF(((EN37/$D37)&lt;10),"&lt;10",ROUND((EN37/$D37),0)))</f>
        <v>&lt;10</v>
      </c>
      <c r="EQ37" s="252">
        <v>1640</v>
      </c>
      <c r="ER37" s="326" t="s">
        <v>3</v>
      </c>
      <c r="ES37" s="301" t="str">
        <f>(IF(((EQ37/$D37)&lt;10),"&lt;10",ROUND((EQ37/$D37),0)))</f>
        <v>&lt;10</v>
      </c>
      <c r="ET37" s="227">
        <v>339</v>
      </c>
      <c r="EU37" s="326" t="s">
        <v>3</v>
      </c>
      <c r="EV37" s="326"/>
      <c r="EW37" s="227">
        <v>68.5</v>
      </c>
      <c r="EX37" s="326" t="s">
        <v>3</v>
      </c>
      <c r="EY37" s="326"/>
      <c r="EZ37" s="134"/>
      <c r="FA37" s="326"/>
      <c r="FB37" s="326"/>
      <c r="FC37" s="134"/>
      <c r="FD37" s="326"/>
      <c r="FE37" s="326"/>
      <c r="FF37" s="252">
        <v>56200</v>
      </c>
      <c r="FG37" s="326" t="s">
        <v>3</v>
      </c>
      <c r="FH37" s="301">
        <f t="shared" si="28"/>
        <v>44</v>
      </c>
      <c r="FI37" s="252">
        <v>38200</v>
      </c>
      <c r="FJ37" s="364" t="s">
        <v>3</v>
      </c>
      <c r="FK37" s="367">
        <f t="shared" si="29"/>
        <v>30</v>
      </c>
    </row>
    <row r="38" spans="1:167" x14ac:dyDescent="0.2">
      <c r="A38" s="195" t="s">
        <v>53</v>
      </c>
      <c r="B38" s="13" t="s">
        <v>243</v>
      </c>
      <c r="C38" s="2238" t="s">
        <v>2</v>
      </c>
      <c r="D38" s="30">
        <v>1300</v>
      </c>
      <c r="E38" s="36" t="s">
        <v>2</v>
      </c>
      <c r="F38" s="32"/>
      <c r="G38" s="294" t="s">
        <v>3</v>
      </c>
      <c r="H38" s="294"/>
      <c r="I38" s="32"/>
      <c r="J38" s="294" t="s">
        <v>3</v>
      </c>
      <c r="K38" s="294"/>
      <c r="L38" s="32"/>
      <c r="M38" s="33" t="s">
        <v>3</v>
      </c>
      <c r="N38" s="33"/>
      <c r="O38" s="294"/>
      <c r="P38" s="294"/>
      <c r="Q38" s="33"/>
      <c r="R38" s="294"/>
      <c r="S38" s="294"/>
      <c r="T38" s="33"/>
      <c r="U38" s="294"/>
      <c r="V38" s="294"/>
      <c r="W38" s="33"/>
      <c r="X38" s="294"/>
      <c r="Y38" s="294"/>
      <c r="Z38" s="38">
        <v>9.5</v>
      </c>
      <c r="AA38" s="33"/>
      <c r="AB38" s="32"/>
      <c r="AC38" s="33" t="s">
        <v>3</v>
      </c>
      <c r="AD38" s="32"/>
      <c r="AE38" s="33" t="s">
        <v>3</v>
      </c>
      <c r="AF38" s="32"/>
      <c r="AG38" s="33" t="s">
        <v>3</v>
      </c>
      <c r="AH38" s="254">
        <v>570</v>
      </c>
      <c r="AI38" s="294"/>
      <c r="AJ38" s="294"/>
      <c r="AK38" s="32"/>
      <c r="AL38" s="33" t="s">
        <v>3</v>
      </c>
      <c r="AM38" s="32"/>
      <c r="AN38" s="33" t="s">
        <v>3</v>
      </c>
      <c r="AO38" s="254">
        <v>940</v>
      </c>
      <c r="AP38" s="320"/>
      <c r="AQ38" s="320"/>
      <c r="AR38" s="254">
        <v>640</v>
      </c>
      <c r="AS38" s="294"/>
      <c r="AT38" s="294"/>
      <c r="AU38" s="32"/>
      <c r="AV38" s="294" t="s">
        <v>3</v>
      </c>
      <c r="AW38" s="294"/>
      <c r="AX38" s="32"/>
      <c r="AY38" s="33" t="s">
        <v>3</v>
      </c>
      <c r="AZ38" s="32"/>
      <c r="BA38" s="33" t="s">
        <v>3</v>
      </c>
      <c r="BB38" s="253">
        <v>1300</v>
      </c>
      <c r="BC38" s="294"/>
      <c r="BD38" s="301" t="str">
        <f t="shared" si="30"/>
        <v>&lt;10</v>
      </c>
      <c r="BE38" s="32"/>
      <c r="BF38" s="33" t="s">
        <v>3</v>
      </c>
      <c r="BG38" s="38">
        <v>79</v>
      </c>
      <c r="BH38" s="294"/>
      <c r="BI38" s="294"/>
      <c r="BJ38" s="32"/>
      <c r="BK38" s="33" t="s">
        <v>3</v>
      </c>
      <c r="BL38" s="32"/>
      <c r="BM38" s="33" t="s">
        <v>3</v>
      </c>
      <c r="BN38" s="253">
        <v>4700</v>
      </c>
      <c r="BO38" s="294" t="s">
        <v>69</v>
      </c>
      <c r="BP38" s="301" t="str">
        <f t="shared" si="5"/>
        <v>&lt;10</v>
      </c>
      <c r="BQ38" s="32"/>
      <c r="BR38" s="111" t="s">
        <v>3</v>
      </c>
      <c r="BS38" s="247">
        <v>39.9</v>
      </c>
      <c r="BT38" s="332" t="s">
        <v>3</v>
      </c>
      <c r="BU38" s="332"/>
      <c r="BV38" s="247">
        <v>14.9</v>
      </c>
      <c r="BW38" s="248" t="s">
        <v>3</v>
      </c>
      <c r="BX38" s="159"/>
      <c r="BY38" s="160" t="s">
        <v>3</v>
      </c>
      <c r="BZ38" s="247">
        <v>15.5</v>
      </c>
      <c r="CA38" s="338" t="s">
        <v>3</v>
      </c>
      <c r="CB38" s="338"/>
      <c r="CC38" s="247">
        <v>438</v>
      </c>
      <c r="CD38" s="332" t="s">
        <v>3</v>
      </c>
      <c r="CE38" s="332"/>
      <c r="CF38" s="247">
        <v>910</v>
      </c>
      <c r="CG38" s="332" t="s">
        <v>3</v>
      </c>
      <c r="CH38" s="332"/>
      <c r="CI38" s="159"/>
      <c r="CJ38" s="338" t="s">
        <v>3</v>
      </c>
      <c r="CK38" s="338"/>
      <c r="CL38" s="247">
        <v>399</v>
      </c>
      <c r="CM38" s="332" t="s">
        <v>3</v>
      </c>
      <c r="CN38" s="332"/>
      <c r="CO38" s="159"/>
      <c r="CP38" s="160" t="s">
        <v>3</v>
      </c>
      <c r="CQ38" s="247">
        <v>227</v>
      </c>
      <c r="CR38" s="332" t="s">
        <v>3</v>
      </c>
      <c r="CS38" s="332"/>
      <c r="CT38" s="247">
        <v>245</v>
      </c>
      <c r="CU38" s="338" t="s">
        <v>3</v>
      </c>
      <c r="CV38" s="338"/>
      <c r="CW38" s="159"/>
      <c r="CX38" s="160" t="s">
        <v>3</v>
      </c>
      <c r="CY38" s="255">
        <v>1150</v>
      </c>
      <c r="CZ38" s="338" t="s">
        <v>3</v>
      </c>
      <c r="DA38" s="338"/>
      <c r="DB38" s="247">
        <v>54.1</v>
      </c>
      <c r="DC38" s="338" t="s">
        <v>8</v>
      </c>
      <c r="DD38" s="338"/>
      <c r="DE38" s="159"/>
      <c r="DF38" s="160" t="s">
        <v>3</v>
      </c>
      <c r="DG38" s="247">
        <v>26.000000000000004</v>
      </c>
      <c r="DH38" s="248" t="s">
        <v>8</v>
      </c>
      <c r="DI38" s="247">
        <v>26.8</v>
      </c>
      <c r="DJ38" s="248" t="s">
        <v>3</v>
      </c>
      <c r="DK38" s="247">
        <v>13.4</v>
      </c>
      <c r="DL38" s="248" t="s">
        <v>3</v>
      </c>
      <c r="DM38" s="159"/>
      <c r="DN38" s="338" t="s">
        <v>3</v>
      </c>
      <c r="DO38" s="338"/>
      <c r="DP38" s="247">
        <v>203</v>
      </c>
      <c r="DQ38" s="338" t="s">
        <v>3</v>
      </c>
      <c r="DR38" s="338"/>
      <c r="DS38" s="159"/>
      <c r="DT38" s="338" t="s">
        <v>3</v>
      </c>
      <c r="DU38" s="338"/>
      <c r="DV38" s="247">
        <v>136</v>
      </c>
      <c r="DW38" s="338" t="s">
        <v>3</v>
      </c>
      <c r="DX38" s="338"/>
      <c r="DY38" s="251">
        <v>5400</v>
      </c>
      <c r="DZ38" s="382" t="s">
        <v>3</v>
      </c>
      <c r="EA38" s="301" t="str">
        <f t="shared" si="27"/>
        <v>&lt;10</v>
      </c>
      <c r="EB38" s="227">
        <v>18.100000000000001</v>
      </c>
      <c r="EC38" s="326" t="s">
        <v>3</v>
      </c>
      <c r="ED38" s="326"/>
      <c r="EE38" s="134"/>
      <c r="EF38" s="326" t="s">
        <v>3</v>
      </c>
      <c r="EG38" s="326"/>
      <c r="EH38" s="227">
        <v>105</v>
      </c>
      <c r="EI38" s="326" t="s">
        <v>3</v>
      </c>
      <c r="EJ38" s="326"/>
      <c r="EK38" s="227">
        <v>367</v>
      </c>
      <c r="EL38" s="326" t="s">
        <v>3</v>
      </c>
      <c r="EM38" s="326"/>
      <c r="EN38" s="227">
        <v>451</v>
      </c>
      <c r="EO38" s="326" t="s">
        <v>3</v>
      </c>
      <c r="EP38" s="326"/>
      <c r="EQ38" s="227">
        <v>290</v>
      </c>
      <c r="ER38" s="326" t="s">
        <v>8</v>
      </c>
      <c r="ES38" s="326"/>
      <c r="ET38" s="227">
        <v>63</v>
      </c>
      <c r="EU38" s="326" t="s">
        <v>3</v>
      </c>
      <c r="EV38" s="326"/>
      <c r="EW38" s="227">
        <v>16.299999999999997</v>
      </c>
      <c r="EX38" s="326" t="s">
        <v>3</v>
      </c>
      <c r="EY38" s="326"/>
      <c r="EZ38" s="134"/>
      <c r="FA38" s="326"/>
      <c r="FB38" s="326"/>
      <c r="FC38" s="134"/>
      <c r="FD38" s="326"/>
      <c r="FE38" s="326"/>
      <c r="FF38" s="252">
        <v>6350</v>
      </c>
      <c r="FG38" s="326" t="s">
        <v>3</v>
      </c>
      <c r="FH38" s="301" t="str">
        <f t="shared" si="28"/>
        <v>&lt;10</v>
      </c>
      <c r="FI38" s="252">
        <v>4340</v>
      </c>
      <c r="FJ38" s="364" t="s">
        <v>3</v>
      </c>
      <c r="FK38" s="367" t="str">
        <f t="shared" si="29"/>
        <v>&lt;10</v>
      </c>
    </row>
    <row r="39" spans="1:167" x14ac:dyDescent="0.2">
      <c r="A39" s="195" t="s">
        <v>54</v>
      </c>
      <c r="B39" s="13" t="s">
        <v>243</v>
      </c>
      <c r="C39" s="2238" t="s">
        <v>2</v>
      </c>
      <c r="D39" s="30">
        <v>2230</v>
      </c>
      <c r="E39" s="35">
        <v>29000000</v>
      </c>
      <c r="F39" s="32"/>
      <c r="G39" s="294" t="s">
        <v>3</v>
      </c>
      <c r="H39" s="294"/>
      <c r="I39" s="32"/>
      <c r="J39" s="294" t="s">
        <v>3</v>
      </c>
      <c r="K39" s="294"/>
      <c r="L39" s="32"/>
      <c r="M39" s="33" t="s">
        <v>3</v>
      </c>
      <c r="N39" s="33"/>
      <c r="O39" s="294"/>
      <c r="P39" s="294"/>
      <c r="Q39" s="33"/>
      <c r="R39" s="294"/>
      <c r="S39" s="294"/>
      <c r="T39" s="33"/>
      <c r="U39" s="294"/>
      <c r="V39" s="294"/>
      <c r="W39" s="33"/>
      <c r="X39" s="294"/>
      <c r="Y39" s="294"/>
      <c r="Z39" s="38">
        <v>65</v>
      </c>
      <c r="AA39" s="33"/>
      <c r="AB39" s="32"/>
      <c r="AC39" s="33" t="s">
        <v>3</v>
      </c>
      <c r="AD39" s="32"/>
      <c r="AE39" s="33" t="s">
        <v>3</v>
      </c>
      <c r="AF39" s="32"/>
      <c r="AG39" s="33" t="s">
        <v>3</v>
      </c>
      <c r="AH39" s="246">
        <v>4900</v>
      </c>
      <c r="AI39" s="294" t="s">
        <v>69</v>
      </c>
      <c r="AJ39" s="301" t="str">
        <f>(IF(((AH39/$D39)&lt;10),"&lt;10",ROUND((AH39/$D39),0)))</f>
        <v>&lt;10</v>
      </c>
      <c r="AK39" s="32"/>
      <c r="AL39" s="33" t="s">
        <v>3</v>
      </c>
      <c r="AM39" s="32"/>
      <c r="AN39" s="33" t="s">
        <v>3</v>
      </c>
      <c r="AO39" s="246">
        <v>14000</v>
      </c>
      <c r="AP39" s="294" t="s">
        <v>69</v>
      </c>
      <c r="AQ39" s="301" t="str">
        <f>(IF(((AO39/$D39)&lt;10),"&lt;10",ROUND((AO39/$D39),0)))</f>
        <v>&lt;10</v>
      </c>
      <c r="AR39" s="246">
        <v>9500</v>
      </c>
      <c r="AS39" s="294" t="s">
        <v>69</v>
      </c>
      <c r="AT39" s="301" t="str">
        <f>(IF(((AR39/$D39)&lt;10),"&lt;10",ROUND((AR39/$D39),0)))</f>
        <v>&lt;10</v>
      </c>
      <c r="AU39" s="32"/>
      <c r="AV39" s="294" t="s">
        <v>3</v>
      </c>
      <c r="AW39" s="294"/>
      <c r="AX39" s="32"/>
      <c r="AY39" s="33" t="s">
        <v>3</v>
      </c>
      <c r="AZ39" s="32"/>
      <c r="BA39" s="33" t="s">
        <v>3</v>
      </c>
      <c r="BB39" s="253">
        <v>25000</v>
      </c>
      <c r="BC39" s="294" t="s">
        <v>69</v>
      </c>
      <c r="BD39" s="301">
        <f t="shared" si="30"/>
        <v>11</v>
      </c>
      <c r="BE39" s="32"/>
      <c r="BF39" s="33" t="s">
        <v>3</v>
      </c>
      <c r="BG39" s="37">
        <v>440</v>
      </c>
      <c r="BH39" s="294" t="s">
        <v>69</v>
      </c>
      <c r="BI39" s="294"/>
      <c r="BJ39" s="32"/>
      <c r="BK39" s="33" t="s">
        <v>3</v>
      </c>
      <c r="BL39" s="32"/>
      <c r="BM39" s="33" t="s">
        <v>3</v>
      </c>
      <c r="BN39" s="253">
        <v>59000</v>
      </c>
      <c r="BO39" s="294" t="s">
        <v>69</v>
      </c>
      <c r="BP39" s="301">
        <f t="shared" si="5"/>
        <v>26</v>
      </c>
      <c r="BQ39" s="32"/>
      <c r="BR39" s="111" t="s">
        <v>3</v>
      </c>
      <c r="BS39" s="247">
        <v>370</v>
      </c>
      <c r="BT39" s="332" t="s">
        <v>3</v>
      </c>
      <c r="BU39" s="332"/>
      <c r="BV39" s="247">
        <v>155</v>
      </c>
      <c r="BW39" s="248" t="s">
        <v>3</v>
      </c>
      <c r="BX39" s="159"/>
      <c r="BY39" s="160" t="s">
        <v>3</v>
      </c>
      <c r="BZ39" s="247">
        <v>187</v>
      </c>
      <c r="CA39" s="338" t="s">
        <v>3</v>
      </c>
      <c r="CB39" s="338"/>
      <c r="CC39" s="251">
        <v>12300</v>
      </c>
      <c r="CD39" s="332" t="s">
        <v>3</v>
      </c>
      <c r="CE39" s="301" t="str">
        <f t="shared" ref="CE39" si="39">(IF(((CC39/$D39)&lt;10),"&lt;10",ROUND((CC39/$D39),0)))</f>
        <v>&lt;10</v>
      </c>
      <c r="CF39" s="251">
        <v>23800</v>
      </c>
      <c r="CG39" s="332" t="s">
        <v>3</v>
      </c>
      <c r="CH39" s="301">
        <f t="shared" ref="CH39:CH41" si="40">(IF(((CF39/$D39)&lt;10),"&lt;10",ROUND((CF39/$D39),0)))</f>
        <v>11</v>
      </c>
      <c r="CI39" s="159"/>
      <c r="CJ39" s="338" t="s">
        <v>3</v>
      </c>
      <c r="CK39" s="338"/>
      <c r="CL39" s="251">
        <v>3860</v>
      </c>
      <c r="CM39" s="332" t="s">
        <v>3</v>
      </c>
      <c r="CN39" s="301" t="str">
        <f t="shared" ref="CN39" si="41">(IF(((CL39/$D39)&lt;10),"&lt;10",ROUND((CL39/$D39),0)))</f>
        <v>&lt;10</v>
      </c>
      <c r="CO39" s="159"/>
      <c r="CP39" s="160" t="s">
        <v>3</v>
      </c>
      <c r="CQ39" s="251">
        <v>3520</v>
      </c>
      <c r="CR39" s="332" t="s">
        <v>3</v>
      </c>
      <c r="CS39" s="301" t="str">
        <f t="shared" ref="CS39" si="42">(IF(((CQ39/$D39)&lt;10),"&lt;10",ROUND((CQ39/$D39),0)))</f>
        <v>&lt;10</v>
      </c>
      <c r="CT39" s="251">
        <v>5120</v>
      </c>
      <c r="CU39" s="338" t="s">
        <v>3</v>
      </c>
      <c r="CV39" s="301" t="str">
        <f t="shared" ref="CV39" si="43">(IF(((CT39/$D39)&lt;10),"&lt;10",ROUND((CT39/$D39),0)))</f>
        <v>&lt;10</v>
      </c>
      <c r="CW39" s="159"/>
      <c r="CX39" s="160" t="s">
        <v>3</v>
      </c>
      <c r="CY39" s="251">
        <v>33900</v>
      </c>
      <c r="CZ39" s="338" t="s">
        <v>3</v>
      </c>
      <c r="DA39" s="301">
        <f t="shared" ref="DA39:DA41" si="44">(IF(((CY39/$D39)&lt;10),"&lt;10",ROUND((CY39/$D39),0)))</f>
        <v>15</v>
      </c>
      <c r="DB39" s="247">
        <v>649</v>
      </c>
      <c r="DC39" s="338" t="s">
        <v>3</v>
      </c>
      <c r="DD39" s="338"/>
      <c r="DE39" s="159"/>
      <c r="DF39" s="160" t="s">
        <v>3</v>
      </c>
      <c r="DG39" s="247">
        <v>135</v>
      </c>
      <c r="DH39" s="248" t="s">
        <v>3</v>
      </c>
      <c r="DI39" s="247">
        <v>142.00000000000003</v>
      </c>
      <c r="DJ39" s="248" t="s">
        <v>3</v>
      </c>
      <c r="DK39" s="247">
        <v>167</v>
      </c>
      <c r="DL39" s="248" t="s">
        <v>3</v>
      </c>
      <c r="DM39" s="159"/>
      <c r="DN39" s="338" t="s">
        <v>3</v>
      </c>
      <c r="DO39" s="338"/>
      <c r="DP39" s="255">
        <v>1880</v>
      </c>
      <c r="DQ39" s="338" t="s">
        <v>3</v>
      </c>
      <c r="DR39" s="338"/>
      <c r="DS39" s="159"/>
      <c r="DT39" s="338" t="s">
        <v>3</v>
      </c>
      <c r="DU39" s="338"/>
      <c r="DV39" s="251">
        <v>2370</v>
      </c>
      <c r="DW39" s="338" t="s">
        <v>3</v>
      </c>
      <c r="DX39" s="301" t="str">
        <f t="shared" ref="DX39" si="45">(IF(((DV39/$D39)&lt;10),"&lt;10",ROUND((DV39/$D39),0)))</f>
        <v>&lt;10</v>
      </c>
      <c r="DY39" s="251">
        <v>166000</v>
      </c>
      <c r="DZ39" s="382" t="s">
        <v>3</v>
      </c>
      <c r="EA39" s="301">
        <f t="shared" si="27"/>
        <v>74</v>
      </c>
      <c r="EB39" s="227">
        <v>168</v>
      </c>
      <c r="EC39" s="326" t="s">
        <v>3</v>
      </c>
      <c r="ED39" s="326"/>
      <c r="EE39" s="134"/>
      <c r="EF39" s="326" t="s">
        <v>3</v>
      </c>
      <c r="EG39" s="326"/>
      <c r="EH39" s="227">
        <v>421</v>
      </c>
      <c r="EI39" s="326" t="s">
        <v>3</v>
      </c>
      <c r="EJ39" s="326"/>
      <c r="EK39" s="252">
        <v>3450</v>
      </c>
      <c r="EL39" s="326" t="s">
        <v>3</v>
      </c>
      <c r="EM39" s="301" t="str">
        <f>(IF(((EK39/$D39)&lt;10),"&lt;10",ROUND((EK39/$D39),0)))</f>
        <v>&lt;10</v>
      </c>
      <c r="EN39" s="250">
        <v>1680</v>
      </c>
      <c r="EO39" s="326" t="s">
        <v>3</v>
      </c>
      <c r="EP39" s="326"/>
      <c r="EQ39" s="256">
        <v>1780</v>
      </c>
      <c r="ER39" s="326" t="s">
        <v>3</v>
      </c>
      <c r="ES39" s="326"/>
      <c r="ET39" s="227">
        <v>457</v>
      </c>
      <c r="EU39" s="326" t="s">
        <v>3</v>
      </c>
      <c r="EV39" s="326"/>
      <c r="EW39" s="227">
        <v>70.099999999999994</v>
      </c>
      <c r="EX39" s="326" t="s">
        <v>3</v>
      </c>
      <c r="EY39" s="326"/>
      <c r="EZ39" s="134"/>
      <c r="FA39" s="326"/>
      <c r="FB39" s="326"/>
      <c r="FC39" s="134"/>
      <c r="FD39" s="326"/>
      <c r="FE39" s="326"/>
      <c r="FF39" s="252">
        <v>115000</v>
      </c>
      <c r="FG39" s="326" t="s">
        <v>3</v>
      </c>
      <c r="FH39" s="301">
        <f t="shared" si="28"/>
        <v>52</v>
      </c>
      <c r="FI39" s="252">
        <v>83100</v>
      </c>
      <c r="FJ39" s="364" t="s">
        <v>3</v>
      </c>
      <c r="FK39" s="367">
        <f t="shared" si="29"/>
        <v>37</v>
      </c>
    </row>
    <row r="40" spans="1:167" x14ac:dyDescent="0.2">
      <c r="A40" s="195" t="s">
        <v>55</v>
      </c>
      <c r="B40" s="13" t="s">
        <v>243</v>
      </c>
      <c r="C40" s="2238" t="s">
        <v>2</v>
      </c>
      <c r="D40" s="30">
        <v>536</v>
      </c>
      <c r="E40" s="35">
        <v>41000000</v>
      </c>
      <c r="F40" s="32"/>
      <c r="G40" s="294" t="s">
        <v>3</v>
      </c>
      <c r="H40" s="294"/>
      <c r="I40" s="32"/>
      <c r="J40" s="294" t="s">
        <v>3</v>
      </c>
      <c r="K40" s="294"/>
      <c r="L40" s="32"/>
      <c r="M40" s="33" t="s">
        <v>3</v>
      </c>
      <c r="N40" s="33"/>
      <c r="O40" s="294"/>
      <c r="P40" s="294"/>
      <c r="Q40" s="33"/>
      <c r="R40" s="294"/>
      <c r="S40" s="294"/>
      <c r="T40" s="33"/>
      <c r="U40" s="294"/>
      <c r="V40" s="294"/>
      <c r="W40" s="33"/>
      <c r="X40" s="294"/>
      <c r="Y40" s="294"/>
      <c r="Z40" s="38">
        <v>2.5</v>
      </c>
      <c r="AA40" s="33"/>
      <c r="AB40" s="32"/>
      <c r="AC40" s="33" t="s">
        <v>3</v>
      </c>
      <c r="AD40" s="32"/>
      <c r="AE40" s="33" t="s">
        <v>3</v>
      </c>
      <c r="AF40" s="32"/>
      <c r="AG40" s="33" t="s">
        <v>3</v>
      </c>
      <c r="AH40" s="38">
        <v>65</v>
      </c>
      <c r="AI40" s="294"/>
      <c r="AJ40" s="294"/>
      <c r="AK40" s="32"/>
      <c r="AL40" s="33" t="s">
        <v>3</v>
      </c>
      <c r="AM40" s="32"/>
      <c r="AN40" s="33" t="s">
        <v>3</v>
      </c>
      <c r="AO40" s="37">
        <v>110</v>
      </c>
      <c r="AP40" s="294"/>
      <c r="AQ40" s="294"/>
      <c r="AR40" s="37">
        <v>390</v>
      </c>
      <c r="AS40" s="294"/>
      <c r="AT40" s="294"/>
      <c r="AU40" s="32"/>
      <c r="AV40" s="294" t="s">
        <v>3</v>
      </c>
      <c r="AW40" s="294"/>
      <c r="AX40" s="32"/>
      <c r="AY40" s="33" t="s">
        <v>3</v>
      </c>
      <c r="AZ40" s="32"/>
      <c r="BA40" s="33" t="s">
        <v>3</v>
      </c>
      <c r="BB40" s="254">
        <v>510</v>
      </c>
      <c r="BC40" s="294"/>
      <c r="BD40" s="294"/>
      <c r="BE40" s="32"/>
      <c r="BF40" s="33" t="s">
        <v>3</v>
      </c>
      <c r="BG40" s="38">
        <v>8.6999999999999993</v>
      </c>
      <c r="BH40" s="294"/>
      <c r="BI40" s="294"/>
      <c r="BJ40" s="32"/>
      <c r="BK40" s="33" t="s">
        <v>3</v>
      </c>
      <c r="BL40" s="32"/>
      <c r="BM40" s="33" t="s">
        <v>3</v>
      </c>
      <c r="BN40" s="253">
        <v>2400</v>
      </c>
      <c r="BO40" s="294" t="s">
        <v>69</v>
      </c>
      <c r="BP40" s="301" t="str">
        <f t="shared" si="5"/>
        <v>&lt;10</v>
      </c>
      <c r="BQ40" s="32"/>
      <c r="BR40" s="111" t="s">
        <v>3</v>
      </c>
      <c r="BS40" s="247">
        <v>6.02</v>
      </c>
      <c r="BT40" s="332" t="s">
        <v>8</v>
      </c>
      <c r="BU40" s="332"/>
      <c r="BV40" s="247">
        <v>3.8600000000000003</v>
      </c>
      <c r="BW40" s="248" t="s">
        <v>3</v>
      </c>
      <c r="BX40" s="159"/>
      <c r="BY40" s="160" t="s">
        <v>3</v>
      </c>
      <c r="BZ40" s="247">
        <v>13.3</v>
      </c>
      <c r="CA40" s="338" t="s">
        <v>3</v>
      </c>
      <c r="CB40" s="338"/>
      <c r="CC40" s="247">
        <v>521</v>
      </c>
      <c r="CD40" s="332" t="s">
        <v>3</v>
      </c>
      <c r="CE40" s="332"/>
      <c r="CF40" s="251">
        <v>978</v>
      </c>
      <c r="CG40" s="332" t="s">
        <v>3</v>
      </c>
      <c r="CH40" s="301" t="str">
        <f t="shared" si="40"/>
        <v>&lt;10</v>
      </c>
      <c r="CI40" s="159"/>
      <c r="CJ40" s="338" t="s">
        <v>3</v>
      </c>
      <c r="CK40" s="338"/>
      <c r="CL40" s="247">
        <v>38.9</v>
      </c>
      <c r="CM40" s="332" t="s">
        <v>8</v>
      </c>
      <c r="CN40" s="332"/>
      <c r="CO40" s="159"/>
      <c r="CP40" s="160" t="s">
        <v>3</v>
      </c>
      <c r="CQ40" s="247">
        <v>110</v>
      </c>
      <c r="CR40" s="332" t="s">
        <v>3</v>
      </c>
      <c r="CS40" s="332"/>
      <c r="CT40" s="247">
        <v>167</v>
      </c>
      <c r="CU40" s="338" t="s">
        <v>3</v>
      </c>
      <c r="CV40" s="338"/>
      <c r="CW40" s="159"/>
      <c r="CX40" s="160" t="s">
        <v>3</v>
      </c>
      <c r="CY40" s="251">
        <v>1920</v>
      </c>
      <c r="CZ40" s="338" t="s">
        <v>3</v>
      </c>
      <c r="DA40" s="301" t="str">
        <f t="shared" si="44"/>
        <v>&lt;10</v>
      </c>
      <c r="DB40" s="165">
        <v>8.18</v>
      </c>
      <c r="DC40" s="338" t="s">
        <v>12</v>
      </c>
      <c r="DD40" s="338"/>
      <c r="DE40" s="159"/>
      <c r="DF40" s="160" t="s">
        <v>3</v>
      </c>
      <c r="DG40" s="165">
        <v>3.42</v>
      </c>
      <c r="DH40" s="160" t="s">
        <v>12</v>
      </c>
      <c r="DI40" s="247">
        <v>4.04</v>
      </c>
      <c r="DJ40" s="248" t="s">
        <v>8</v>
      </c>
      <c r="DK40" s="247">
        <v>4.43</v>
      </c>
      <c r="DL40" s="248" t="s">
        <v>3</v>
      </c>
      <c r="DM40" s="159"/>
      <c r="DN40" s="338" t="s">
        <v>3</v>
      </c>
      <c r="DO40" s="338"/>
      <c r="DP40" s="247">
        <v>12.2</v>
      </c>
      <c r="DQ40" s="338" t="s">
        <v>8</v>
      </c>
      <c r="DR40" s="338"/>
      <c r="DS40" s="159"/>
      <c r="DT40" s="338" t="s">
        <v>3</v>
      </c>
      <c r="DU40" s="338"/>
      <c r="DV40" s="247">
        <v>47.2</v>
      </c>
      <c r="DW40" s="338" t="s">
        <v>8</v>
      </c>
      <c r="DX40" s="338"/>
      <c r="DY40" s="251">
        <v>3070</v>
      </c>
      <c r="DZ40" s="382" t="s">
        <v>3</v>
      </c>
      <c r="EA40" s="301" t="str">
        <f t="shared" si="27"/>
        <v>&lt;10</v>
      </c>
      <c r="EB40" s="227">
        <v>6.23</v>
      </c>
      <c r="EC40" s="326" t="s">
        <v>8</v>
      </c>
      <c r="ED40" s="326"/>
      <c r="EE40" s="134"/>
      <c r="EF40" s="326" t="s">
        <v>3</v>
      </c>
      <c r="EG40" s="326"/>
      <c r="EH40" s="227">
        <v>4.5999999999999996</v>
      </c>
      <c r="EI40" s="326" t="s">
        <v>8</v>
      </c>
      <c r="EJ40" s="326"/>
      <c r="EK40" s="227">
        <v>63.1</v>
      </c>
      <c r="EL40" s="326" t="s">
        <v>3</v>
      </c>
      <c r="EM40" s="326"/>
      <c r="EN40" s="227">
        <v>38.699999999999996</v>
      </c>
      <c r="EO40" s="326" t="s">
        <v>8</v>
      </c>
      <c r="EP40" s="326"/>
      <c r="EQ40" s="227">
        <v>58.2</v>
      </c>
      <c r="ER40" s="326" t="s">
        <v>8</v>
      </c>
      <c r="ES40" s="326"/>
      <c r="ET40" s="227">
        <v>9.4400000000000013</v>
      </c>
      <c r="EU40" s="326" t="s">
        <v>8</v>
      </c>
      <c r="EV40" s="326"/>
      <c r="EW40" s="125">
        <v>3.54</v>
      </c>
      <c r="EX40" s="326" t="s">
        <v>12</v>
      </c>
      <c r="EY40" s="326"/>
      <c r="EZ40" s="134"/>
      <c r="FA40" s="326"/>
      <c r="FB40" s="326"/>
      <c r="FC40" s="134"/>
      <c r="FD40" s="326"/>
      <c r="FE40" s="326"/>
      <c r="FF40" s="252">
        <v>2130</v>
      </c>
      <c r="FG40" s="326" t="s">
        <v>3</v>
      </c>
      <c r="FH40" s="301" t="str">
        <f t="shared" si="28"/>
        <v>&lt;10</v>
      </c>
      <c r="FI40" s="252">
        <v>2009.9999999999998</v>
      </c>
      <c r="FJ40" s="364" t="s">
        <v>3</v>
      </c>
      <c r="FK40" s="367" t="str">
        <f t="shared" si="29"/>
        <v>&lt;10</v>
      </c>
    </row>
    <row r="41" spans="1:167" x14ac:dyDescent="0.2">
      <c r="A41" s="195" t="s">
        <v>56</v>
      </c>
      <c r="B41" s="13" t="s">
        <v>243</v>
      </c>
      <c r="C41" s="2238" t="s">
        <v>2</v>
      </c>
      <c r="D41" s="30">
        <v>100</v>
      </c>
      <c r="E41" s="35">
        <v>2700</v>
      </c>
      <c r="F41" s="32"/>
      <c r="G41" s="294" t="s">
        <v>3</v>
      </c>
      <c r="H41" s="294"/>
      <c r="I41" s="32"/>
      <c r="J41" s="294" t="s">
        <v>3</v>
      </c>
      <c r="K41" s="294"/>
      <c r="L41" s="32"/>
      <c r="M41" s="33" t="s">
        <v>3</v>
      </c>
      <c r="N41" s="33"/>
      <c r="O41" s="294"/>
      <c r="P41" s="294"/>
      <c r="Q41" s="33"/>
      <c r="R41" s="294"/>
      <c r="S41" s="294"/>
      <c r="T41" s="33"/>
      <c r="U41" s="294"/>
      <c r="V41" s="294"/>
      <c r="W41" s="33"/>
      <c r="X41" s="294"/>
      <c r="Y41" s="294"/>
      <c r="Z41" s="38">
        <v>29</v>
      </c>
      <c r="AA41" s="33"/>
      <c r="AB41" s="32"/>
      <c r="AC41" s="33" t="s">
        <v>3</v>
      </c>
      <c r="AD41" s="32"/>
      <c r="AE41" s="33" t="s">
        <v>3</v>
      </c>
      <c r="AF41" s="32"/>
      <c r="AG41" s="33" t="s">
        <v>3</v>
      </c>
      <c r="AH41" s="246">
        <v>1400</v>
      </c>
      <c r="AI41" s="294"/>
      <c r="AJ41" s="301">
        <f>(IF(((AH41/$D41)&lt;10),"&lt;10",ROUND((AH41/$D41),0)))</f>
        <v>14</v>
      </c>
      <c r="AK41" s="32"/>
      <c r="AL41" s="33" t="s">
        <v>3</v>
      </c>
      <c r="AM41" s="32"/>
      <c r="AN41" s="33" t="s">
        <v>3</v>
      </c>
      <c r="AO41" s="253">
        <v>3000</v>
      </c>
      <c r="AP41" s="294" t="s">
        <v>69</v>
      </c>
      <c r="AQ41" s="301">
        <f>(IF(((AO41/$D41)&lt;10),"&lt;10",ROUND((AO41/$D41),0)))</f>
        <v>30</v>
      </c>
      <c r="AR41" s="246">
        <v>2300</v>
      </c>
      <c r="AS41" s="294" t="s">
        <v>69</v>
      </c>
      <c r="AT41" s="301">
        <f>(IF(((AR41/$D41)&lt;10),"&lt;10",ROUND((AR41/$D41),0)))</f>
        <v>23</v>
      </c>
      <c r="AU41" s="32"/>
      <c r="AV41" s="294" t="s">
        <v>3</v>
      </c>
      <c r="AW41" s="294"/>
      <c r="AX41" s="32"/>
      <c r="AY41" s="33" t="s">
        <v>3</v>
      </c>
      <c r="AZ41" s="32"/>
      <c r="BA41" s="33" t="s">
        <v>3</v>
      </c>
      <c r="BB41" s="253">
        <v>6200</v>
      </c>
      <c r="BC41" s="294" t="s">
        <v>69</v>
      </c>
      <c r="BD41" s="301">
        <f t="shared" ref="BD41" si="46">(IF(((BB41/$D41)&lt;10),"&lt;10",ROUND((BB41/$D41),0)))</f>
        <v>62</v>
      </c>
      <c r="BE41" s="32"/>
      <c r="BF41" s="33" t="s">
        <v>3</v>
      </c>
      <c r="BG41" s="246">
        <v>190</v>
      </c>
      <c r="BH41" s="294" t="s">
        <v>69</v>
      </c>
      <c r="BI41" s="301" t="str">
        <f t="shared" ref="BI41" si="47">(IF(((BG41/$D41)&lt;10),"&lt;10",ROUND((BG41/$D41),0)))</f>
        <v>&lt;10</v>
      </c>
      <c r="BJ41" s="32"/>
      <c r="BK41" s="33" t="s">
        <v>3</v>
      </c>
      <c r="BL41" s="32"/>
      <c r="BM41" s="33" t="s">
        <v>3</v>
      </c>
      <c r="BN41" s="253">
        <v>13000</v>
      </c>
      <c r="BO41" s="294" t="s">
        <v>69</v>
      </c>
      <c r="BP41" s="301">
        <f t="shared" si="5"/>
        <v>130</v>
      </c>
      <c r="BQ41" s="32"/>
      <c r="BR41" s="111" t="s">
        <v>3</v>
      </c>
      <c r="BS41" s="249">
        <v>155</v>
      </c>
      <c r="BT41" s="332" t="s">
        <v>3</v>
      </c>
      <c r="BU41" s="301" t="str">
        <f t="shared" ref="BU41" si="48">(IF(((BS41/$D41)&lt;10),"&lt;10",ROUND((BS41/$D41),0)))</f>
        <v>&lt;10</v>
      </c>
      <c r="BV41" s="247">
        <v>64.5</v>
      </c>
      <c r="BW41" s="248" t="s">
        <v>3</v>
      </c>
      <c r="BX41" s="159"/>
      <c r="BY41" s="160" t="s">
        <v>3</v>
      </c>
      <c r="BZ41" s="247">
        <v>59.8</v>
      </c>
      <c r="CA41" s="338" t="s">
        <v>3</v>
      </c>
      <c r="CB41" s="338"/>
      <c r="CC41" s="251">
        <v>1510</v>
      </c>
      <c r="CD41" s="332" t="s">
        <v>3</v>
      </c>
      <c r="CE41" s="301">
        <f t="shared" ref="CE41" si="49">(IF(((CC41/$D41)&lt;10),"&lt;10",ROUND((CC41/$D41),0)))</f>
        <v>15</v>
      </c>
      <c r="CF41" s="251">
        <v>3190</v>
      </c>
      <c r="CG41" s="332" t="s">
        <v>3</v>
      </c>
      <c r="CH41" s="301">
        <f t="shared" si="40"/>
        <v>32</v>
      </c>
      <c r="CI41" s="159"/>
      <c r="CJ41" s="338" t="s">
        <v>3</v>
      </c>
      <c r="CK41" s="338"/>
      <c r="CL41" s="251">
        <v>1570</v>
      </c>
      <c r="CM41" s="332" t="s">
        <v>3</v>
      </c>
      <c r="CN41" s="301">
        <f t="shared" ref="CN41" si="50">(IF(((CL41/$D41)&lt;10),"&lt;10",ROUND((CL41/$D41),0)))</f>
        <v>16</v>
      </c>
      <c r="CO41" s="159"/>
      <c r="CP41" s="160" t="s">
        <v>3</v>
      </c>
      <c r="CQ41" s="249">
        <v>885</v>
      </c>
      <c r="CR41" s="332" t="s">
        <v>3</v>
      </c>
      <c r="CS41" s="301" t="str">
        <f t="shared" ref="CS41" si="51">(IF(((CQ41/$D41)&lt;10),"&lt;10",ROUND((CQ41/$D41),0)))</f>
        <v>&lt;10</v>
      </c>
      <c r="CT41" s="249">
        <v>983</v>
      </c>
      <c r="CU41" s="338" t="s">
        <v>3</v>
      </c>
      <c r="CV41" s="301" t="str">
        <f t="shared" ref="CV41" si="52">(IF(((CT41/$D41)&lt;10),"&lt;10",ROUND((CT41/$D41),0)))</f>
        <v>&lt;10</v>
      </c>
      <c r="CW41" s="159"/>
      <c r="CX41" s="160" t="s">
        <v>3</v>
      </c>
      <c r="CY41" s="251">
        <v>3250</v>
      </c>
      <c r="CZ41" s="338" t="s">
        <v>3</v>
      </c>
      <c r="DA41" s="301">
        <f t="shared" si="44"/>
        <v>33</v>
      </c>
      <c r="DB41" s="249">
        <v>241</v>
      </c>
      <c r="DC41" s="338" t="s">
        <v>3</v>
      </c>
      <c r="DD41" s="301" t="str">
        <f t="shared" ref="DD41" si="53">(IF(((DB41/$D41)&lt;10),"&lt;10",ROUND((DB41/$D41),0)))</f>
        <v>&lt;10</v>
      </c>
      <c r="DE41" s="159"/>
      <c r="DF41" s="160" t="s">
        <v>3</v>
      </c>
      <c r="DG41" s="247">
        <v>95.8</v>
      </c>
      <c r="DH41" s="248" t="s">
        <v>3</v>
      </c>
      <c r="DI41" s="247">
        <v>86.4</v>
      </c>
      <c r="DJ41" s="248" t="s">
        <v>3</v>
      </c>
      <c r="DK41" s="247">
        <v>49.2</v>
      </c>
      <c r="DL41" s="248" t="s">
        <v>3</v>
      </c>
      <c r="DM41" s="159"/>
      <c r="DN41" s="338" t="s">
        <v>3</v>
      </c>
      <c r="DO41" s="338"/>
      <c r="DP41" s="249">
        <v>598</v>
      </c>
      <c r="DQ41" s="338" t="s">
        <v>3</v>
      </c>
      <c r="DR41" s="301" t="str">
        <f t="shared" ref="DR41" si="54">(IF(((DP41/$D41)&lt;10),"&lt;10",ROUND((DP41/$D41),0)))</f>
        <v>&lt;10</v>
      </c>
      <c r="DS41" s="159"/>
      <c r="DT41" s="338" t="s">
        <v>3</v>
      </c>
      <c r="DU41" s="338"/>
      <c r="DV41" s="249">
        <v>481</v>
      </c>
      <c r="DW41" s="338" t="s">
        <v>3</v>
      </c>
      <c r="DX41" s="301" t="str">
        <f t="shared" ref="DX41" si="55">(IF(((DV41/$D41)&lt;10),"&lt;10",ROUND((DV41/$D41),0)))</f>
        <v>&lt;10</v>
      </c>
      <c r="DY41" s="251">
        <v>14000</v>
      </c>
      <c r="DZ41" s="382" t="s">
        <v>3</v>
      </c>
      <c r="EA41" s="301">
        <f t="shared" si="27"/>
        <v>140</v>
      </c>
      <c r="EB41" s="227">
        <v>61.4</v>
      </c>
      <c r="EC41" s="326" t="s">
        <v>3</v>
      </c>
      <c r="ED41" s="326"/>
      <c r="EE41" s="134"/>
      <c r="EF41" s="326" t="s">
        <v>3</v>
      </c>
      <c r="EG41" s="326"/>
      <c r="EH41" s="235">
        <v>326</v>
      </c>
      <c r="EI41" s="326" t="s">
        <v>3</v>
      </c>
      <c r="EJ41" s="301" t="str">
        <f>(IF(((EH41/$D41)&lt;10),"&lt;10",ROUND((EH41/$D41),0)))</f>
        <v>&lt;10</v>
      </c>
      <c r="EK41" s="235">
        <v>959</v>
      </c>
      <c r="EL41" s="326" t="s">
        <v>3</v>
      </c>
      <c r="EM41" s="301" t="str">
        <f>(IF(((EK41/$D41)&lt;10),"&lt;10",ROUND((EK41/$D41),0)))</f>
        <v>&lt;10</v>
      </c>
      <c r="EN41" s="252">
        <v>1160</v>
      </c>
      <c r="EO41" s="326" t="s">
        <v>3</v>
      </c>
      <c r="EP41" s="301">
        <f>(IF(((EN41/$D41)&lt;10),"&lt;10",ROUND((EN41/$D41),0)))</f>
        <v>12</v>
      </c>
      <c r="EQ41" s="252">
        <v>1140</v>
      </c>
      <c r="ER41" s="326" t="s">
        <v>3</v>
      </c>
      <c r="ES41" s="301">
        <f>(IF(((EQ41/$D41)&lt;10),"&lt;10",ROUND((EQ41/$D41),0)))</f>
        <v>11</v>
      </c>
      <c r="ET41" s="235">
        <v>199</v>
      </c>
      <c r="EU41" s="326" t="s">
        <v>3</v>
      </c>
      <c r="EV41" s="301" t="str">
        <f>(IF(((ET41/$D41)&lt;10),"&lt;10",ROUND((ET41/$D41),0)))</f>
        <v>&lt;10</v>
      </c>
      <c r="EW41" s="227">
        <v>51.8</v>
      </c>
      <c r="EX41" s="326" t="s">
        <v>3</v>
      </c>
      <c r="EY41" s="326"/>
      <c r="EZ41" s="134"/>
      <c r="FA41" s="326"/>
      <c r="FB41" s="326"/>
      <c r="FC41" s="134"/>
      <c r="FD41" s="326"/>
      <c r="FE41" s="326"/>
      <c r="FF41" s="252">
        <v>19200</v>
      </c>
      <c r="FG41" s="326" t="s">
        <v>3</v>
      </c>
      <c r="FH41" s="301">
        <f t="shared" si="28"/>
        <v>192</v>
      </c>
      <c r="FI41" s="252">
        <v>13100</v>
      </c>
      <c r="FJ41" s="364" t="s">
        <v>3</v>
      </c>
      <c r="FK41" s="367">
        <f t="shared" si="29"/>
        <v>131</v>
      </c>
    </row>
    <row r="42" spans="1:167" x14ac:dyDescent="0.2">
      <c r="A42" s="195" t="s">
        <v>57</v>
      </c>
      <c r="B42" s="13" t="s">
        <v>243</v>
      </c>
      <c r="C42" s="2238" t="s">
        <v>2</v>
      </c>
      <c r="D42" s="30">
        <v>561</v>
      </c>
      <c r="E42" s="35">
        <v>23000</v>
      </c>
      <c r="F42" s="32"/>
      <c r="G42" s="294" t="s">
        <v>3</v>
      </c>
      <c r="H42" s="294"/>
      <c r="I42" s="32"/>
      <c r="J42" s="294" t="s">
        <v>3</v>
      </c>
      <c r="K42" s="294"/>
      <c r="L42" s="32"/>
      <c r="M42" s="33" t="s">
        <v>3</v>
      </c>
      <c r="N42" s="33"/>
      <c r="O42" s="294"/>
      <c r="P42" s="294"/>
      <c r="Q42" s="33"/>
      <c r="R42" s="294"/>
      <c r="S42" s="294"/>
      <c r="T42" s="33"/>
      <c r="U42" s="294"/>
      <c r="V42" s="294"/>
      <c r="W42" s="33"/>
      <c r="X42" s="294"/>
      <c r="Y42" s="294"/>
      <c r="Z42" s="38">
        <v>2.2999999999999998</v>
      </c>
      <c r="AA42" s="33" t="s">
        <v>12</v>
      </c>
      <c r="AB42" s="32"/>
      <c r="AC42" s="33" t="s">
        <v>3</v>
      </c>
      <c r="AD42" s="32"/>
      <c r="AE42" s="33" t="s">
        <v>3</v>
      </c>
      <c r="AF42" s="32"/>
      <c r="AG42" s="33" t="s">
        <v>3</v>
      </c>
      <c r="AH42" s="38">
        <v>46</v>
      </c>
      <c r="AI42" s="294"/>
      <c r="AJ42" s="294"/>
      <c r="AK42" s="32"/>
      <c r="AL42" s="33" t="s">
        <v>3</v>
      </c>
      <c r="AM42" s="32"/>
      <c r="AN42" s="33" t="s">
        <v>3</v>
      </c>
      <c r="AO42" s="38">
        <v>84</v>
      </c>
      <c r="AP42" s="294"/>
      <c r="AQ42" s="294"/>
      <c r="AR42" s="38">
        <v>72</v>
      </c>
      <c r="AS42" s="294"/>
      <c r="AT42" s="294"/>
      <c r="AU42" s="32"/>
      <c r="AV42" s="294" t="s">
        <v>3</v>
      </c>
      <c r="AW42" s="294"/>
      <c r="AX42" s="32"/>
      <c r="AY42" s="33" t="s">
        <v>3</v>
      </c>
      <c r="AZ42" s="32"/>
      <c r="BA42" s="33" t="s">
        <v>3</v>
      </c>
      <c r="BB42" s="37">
        <v>140</v>
      </c>
      <c r="BC42" s="294"/>
      <c r="BD42" s="294"/>
      <c r="BE42" s="32"/>
      <c r="BF42" s="33" t="s">
        <v>3</v>
      </c>
      <c r="BG42" s="38">
        <v>4.4000000000000004</v>
      </c>
      <c r="BH42" s="294"/>
      <c r="BI42" s="294"/>
      <c r="BJ42" s="32"/>
      <c r="BK42" s="33" t="s">
        <v>3</v>
      </c>
      <c r="BL42" s="32"/>
      <c r="BM42" s="33" t="s">
        <v>3</v>
      </c>
      <c r="BN42" s="37">
        <v>470</v>
      </c>
      <c r="BO42" s="294"/>
      <c r="BP42" s="294"/>
      <c r="BQ42" s="32"/>
      <c r="BR42" s="111" t="s">
        <v>3</v>
      </c>
      <c r="BS42" s="247">
        <v>3.63</v>
      </c>
      <c r="BT42" s="332" t="s">
        <v>8</v>
      </c>
      <c r="BU42" s="332"/>
      <c r="BV42" s="247">
        <v>2.84</v>
      </c>
      <c r="BW42" s="248" t="s">
        <v>3</v>
      </c>
      <c r="BX42" s="159"/>
      <c r="BY42" s="160" t="s">
        <v>3</v>
      </c>
      <c r="BZ42" s="247">
        <v>43.4</v>
      </c>
      <c r="CA42" s="338" t="s">
        <v>3</v>
      </c>
      <c r="CB42" s="338"/>
      <c r="CC42" s="247">
        <v>127</v>
      </c>
      <c r="CD42" s="332" t="s">
        <v>8</v>
      </c>
      <c r="CE42" s="332"/>
      <c r="CF42" s="247">
        <v>156</v>
      </c>
      <c r="CG42" s="332" t="s">
        <v>8</v>
      </c>
      <c r="CH42" s="332"/>
      <c r="CI42" s="159"/>
      <c r="CJ42" s="338" t="s">
        <v>3</v>
      </c>
      <c r="CK42" s="338"/>
      <c r="CL42" s="247">
        <v>67.900000000000006</v>
      </c>
      <c r="CM42" s="332" t="s">
        <v>8</v>
      </c>
      <c r="CN42" s="332"/>
      <c r="CO42" s="159"/>
      <c r="CP42" s="160" t="s">
        <v>3</v>
      </c>
      <c r="CQ42" s="247">
        <v>103.00000000000001</v>
      </c>
      <c r="CR42" s="332" t="s">
        <v>3</v>
      </c>
      <c r="CS42" s="332"/>
      <c r="CT42" s="247">
        <v>50.100000000000009</v>
      </c>
      <c r="CU42" s="338" t="s">
        <v>8</v>
      </c>
      <c r="CV42" s="338"/>
      <c r="CW42" s="159"/>
      <c r="CX42" s="160" t="s">
        <v>3</v>
      </c>
      <c r="CY42" s="247">
        <v>308</v>
      </c>
      <c r="CZ42" s="338" t="s">
        <v>8</v>
      </c>
      <c r="DA42" s="338"/>
      <c r="DB42" s="247">
        <v>14.400000000000002</v>
      </c>
      <c r="DC42" s="338" t="s">
        <v>8</v>
      </c>
      <c r="DD42" s="338"/>
      <c r="DE42" s="159"/>
      <c r="DF42" s="160" t="s">
        <v>3</v>
      </c>
      <c r="DG42" s="247">
        <v>5.39</v>
      </c>
      <c r="DH42" s="248" t="s">
        <v>8</v>
      </c>
      <c r="DI42" s="247">
        <v>5.49</v>
      </c>
      <c r="DJ42" s="248" t="s">
        <v>8</v>
      </c>
      <c r="DK42" s="247">
        <v>1.95</v>
      </c>
      <c r="DL42" s="248" t="s">
        <v>3</v>
      </c>
      <c r="DM42" s="159"/>
      <c r="DN42" s="338" t="s">
        <v>3</v>
      </c>
      <c r="DO42" s="338"/>
      <c r="DP42" s="247">
        <v>10.400000000000002</v>
      </c>
      <c r="DQ42" s="338" t="s">
        <v>8</v>
      </c>
      <c r="DR42" s="338"/>
      <c r="DS42" s="159"/>
      <c r="DT42" s="338" t="s">
        <v>3</v>
      </c>
      <c r="DU42" s="338"/>
      <c r="DV42" s="247">
        <v>22.8</v>
      </c>
      <c r="DW42" s="338" t="s">
        <v>8</v>
      </c>
      <c r="DX42" s="338"/>
      <c r="DY42" s="251">
        <v>599</v>
      </c>
      <c r="DZ42" s="338" t="s">
        <v>8</v>
      </c>
      <c r="EA42" s="301" t="str">
        <f t="shared" si="27"/>
        <v>&lt;10</v>
      </c>
      <c r="EB42" s="227">
        <v>12.3</v>
      </c>
      <c r="EC42" s="326" t="s">
        <v>8</v>
      </c>
      <c r="ED42" s="326"/>
      <c r="EE42" s="134"/>
      <c r="EF42" s="326" t="s">
        <v>3</v>
      </c>
      <c r="EG42" s="326"/>
      <c r="EH42" s="227">
        <v>4.4600000000000009</v>
      </c>
      <c r="EI42" s="326" t="s">
        <v>8</v>
      </c>
      <c r="EJ42" s="326"/>
      <c r="EK42" s="227">
        <v>17.100000000000001</v>
      </c>
      <c r="EL42" s="326" t="s">
        <v>3</v>
      </c>
      <c r="EM42" s="326"/>
      <c r="EN42" s="227">
        <v>17.8</v>
      </c>
      <c r="EO42" s="326" t="s">
        <v>8</v>
      </c>
      <c r="EP42" s="326"/>
      <c r="EQ42" s="227">
        <v>139</v>
      </c>
      <c r="ER42" s="326" t="s">
        <v>3</v>
      </c>
      <c r="ES42" s="326"/>
      <c r="ET42" s="227">
        <v>7.5</v>
      </c>
      <c r="EU42" s="326" t="s">
        <v>8</v>
      </c>
      <c r="EV42" s="326"/>
      <c r="EW42" s="125">
        <v>3.54</v>
      </c>
      <c r="EX42" s="326" t="s">
        <v>12</v>
      </c>
      <c r="EY42" s="326"/>
      <c r="EZ42" s="134"/>
      <c r="FA42" s="326"/>
      <c r="FB42" s="326"/>
      <c r="FC42" s="134"/>
      <c r="FD42" s="326"/>
      <c r="FE42" s="326"/>
      <c r="FF42" s="252">
        <v>631</v>
      </c>
      <c r="FG42" s="326" t="s">
        <v>8</v>
      </c>
      <c r="FH42" s="301" t="str">
        <f t="shared" si="28"/>
        <v>&lt;10</v>
      </c>
      <c r="FI42" s="250">
        <v>135</v>
      </c>
      <c r="FJ42" s="364" t="s">
        <v>8</v>
      </c>
      <c r="FK42" s="364"/>
    </row>
    <row r="43" spans="1:167" x14ac:dyDescent="0.2">
      <c r="A43" s="195" t="s">
        <v>58</v>
      </c>
      <c r="B43" s="13" t="s">
        <v>243</v>
      </c>
      <c r="C43" s="2238" t="s">
        <v>2</v>
      </c>
      <c r="D43" s="30">
        <v>1170</v>
      </c>
      <c r="E43" s="36" t="s">
        <v>2</v>
      </c>
      <c r="F43" s="32"/>
      <c r="G43" s="294" t="s">
        <v>3</v>
      </c>
      <c r="H43" s="294"/>
      <c r="I43" s="32"/>
      <c r="J43" s="294" t="s">
        <v>3</v>
      </c>
      <c r="K43" s="294"/>
      <c r="L43" s="32"/>
      <c r="M43" s="33" t="s">
        <v>3</v>
      </c>
      <c r="N43" s="33"/>
      <c r="O43" s="294"/>
      <c r="P43" s="294"/>
      <c r="Q43" s="33"/>
      <c r="R43" s="294"/>
      <c r="S43" s="294"/>
      <c r="T43" s="33"/>
      <c r="U43" s="294"/>
      <c r="V43" s="294"/>
      <c r="W43" s="33"/>
      <c r="X43" s="294"/>
      <c r="Y43" s="294"/>
      <c r="Z43" s="38">
        <v>23</v>
      </c>
      <c r="AA43" s="33"/>
      <c r="AB43" s="32"/>
      <c r="AC43" s="33" t="s">
        <v>3</v>
      </c>
      <c r="AD43" s="32"/>
      <c r="AE43" s="33" t="s">
        <v>3</v>
      </c>
      <c r="AF43" s="32"/>
      <c r="AG43" s="33" t="s">
        <v>3</v>
      </c>
      <c r="AH43" s="37">
        <v>1100</v>
      </c>
      <c r="AI43" s="294"/>
      <c r="AJ43" s="294"/>
      <c r="AK43" s="32"/>
      <c r="AL43" s="33" t="s">
        <v>3</v>
      </c>
      <c r="AM43" s="32"/>
      <c r="AN43" s="33" t="s">
        <v>3</v>
      </c>
      <c r="AO43" s="246">
        <v>2300</v>
      </c>
      <c r="AP43" s="294" t="s">
        <v>69</v>
      </c>
      <c r="AQ43" s="301" t="str">
        <f>(IF(((AO43/$D43)&lt;10),"&lt;10",ROUND((AO43/$D43),0)))</f>
        <v>&lt;10</v>
      </c>
      <c r="AR43" s="246">
        <v>5000</v>
      </c>
      <c r="AS43" s="294" t="s">
        <v>69</v>
      </c>
      <c r="AT43" s="301" t="str">
        <f t="shared" ref="AT43:AT44" si="56">(IF(((AR43/$D43)&lt;10),"&lt;10",ROUND((AR43/$D43),0)))</f>
        <v>&lt;10</v>
      </c>
      <c r="AU43" s="32"/>
      <c r="AV43" s="294" t="s">
        <v>3</v>
      </c>
      <c r="AW43" s="294"/>
      <c r="AX43" s="32"/>
      <c r="AY43" s="33" t="s">
        <v>3</v>
      </c>
      <c r="AZ43" s="32"/>
      <c r="BA43" s="33" t="s">
        <v>3</v>
      </c>
      <c r="BB43" s="246">
        <v>10000</v>
      </c>
      <c r="BC43" s="294" t="s">
        <v>69</v>
      </c>
      <c r="BD43" s="301" t="str">
        <f t="shared" ref="BD43:BD44" si="57">(IF(((BB43/$D43)&lt;10),"&lt;10",ROUND((BB43/$D43),0)))</f>
        <v>&lt;10</v>
      </c>
      <c r="BE43" s="32"/>
      <c r="BF43" s="33" t="s">
        <v>3</v>
      </c>
      <c r="BG43" s="37">
        <v>130</v>
      </c>
      <c r="BH43" s="294"/>
      <c r="BI43" s="294"/>
      <c r="BJ43" s="32"/>
      <c r="BK43" s="33" t="s">
        <v>3</v>
      </c>
      <c r="BL43" s="32"/>
      <c r="BM43" s="33" t="s">
        <v>3</v>
      </c>
      <c r="BN43" s="246">
        <v>28000</v>
      </c>
      <c r="BO43" s="294" t="s">
        <v>69</v>
      </c>
      <c r="BP43" s="301">
        <f t="shared" si="5"/>
        <v>24</v>
      </c>
      <c r="BQ43" s="32"/>
      <c r="BR43" s="111" t="s">
        <v>3</v>
      </c>
      <c r="BS43" s="247">
        <v>82.4</v>
      </c>
      <c r="BT43" s="332" t="s">
        <v>3</v>
      </c>
      <c r="BU43" s="332"/>
      <c r="BV43" s="247">
        <v>56.20000000000001</v>
      </c>
      <c r="BW43" s="248" t="s">
        <v>3</v>
      </c>
      <c r="BX43" s="159"/>
      <c r="BY43" s="160" t="s">
        <v>3</v>
      </c>
      <c r="BZ43" s="247">
        <v>105</v>
      </c>
      <c r="CA43" s="338" t="s">
        <v>3</v>
      </c>
      <c r="CB43" s="338"/>
      <c r="CC43" s="251">
        <v>6660</v>
      </c>
      <c r="CD43" s="332" t="s">
        <v>3</v>
      </c>
      <c r="CE43" s="301" t="str">
        <f t="shared" ref="CE43:CE44" si="58">(IF(((CC43/$D43)&lt;10),"&lt;10",ROUND((CC43/$D43),0)))</f>
        <v>&lt;10</v>
      </c>
      <c r="CF43" s="251">
        <v>12300</v>
      </c>
      <c r="CG43" s="332" t="s">
        <v>3</v>
      </c>
      <c r="CH43" s="301">
        <f t="shared" ref="CH43:CH44" si="59">(IF(((CF43/$D43)&lt;10),"&lt;10",ROUND((CF43/$D43),0)))</f>
        <v>11</v>
      </c>
      <c r="CI43" s="159"/>
      <c r="CJ43" s="338" t="s">
        <v>3</v>
      </c>
      <c r="CK43" s="338"/>
      <c r="CL43" s="247">
        <v>936</v>
      </c>
      <c r="CM43" s="332" t="s">
        <v>3</v>
      </c>
      <c r="CN43" s="332"/>
      <c r="CO43" s="159"/>
      <c r="CP43" s="160" t="s">
        <v>3</v>
      </c>
      <c r="CQ43" s="251">
        <v>1340</v>
      </c>
      <c r="CR43" s="332" t="s">
        <v>3</v>
      </c>
      <c r="CS43" s="301" t="str">
        <f t="shared" ref="CS43:CS44" si="60">(IF(((CQ43/$D43)&lt;10),"&lt;10",ROUND((CQ43/$D43),0)))</f>
        <v>&lt;10</v>
      </c>
      <c r="CT43" s="251">
        <v>2320</v>
      </c>
      <c r="CU43" s="338" t="s">
        <v>3</v>
      </c>
      <c r="CV43" s="301" t="str">
        <f t="shared" ref="CV43:CV44" si="61">(IF(((CT43/$D43)&lt;10),"&lt;10",ROUND((CT43/$D43),0)))</f>
        <v>&lt;10</v>
      </c>
      <c r="CW43" s="159"/>
      <c r="CX43" s="160" t="s">
        <v>3</v>
      </c>
      <c r="CY43" s="251">
        <v>24800</v>
      </c>
      <c r="CZ43" s="338" t="s">
        <v>3</v>
      </c>
      <c r="DA43" s="301">
        <f t="shared" ref="DA43:DA44" si="62">(IF(((CY43/$D43)&lt;10),"&lt;10",ROUND((CY43/$D43),0)))</f>
        <v>21</v>
      </c>
      <c r="DB43" s="247">
        <v>257</v>
      </c>
      <c r="DC43" s="338" t="s">
        <v>3</v>
      </c>
      <c r="DD43" s="338"/>
      <c r="DE43" s="159"/>
      <c r="DF43" s="160" t="s">
        <v>3</v>
      </c>
      <c r="DG43" s="247">
        <v>37.5</v>
      </c>
      <c r="DH43" s="248" t="s">
        <v>3</v>
      </c>
      <c r="DI43" s="247">
        <v>43.3</v>
      </c>
      <c r="DJ43" s="248" t="s">
        <v>3</v>
      </c>
      <c r="DK43" s="247">
        <v>68.3</v>
      </c>
      <c r="DL43" s="248" t="s">
        <v>3</v>
      </c>
      <c r="DM43" s="159"/>
      <c r="DN43" s="338" t="s">
        <v>3</v>
      </c>
      <c r="DO43" s="338"/>
      <c r="DP43" s="247">
        <v>232</v>
      </c>
      <c r="DQ43" s="338" t="s">
        <v>3</v>
      </c>
      <c r="DR43" s="338"/>
      <c r="DS43" s="159"/>
      <c r="DT43" s="338" t="s">
        <v>3</v>
      </c>
      <c r="DU43" s="338"/>
      <c r="DV43" s="247">
        <v>361</v>
      </c>
      <c r="DW43" s="338" t="s">
        <v>3</v>
      </c>
      <c r="DX43" s="338"/>
      <c r="DY43" s="251">
        <v>61000</v>
      </c>
      <c r="DZ43" s="382" t="s">
        <v>3</v>
      </c>
      <c r="EA43" s="301">
        <f t="shared" si="27"/>
        <v>52</v>
      </c>
      <c r="EB43" s="227">
        <v>77.3</v>
      </c>
      <c r="EC43" s="326" t="s">
        <v>3</v>
      </c>
      <c r="ED43" s="326"/>
      <c r="EE43" s="134"/>
      <c r="EF43" s="326" t="s">
        <v>3</v>
      </c>
      <c r="EG43" s="326"/>
      <c r="EH43" s="227">
        <v>77.100000000000009</v>
      </c>
      <c r="EI43" s="326" t="s">
        <v>3</v>
      </c>
      <c r="EJ43" s="326"/>
      <c r="EK43" s="252">
        <v>1380</v>
      </c>
      <c r="EL43" s="326" t="s">
        <v>3</v>
      </c>
      <c r="EM43" s="301" t="str">
        <f>(IF(((EK43/$D43)&lt;10),"&lt;10",ROUND((EK43/$D43),0)))</f>
        <v>&lt;10</v>
      </c>
      <c r="EN43" s="227">
        <v>462</v>
      </c>
      <c r="EO43" s="326" t="s">
        <v>3</v>
      </c>
      <c r="EP43" s="326"/>
      <c r="EQ43" s="125">
        <v>443</v>
      </c>
      <c r="ER43" s="326" t="s">
        <v>3</v>
      </c>
      <c r="ES43" s="326"/>
      <c r="ET43" s="227">
        <v>143</v>
      </c>
      <c r="EU43" s="326" t="s">
        <v>3</v>
      </c>
      <c r="EV43" s="326"/>
      <c r="EW43" s="227">
        <v>18.399999999999999</v>
      </c>
      <c r="EX43" s="326" t="s">
        <v>3</v>
      </c>
      <c r="EY43" s="326"/>
      <c r="EZ43" s="134"/>
      <c r="FA43" s="326"/>
      <c r="FB43" s="326"/>
      <c r="FC43" s="134"/>
      <c r="FD43" s="326"/>
      <c r="FE43" s="326"/>
      <c r="FF43" s="252">
        <v>46800</v>
      </c>
      <c r="FG43" s="326" t="s">
        <v>3</v>
      </c>
      <c r="FH43" s="301">
        <f t="shared" si="28"/>
        <v>40</v>
      </c>
      <c r="FI43" s="252">
        <v>35400</v>
      </c>
      <c r="FJ43" s="364" t="s">
        <v>3</v>
      </c>
      <c r="FK43" s="367">
        <f>(IF(((FI43/$D43)&lt;10),"&lt;10",ROUND((FI43/$D43),0)))</f>
        <v>30</v>
      </c>
    </row>
    <row r="44" spans="1:167" x14ac:dyDescent="0.2">
      <c r="A44" s="196" t="s">
        <v>59</v>
      </c>
      <c r="B44" s="14" t="s">
        <v>243</v>
      </c>
      <c r="C44" s="2241" t="s">
        <v>2</v>
      </c>
      <c r="D44" s="39">
        <v>1520</v>
      </c>
      <c r="E44" s="40">
        <v>21000000</v>
      </c>
      <c r="F44" s="41"/>
      <c r="G44" s="295" t="s">
        <v>3</v>
      </c>
      <c r="H44" s="295"/>
      <c r="I44" s="41"/>
      <c r="J44" s="295" t="s">
        <v>3</v>
      </c>
      <c r="K44" s="295"/>
      <c r="L44" s="41"/>
      <c r="M44" s="42" t="s">
        <v>3</v>
      </c>
      <c r="N44" s="42"/>
      <c r="O44" s="295"/>
      <c r="P44" s="295"/>
      <c r="Q44" s="42"/>
      <c r="R44" s="295"/>
      <c r="S44" s="295"/>
      <c r="T44" s="42"/>
      <c r="U44" s="295"/>
      <c r="V44" s="295"/>
      <c r="W44" s="42"/>
      <c r="X44" s="295"/>
      <c r="Y44" s="295"/>
      <c r="Z44" s="61">
        <v>62</v>
      </c>
      <c r="AA44" s="42"/>
      <c r="AB44" s="41"/>
      <c r="AC44" s="42" t="s">
        <v>3</v>
      </c>
      <c r="AD44" s="41"/>
      <c r="AE44" s="42" t="s">
        <v>3</v>
      </c>
      <c r="AF44" s="41"/>
      <c r="AG44" s="42" t="s">
        <v>3</v>
      </c>
      <c r="AH44" s="257">
        <v>4900</v>
      </c>
      <c r="AI44" s="295" t="s">
        <v>69</v>
      </c>
      <c r="AJ44" s="318" t="str">
        <f>(IF(((AH44/$D44)&lt;10),"&lt;10",ROUND((AH44/$D44),0)))</f>
        <v>&lt;10</v>
      </c>
      <c r="AK44" s="41"/>
      <c r="AL44" s="42" t="s">
        <v>3</v>
      </c>
      <c r="AM44" s="41"/>
      <c r="AN44" s="42" t="s">
        <v>3</v>
      </c>
      <c r="AO44" s="257">
        <v>14000</v>
      </c>
      <c r="AP44" s="295" t="s">
        <v>69</v>
      </c>
      <c r="AQ44" s="318" t="str">
        <f>(IF(((AO44/$D44)&lt;10),"&lt;10",ROUND((AO44/$D44),0)))</f>
        <v>&lt;10</v>
      </c>
      <c r="AR44" s="257">
        <v>8200</v>
      </c>
      <c r="AS44" s="295" t="s">
        <v>69</v>
      </c>
      <c r="AT44" s="318" t="str">
        <f t="shared" si="56"/>
        <v>&lt;10</v>
      </c>
      <c r="AU44" s="41"/>
      <c r="AV44" s="295" t="s">
        <v>3</v>
      </c>
      <c r="AW44" s="295"/>
      <c r="AX44" s="41"/>
      <c r="AY44" s="42" t="s">
        <v>3</v>
      </c>
      <c r="AZ44" s="41"/>
      <c r="BA44" s="42" t="s">
        <v>3</v>
      </c>
      <c r="BB44" s="257">
        <v>22000</v>
      </c>
      <c r="BC44" s="295" t="s">
        <v>69</v>
      </c>
      <c r="BD44" s="301">
        <f t="shared" si="57"/>
        <v>14</v>
      </c>
      <c r="BE44" s="41"/>
      <c r="BF44" s="42" t="s">
        <v>3</v>
      </c>
      <c r="BG44" s="62">
        <v>440</v>
      </c>
      <c r="BH44" s="295" t="s">
        <v>69</v>
      </c>
      <c r="BI44" s="295"/>
      <c r="BJ44" s="41"/>
      <c r="BK44" s="42" t="s">
        <v>3</v>
      </c>
      <c r="BL44" s="41"/>
      <c r="BM44" s="42" t="s">
        <v>3</v>
      </c>
      <c r="BN44" s="257">
        <v>53000</v>
      </c>
      <c r="BO44" s="295" t="s">
        <v>69</v>
      </c>
      <c r="BP44" s="301">
        <f t="shared" si="5"/>
        <v>35</v>
      </c>
      <c r="BQ44" s="41"/>
      <c r="BR44" s="112" t="s">
        <v>3</v>
      </c>
      <c r="BS44" s="258">
        <v>404</v>
      </c>
      <c r="BT44" s="333" t="s">
        <v>3</v>
      </c>
      <c r="BU44" s="333"/>
      <c r="BV44" s="258">
        <v>157</v>
      </c>
      <c r="BW44" s="259" t="s">
        <v>3</v>
      </c>
      <c r="BX44" s="161"/>
      <c r="BY44" s="162" t="s">
        <v>3</v>
      </c>
      <c r="BZ44" s="258">
        <v>171</v>
      </c>
      <c r="CA44" s="339" t="s">
        <v>3</v>
      </c>
      <c r="CB44" s="339"/>
      <c r="CC44" s="260">
        <v>9870</v>
      </c>
      <c r="CD44" s="333" t="s">
        <v>3</v>
      </c>
      <c r="CE44" s="301" t="str">
        <f t="shared" si="58"/>
        <v>&lt;10</v>
      </c>
      <c r="CF44" s="260">
        <v>19300</v>
      </c>
      <c r="CG44" s="333" t="s">
        <v>3</v>
      </c>
      <c r="CH44" s="301">
        <f t="shared" si="59"/>
        <v>13</v>
      </c>
      <c r="CI44" s="161"/>
      <c r="CJ44" s="339" t="s">
        <v>3</v>
      </c>
      <c r="CK44" s="339"/>
      <c r="CL44" s="260">
        <v>4050</v>
      </c>
      <c r="CM44" s="333" t="s">
        <v>3</v>
      </c>
      <c r="CN44" s="301" t="str">
        <f t="shared" ref="CN44" si="63">(IF(((CL44/$D44)&lt;10),"&lt;10",ROUND((CL44/$D44),0)))</f>
        <v>&lt;10</v>
      </c>
      <c r="CO44" s="161"/>
      <c r="CP44" s="162" t="s">
        <v>3</v>
      </c>
      <c r="CQ44" s="260">
        <v>3270</v>
      </c>
      <c r="CR44" s="333" t="s">
        <v>3</v>
      </c>
      <c r="CS44" s="301" t="str">
        <f t="shared" si="60"/>
        <v>&lt;10</v>
      </c>
      <c r="CT44" s="260">
        <v>4690</v>
      </c>
      <c r="CU44" s="339" t="s">
        <v>3</v>
      </c>
      <c r="CV44" s="301" t="str">
        <f t="shared" si="61"/>
        <v>&lt;10</v>
      </c>
      <c r="CW44" s="161"/>
      <c r="CX44" s="162" t="s">
        <v>3</v>
      </c>
      <c r="CY44" s="260">
        <v>28200</v>
      </c>
      <c r="CZ44" s="339" t="s">
        <v>3</v>
      </c>
      <c r="DA44" s="301">
        <f t="shared" si="62"/>
        <v>19</v>
      </c>
      <c r="DB44" s="258">
        <v>623</v>
      </c>
      <c r="DC44" s="339" t="s">
        <v>3</v>
      </c>
      <c r="DD44" s="339"/>
      <c r="DE44" s="161"/>
      <c r="DF44" s="162" t="s">
        <v>3</v>
      </c>
      <c r="DG44" s="258">
        <v>143.00000000000003</v>
      </c>
      <c r="DH44" s="259" t="s">
        <v>3</v>
      </c>
      <c r="DI44" s="258">
        <v>146</v>
      </c>
      <c r="DJ44" s="259" t="s">
        <v>3</v>
      </c>
      <c r="DK44" s="258">
        <v>153</v>
      </c>
      <c r="DL44" s="259" t="s">
        <v>3</v>
      </c>
      <c r="DM44" s="161"/>
      <c r="DN44" s="339" t="s">
        <v>3</v>
      </c>
      <c r="DO44" s="339"/>
      <c r="DP44" s="260">
        <v>2120</v>
      </c>
      <c r="DQ44" s="339" t="s">
        <v>3</v>
      </c>
      <c r="DR44" s="301" t="str">
        <f t="shared" ref="DR44" si="64">(IF(((DP44/$D44)&lt;10),"&lt;10",ROUND((DP44/$D44),0)))</f>
        <v>&lt;10</v>
      </c>
      <c r="DS44" s="161"/>
      <c r="DT44" s="339" t="s">
        <v>3</v>
      </c>
      <c r="DU44" s="339"/>
      <c r="DV44" s="260">
        <v>2480</v>
      </c>
      <c r="DW44" s="339" t="s">
        <v>3</v>
      </c>
      <c r="DX44" s="301" t="str">
        <f t="shared" ref="DX44" si="65">(IF(((DV44/$D44)&lt;10),"&lt;10",ROUND((DV44/$D44),0)))</f>
        <v>&lt;10</v>
      </c>
      <c r="DY44" s="260">
        <v>175000</v>
      </c>
      <c r="DZ44" s="383" t="s">
        <v>3</v>
      </c>
      <c r="EA44" s="301">
        <f t="shared" si="27"/>
        <v>115</v>
      </c>
      <c r="EB44" s="261">
        <v>150</v>
      </c>
      <c r="EC44" s="351" t="s">
        <v>3</v>
      </c>
      <c r="ED44" s="351"/>
      <c r="EE44" s="135"/>
      <c r="EF44" s="351" t="s">
        <v>3</v>
      </c>
      <c r="EG44" s="351"/>
      <c r="EH44" s="261">
        <v>439</v>
      </c>
      <c r="EI44" s="351" t="s">
        <v>3</v>
      </c>
      <c r="EJ44" s="351"/>
      <c r="EK44" s="262">
        <v>3070</v>
      </c>
      <c r="EL44" s="351" t="s">
        <v>3</v>
      </c>
      <c r="EM44" s="301" t="str">
        <f>(IF(((EK44/$D44)&lt;10),"&lt;10",ROUND((EK44/$D44),0)))</f>
        <v>&lt;10</v>
      </c>
      <c r="EN44" s="262">
        <v>1700</v>
      </c>
      <c r="EO44" s="351" t="s">
        <v>3</v>
      </c>
      <c r="EP44" s="301" t="str">
        <f>(IF(((EN44/$D44)&lt;10),"&lt;10",ROUND((EN44/$D44),0)))</f>
        <v>&lt;10</v>
      </c>
      <c r="EQ44" s="262">
        <v>1900</v>
      </c>
      <c r="ER44" s="351" t="s">
        <v>3</v>
      </c>
      <c r="ES44" s="301" t="str">
        <f>(IF(((EQ44/$D44)&lt;10),"&lt;10",ROUND((EQ44/$D44),0)))</f>
        <v>&lt;10</v>
      </c>
      <c r="ET44" s="261">
        <v>283</v>
      </c>
      <c r="EU44" s="351" t="s">
        <v>3</v>
      </c>
      <c r="EV44" s="351"/>
      <c r="EW44" s="261">
        <v>63.3</v>
      </c>
      <c r="EX44" s="351" t="s">
        <v>3</v>
      </c>
      <c r="EY44" s="351"/>
      <c r="EZ44" s="135"/>
      <c r="FA44" s="351"/>
      <c r="FB44" s="351"/>
      <c r="FC44" s="135"/>
      <c r="FD44" s="351"/>
      <c r="FE44" s="351"/>
      <c r="FF44" s="262">
        <v>127000</v>
      </c>
      <c r="FG44" s="351" t="s">
        <v>3</v>
      </c>
      <c r="FH44" s="301">
        <f t="shared" si="28"/>
        <v>84</v>
      </c>
      <c r="FI44" s="262">
        <v>86500</v>
      </c>
      <c r="FJ44" s="375" t="s">
        <v>3</v>
      </c>
      <c r="FK44" s="367">
        <f>(IF(((FI44/$D44)&lt;10),"&lt;10",ROUND((FI44/$D44),0)))</f>
        <v>57</v>
      </c>
    </row>
    <row r="45" spans="1:167" x14ac:dyDescent="0.2">
      <c r="A45" s="197" t="s">
        <v>96</v>
      </c>
      <c r="B45" s="14" t="s">
        <v>243</v>
      </c>
      <c r="C45" s="2244">
        <v>23000</v>
      </c>
      <c r="D45" s="101" t="s">
        <v>2</v>
      </c>
      <c r="E45" s="44"/>
      <c r="F45" s="45"/>
      <c r="G45" s="299"/>
      <c r="H45" s="299"/>
      <c r="I45" s="45"/>
      <c r="J45" s="299"/>
      <c r="K45" s="299"/>
      <c r="L45" s="45"/>
      <c r="M45" s="46"/>
      <c r="N45" s="46"/>
      <c r="O45" s="299"/>
      <c r="P45" s="299"/>
      <c r="Q45" s="46"/>
      <c r="R45" s="299"/>
      <c r="S45" s="299"/>
      <c r="T45" s="46"/>
      <c r="U45" s="299"/>
      <c r="V45" s="299"/>
      <c r="W45" s="46"/>
      <c r="X45" s="299"/>
      <c r="Y45" s="299"/>
      <c r="Z45" s="263">
        <f>(SUM(Z29:Z44))-((Z29+(Z42)))</f>
        <v>504.09999999999997</v>
      </c>
      <c r="AA45" s="46"/>
      <c r="AB45" s="45"/>
      <c r="AC45" s="46"/>
      <c r="AD45" s="45"/>
      <c r="AE45" s="46"/>
      <c r="AF45" s="45"/>
      <c r="AG45" s="46"/>
      <c r="AH45" s="264">
        <f>SUM(AH29:AH44)</f>
        <v>31920</v>
      </c>
      <c r="AI45" s="385"/>
      <c r="AJ45" s="319" t="str">
        <f>(IF(((AH45/$C45)&lt;10),"&lt;10",ROUND((AH45/$C45),0)))</f>
        <v>&lt;10</v>
      </c>
      <c r="AK45" s="107"/>
      <c r="AL45" s="106"/>
      <c r="AM45" s="107"/>
      <c r="AN45" s="106"/>
      <c r="AO45" s="264">
        <f>SUM(AO29:AO44)</f>
        <v>73061</v>
      </c>
      <c r="AP45" s="385"/>
      <c r="AQ45" s="319" t="str">
        <f>(IF(((AO45/$C45)&lt;10),"&lt;10",ROUND((AO45/$C45),0)))</f>
        <v>&lt;10</v>
      </c>
      <c r="AR45" s="264">
        <f>SUM(AR29:AR44)</f>
        <v>50401</v>
      </c>
      <c r="AS45" s="385"/>
      <c r="AT45" s="319" t="str">
        <f>(IF(((AR45/$C45)&lt;10),"&lt;10",ROUND((AR45/$C45),0)))</f>
        <v>&lt;10</v>
      </c>
      <c r="AU45" s="107"/>
      <c r="AV45" s="299"/>
      <c r="AW45" s="299"/>
      <c r="AX45" s="45"/>
      <c r="AY45" s="46"/>
      <c r="AZ45" s="45"/>
      <c r="BA45" s="46"/>
      <c r="BB45" s="265">
        <f>SUM(BB29:BB44)</f>
        <v>131070</v>
      </c>
      <c r="BC45" s="299"/>
      <c r="BD45" s="319" t="str">
        <f>(IF(((BB45/$C45)&lt;10),"&lt;10",ROUND((BB45/$C45),0)))</f>
        <v>&lt;10</v>
      </c>
      <c r="BE45" s="45"/>
      <c r="BF45" s="46"/>
      <c r="BG45" s="266">
        <f>SUM(BG29:BG44)</f>
        <v>3173.5</v>
      </c>
      <c r="BH45" s="299"/>
      <c r="BI45" s="299"/>
      <c r="BJ45" s="45"/>
      <c r="BK45" s="46"/>
      <c r="BL45" s="45"/>
      <c r="BM45" s="46"/>
      <c r="BN45" s="265">
        <f>SUM(BN29:BN44)</f>
        <v>319800</v>
      </c>
      <c r="BO45" s="299"/>
      <c r="BP45" s="319">
        <f>(IF(((BN45/$C45)&lt;10),"&lt;10",ROUND((BN45/$C45),0)))</f>
        <v>14</v>
      </c>
      <c r="BQ45" s="45"/>
      <c r="BR45" s="46"/>
      <c r="BS45" s="267">
        <f>SUM(BS29:BS44)</f>
        <v>2676.1400000000003</v>
      </c>
      <c r="BT45" s="334"/>
      <c r="BU45" s="334"/>
      <c r="BV45" s="267">
        <f>SUM(BV29:BV44)</f>
        <v>1035.9900000000002</v>
      </c>
      <c r="BW45" s="163"/>
      <c r="BX45" s="164"/>
      <c r="BY45" s="163"/>
      <c r="BZ45" s="267">
        <f>SUM(BZ29:BZ44)</f>
        <v>1214.2199999999998</v>
      </c>
      <c r="CA45" s="334"/>
      <c r="CB45" s="334"/>
      <c r="CC45" s="268">
        <f>SUM(CC29:CC44)</f>
        <v>56050.6</v>
      </c>
      <c r="CD45" s="334"/>
      <c r="CE45" s="319" t="str">
        <f>(IF(((CC45/$C45)&lt;10),"&lt;10",ROUND((CC45/$C45),0)))</f>
        <v>&lt;10</v>
      </c>
      <c r="CF45" s="268">
        <f>SUM(CF29:CF44)</f>
        <v>105775</v>
      </c>
      <c r="CG45" s="334"/>
      <c r="CH45" s="319" t="str">
        <f>(IF(((CF45/$C45)&lt;10),"&lt;10",ROUND((CF45/$C45),0)))</f>
        <v>&lt;10</v>
      </c>
      <c r="CI45" s="164"/>
      <c r="CJ45" s="334"/>
      <c r="CK45" s="334"/>
      <c r="CL45" s="268">
        <f>SUM(CL29:CL44)</f>
        <v>27439.9</v>
      </c>
      <c r="CM45" s="334"/>
      <c r="CN45" s="319" t="str">
        <f>(IF(((CL45/$C45)&lt;10),"&lt;10",ROUND((CL45/$C45),0)))</f>
        <v>&lt;10</v>
      </c>
      <c r="CO45" s="164"/>
      <c r="CP45" s="163"/>
      <c r="CQ45" s="267">
        <f>SUM(CQ29:CQ44)</f>
        <v>19627.099999999999</v>
      </c>
      <c r="CR45" s="334"/>
      <c r="CS45" s="334"/>
      <c r="CT45" s="164"/>
      <c r="CU45" s="334"/>
      <c r="CV45" s="334"/>
      <c r="CW45" s="164"/>
      <c r="CX45" s="163"/>
      <c r="CY45" s="268">
        <f>SUM(CY29:CY44)</f>
        <v>148185.4</v>
      </c>
      <c r="CZ45" s="334"/>
      <c r="DA45" s="319" t="str">
        <f>(IF(((CY45/$C45)&lt;10),"&lt;10",ROUND((CY45/$C45),0)))</f>
        <v>&lt;10</v>
      </c>
      <c r="DB45" s="267">
        <f>SUM(DB29:DB44)-DB40</f>
        <v>4259.1999999999989</v>
      </c>
      <c r="DC45" s="334"/>
      <c r="DD45" s="334"/>
      <c r="DE45" s="164"/>
      <c r="DF45" s="163"/>
      <c r="DG45" s="267">
        <f>SUM(DG29:DG44)-DG40</f>
        <v>1288.45</v>
      </c>
      <c r="DH45" s="163"/>
      <c r="DI45" s="267">
        <f>SUM(DI29:DI44)</f>
        <v>1247.5999999999999</v>
      </c>
      <c r="DJ45" s="163"/>
      <c r="DK45" s="267">
        <f>SUM(DK29:DK44)</f>
        <v>987.11</v>
      </c>
      <c r="DL45" s="163"/>
      <c r="DM45" s="164"/>
      <c r="DN45" s="334"/>
      <c r="DO45" s="334"/>
      <c r="DP45" s="267">
        <f>SUM(DP29:DP44)</f>
        <v>14442.2</v>
      </c>
      <c r="DQ45" s="334"/>
      <c r="DR45" s="334"/>
      <c r="DS45" s="164"/>
      <c r="DT45" s="334"/>
      <c r="DU45" s="334"/>
      <c r="DV45" s="267">
        <f>SUM(DV29:DV44)</f>
        <v>15607</v>
      </c>
      <c r="DW45" s="334"/>
      <c r="DX45" s="334"/>
      <c r="DY45" s="268">
        <f>SUM(DY29:DY44)</f>
        <v>701069</v>
      </c>
      <c r="DZ45" s="334"/>
      <c r="EA45" s="319">
        <f>(IF(((DY45/$C45)&lt;10),"&lt;10",ROUND((DY45/$C45),0)))</f>
        <v>30</v>
      </c>
      <c r="EB45" s="269">
        <f>(SUM(EB29:EB44))-(EB30)</f>
        <v>990.87999999999988</v>
      </c>
      <c r="EC45" s="352"/>
      <c r="ED45" s="352"/>
      <c r="EE45" s="270"/>
      <c r="EF45" s="352"/>
      <c r="EG45" s="352"/>
      <c r="EH45" s="271">
        <v>4083.4900000000002</v>
      </c>
      <c r="EI45" s="361"/>
      <c r="EJ45" s="361"/>
      <c r="EK45" s="271">
        <v>18928.7</v>
      </c>
      <c r="EL45" s="361"/>
      <c r="EM45" s="361"/>
      <c r="EN45" s="271">
        <v>16612.399999999998</v>
      </c>
      <c r="EO45" s="361"/>
      <c r="EP45" s="361"/>
      <c r="EQ45" s="271">
        <v>14249.599999999997</v>
      </c>
      <c r="ER45" s="361"/>
      <c r="ES45" s="361"/>
      <c r="ET45" s="271">
        <v>2898.9399999999996</v>
      </c>
      <c r="EU45" s="361"/>
      <c r="EV45" s="361"/>
      <c r="EW45" s="271">
        <v>625.65</v>
      </c>
      <c r="EX45" s="361"/>
      <c r="EY45" s="361"/>
      <c r="EZ45" s="271"/>
      <c r="FA45" s="361"/>
      <c r="FB45" s="361"/>
      <c r="FC45" s="271"/>
      <c r="FD45" s="361"/>
      <c r="FE45" s="361"/>
      <c r="FF45" s="272">
        <v>569528</v>
      </c>
      <c r="FG45" s="361"/>
      <c r="FH45" s="319">
        <f>(IF(((FF45/$C45)&lt;10),"&lt;10",ROUND((FF45/$C45),0)))</f>
        <v>25</v>
      </c>
      <c r="FI45" s="273">
        <v>400120</v>
      </c>
      <c r="FJ45" s="376"/>
      <c r="FK45" s="370">
        <f>(IF(((FI45/$C45)&lt;10),"&lt;10",ROUND((FI45/$C45),0)))</f>
        <v>17</v>
      </c>
    </row>
    <row r="46" spans="1:167" x14ac:dyDescent="0.2">
      <c r="A46" s="177" t="s">
        <v>66</v>
      </c>
      <c r="B46" s="3"/>
      <c r="C46" s="3"/>
      <c r="D46" s="7"/>
      <c r="E46" s="7"/>
      <c r="F46" s="5"/>
      <c r="BB46" s="20"/>
      <c r="EB46" s="18"/>
      <c r="EE46" s="18"/>
      <c r="EH46" s="18"/>
      <c r="EK46" s="18"/>
      <c r="EN46" s="18"/>
      <c r="ET46" s="18"/>
      <c r="EW46" s="18"/>
      <c r="EZ46" s="18"/>
      <c r="FC46" s="18"/>
      <c r="FF46" s="18"/>
      <c r="FI46" s="18"/>
    </row>
    <row r="47" spans="1:167" x14ac:dyDescent="0.2">
      <c r="A47" s="178" t="s">
        <v>245</v>
      </c>
      <c r="B47" s="3"/>
      <c r="C47" s="3"/>
      <c r="D47" s="7"/>
      <c r="E47" s="7"/>
      <c r="F47" s="178" t="s">
        <v>232</v>
      </c>
      <c r="AO47" s="178" t="s">
        <v>232</v>
      </c>
      <c r="BB47" s="20"/>
      <c r="BV47" s="178" t="s">
        <v>232</v>
      </c>
      <c r="DE47" s="178" t="s">
        <v>232</v>
      </c>
      <c r="EB47" s="18"/>
      <c r="EE47" s="18"/>
      <c r="EH47" s="18"/>
      <c r="EK47" s="18"/>
      <c r="EN47" s="178" t="s">
        <v>232</v>
      </c>
      <c r="ET47" s="18"/>
      <c r="EW47" s="18"/>
      <c r="EZ47" s="18"/>
      <c r="FC47" s="18"/>
      <c r="FF47" s="18"/>
      <c r="FI47" s="18"/>
    </row>
    <row r="48" spans="1:167" x14ac:dyDescent="0.2">
      <c r="A48" s="5" t="s">
        <v>246</v>
      </c>
      <c r="B48" s="3"/>
      <c r="C48" s="3"/>
      <c r="D48" s="7"/>
      <c r="E48" s="7"/>
      <c r="F48" s="178" t="s">
        <v>235</v>
      </c>
      <c r="AO48" s="178" t="s">
        <v>235</v>
      </c>
      <c r="BB48" s="20"/>
      <c r="BV48" s="178" t="s">
        <v>235</v>
      </c>
      <c r="DE48" s="178" t="s">
        <v>235</v>
      </c>
      <c r="EB48" s="18"/>
      <c r="EE48" s="18"/>
      <c r="EH48" s="18"/>
      <c r="EK48" s="18"/>
      <c r="EN48" s="178" t="s">
        <v>235</v>
      </c>
      <c r="ET48" s="18"/>
      <c r="EW48" s="18"/>
      <c r="EZ48" s="18"/>
      <c r="FC48" s="18"/>
      <c r="FF48" s="18"/>
      <c r="FI48" s="18"/>
    </row>
    <row r="49" spans="1:167" x14ac:dyDescent="0.2">
      <c r="A49" s="178" t="s">
        <v>229</v>
      </c>
      <c r="B49" s="3"/>
      <c r="C49" s="3"/>
      <c r="D49" s="7"/>
      <c r="E49" s="7"/>
      <c r="F49" s="178" t="s">
        <v>233</v>
      </c>
      <c r="AO49" s="178" t="s">
        <v>233</v>
      </c>
      <c r="BB49" s="20"/>
      <c r="BV49" s="178" t="s">
        <v>233</v>
      </c>
      <c r="DE49" s="178" t="s">
        <v>233</v>
      </c>
      <c r="EB49" s="18"/>
      <c r="EE49" s="18"/>
      <c r="EH49" s="18"/>
      <c r="EK49" s="18"/>
      <c r="EN49" s="178" t="s">
        <v>233</v>
      </c>
      <c r="ET49" s="18"/>
      <c r="EW49" s="18"/>
      <c r="EZ49" s="18"/>
      <c r="FC49" s="18"/>
      <c r="FF49" s="18"/>
      <c r="FI49" s="18"/>
    </row>
    <row r="50" spans="1:167" x14ac:dyDescent="0.2">
      <c r="A50" s="179" t="s">
        <v>230</v>
      </c>
      <c r="B50" s="3"/>
      <c r="C50" s="3"/>
      <c r="D50" s="7"/>
      <c r="E50" s="7"/>
      <c r="F50" s="178" t="s">
        <v>234</v>
      </c>
      <c r="AO50" s="178" t="s">
        <v>234</v>
      </c>
      <c r="BB50" s="20"/>
      <c r="BV50" s="178" t="s">
        <v>234</v>
      </c>
      <c r="DE50" s="178" t="s">
        <v>234</v>
      </c>
      <c r="EB50" s="18"/>
      <c r="EE50" s="18"/>
      <c r="EH50" s="18"/>
      <c r="EK50" s="18"/>
      <c r="EN50" s="178" t="s">
        <v>234</v>
      </c>
      <c r="ET50" s="18"/>
      <c r="EW50" s="18"/>
      <c r="EZ50" s="18"/>
      <c r="FC50" s="18"/>
      <c r="FF50" s="18"/>
      <c r="FI50" s="18"/>
    </row>
    <row r="51" spans="1:167" x14ac:dyDescent="0.2">
      <c r="A51" s="179" t="s">
        <v>231</v>
      </c>
      <c r="B51" s="3"/>
      <c r="C51" s="3"/>
      <c r="D51" s="7"/>
      <c r="E51" s="7"/>
      <c r="F51" s="20"/>
      <c r="AO51" s="20"/>
      <c r="BB51" s="20"/>
      <c r="EB51" s="18"/>
      <c r="EE51" s="18"/>
      <c r="EH51" s="18"/>
      <c r="EK51" s="18"/>
      <c r="ET51" s="18"/>
      <c r="EW51" s="18"/>
      <c r="EZ51" s="18"/>
      <c r="FC51" s="18"/>
      <c r="FF51" s="18"/>
      <c r="FI51" s="18"/>
    </row>
    <row r="52" spans="1:167" x14ac:dyDescent="0.2">
      <c r="A52" s="179" t="s">
        <v>242</v>
      </c>
      <c r="B52" s="3"/>
      <c r="C52" s="3"/>
      <c r="D52" s="7"/>
      <c r="E52" s="7"/>
      <c r="F52" s="5"/>
      <c r="AO52" s="5"/>
      <c r="BV52" s="5"/>
      <c r="CT52" s="18"/>
      <c r="DE52" s="5"/>
      <c r="EB52" s="18"/>
      <c r="EE52" s="18"/>
      <c r="EH52" s="18"/>
      <c r="EK52" s="18"/>
      <c r="EN52" s="5"/>
      <c r="EQ52" s="18"/>
      <c r="ET52" s="18"/>
      <c r="EW52" s="18"/>
      <c r="EZ52" s="18"/>
      <c r="FC52" s="18"/>
      <c r="FF52" s="18"/>
      <c r="FI52" s="18"/>
    </row>
    <row r="53" spans="1:167" x14ac:dyDescent="0.2">
      <c r="A53" s="179" t="s">
        <v>244</v>
      </c>
      <c r="B53" s="3"/>
      <c r="C53" s="3"/>
      <c r="D53" s="7"/>
      <c r="E53" s="7"/>
      <c r="F53" s="5"/>
      <c r="EB53" s="18"/>
      <c r="EE53" s="18"/>
      <c r="EH53" s="18"/>
      <c r="EK53" s="18"/>
      <c r="EN53" s="18"/>
      <c r="EQ53" s="18"/>
      <c r="ET53" s="18"/>
      <c r="EW53" s="18"/>
      <c r="EZ53" s="18"/>
      <c r="FC53" s="18"/>
      <c r="FF53" s="18"/>
      <c r="FI53" s="18"/>
    </row>
    <row r="54" spans="1:167" x14ac:dyDescent="0.2">
      <c r="A54" s="178" t="s">
        <v>247</v>
      </c>
      <c r="B54" s="3"/>
      <c r="C54" s="3"/>
      <c r="D54" s="7"/>
      <c r="E54" s="7"/>
      <c r="F54" s="5"/>
      <c r="EB54" s="18"/>
      <c r="EE54" s="18"/>
      <c r="EH54" s="18"/>
      <c r="EK54" s="18"/>
      <c r="EN54" s="18"/>
      <c r="EQ54" s="18"/>
      <c r="ET54" s="18"/>
      <c r="EW54" s="18"/>
      <c r="EZ54" s="18"/>
      <c r="FC54" s="18"/>
      <c r="FF54" s="18"/>
      <c r="FI54" s="18"/>
    </row>
    <row r="55" spans="1:167" ht="12" thickBot="1" x14ac:dyDescent="0.25">
      <c r="A55" s="5" t="s">
        <v>248</v>
      </c>
      <c r="B55" s="3"/>
      <c r="C55" s="3"/>
      <c r="D55" s="7"/>
      <c r="E55" s="7"/>
      <c r="F55" s="5"/>
      <c r="EB55" s="18"/>
      <c r="EE55" s="18"/>
      <c r="EH55" s="18"/>
      <c r="EK55" s="18"/>
      <c r="EN55" s="18"/>
      <c r="EQ55" s="18"/>
      <c r="ET55" s="18"/>
      <c r="EW55" s="18"/>
      <c r="EZ55" s="18"/>
      <c r="FC55" s="18"/>
      <c r="FF55" s="18"/>
      <c r="FI55" s="18"/>
    </row>
    <row r="56" spans="1:167" x14ac:dyDescent="0.2">
      <c r="A56" s="388" t="s">
        <v>237</v>
      </c>
      <c r="B56" s="120"/>
      <c r="C56" s="2245"/>
      <c r="D56" s="389"/>
      <c r="E56" s="390"/>
      <c r="F56" s="391"/>
      <c r="G56" s="392"/>
      <c r="H56" s="392"/>
      <c r="I56" s="391"/>
      <c r="J56" s="392"/>
      <c r="K56" s="392"/>
      <c r="L56" s="393"/>
      <c r="M56" s="394"/>
      <c r="N56" s="394"/>
      <c r="O56" s="392"/>
      <c r="P56" s="392"/>
      <c r="Q56" s="394"/>
      <c r="R56" s="392"/>
      <c r="S56" s="392"/>
      <c r="T56" s="394"/>
      <c r="U56" s="392"/>
      <c r="V56" s="392"/>
      <c r="W56" s="394"/>
      <c r="X56" s="392"/>
      <c r="Y56" s="392"/>
      <c r="Z56" s="395"/>
      <c r="AA56" s="394"/>
      <c r="AB56" s="395"/>
      <c r="AC56" s="394"/>
      <c r="AD56" s="395"/>
      <c r="AE56" s="394"/>
      <c r="AF56" s="395"/>
      <c r="AG56" s="394"/>
      <c r="AH56" s="396"/>
      <c r="AI56" s="392"/>
      <c r="AJ56" s="392"/>
      <c r="AK56" s="395"/>
      <c r="AL56" s="394"/>
      <c r="AM56" s="395"/>
      <c r="AN56" s="394"/>
      <c r="AO56" s="396"/>
      <c r="AP56" s="392"/>
      <c r="AQ56" s="392"/>
      <c r="AR56" s="395"/>
      <c r="AS56" s="392"/>
      <c r="AT56" s="392"/>
      <c r="AU56" s="395"/>
      <c r="AV56" s="392"/>
      <c r="AW56" s="392"/>
      <c r="AX56" s="395"/>
      <c r="AY56" s="394"/>
      <c r="AZ56" s="395"/>
      <c r="BA56" s="394"/>
      <c r="BB56" s="396"/>
      <c r="BC56" s="392"/>
      <c r="BD56" s="392"/>
      <c r="BE56" s="395"/>
      <c r="BF56" s="394"/>
      <c r="BG56" s="395"/>
      <c r="BH56" s="392"/>
      <c r="BI56" s="392"/>
      <c r="BJ56" s="395"/>
      <c r="BK56" s="394"/>
      <c r="BL56" s="395"/>
      <c r="BM56" s="394"/>
      <c r="BN56" s="395"/>
      <c r="BO56" s="392"/>
      <c r="BP56" s="392"/>
      <c r="BQ56" s="395"/>
      <c r="BR56" s="394"/>
      <c r="BS56" s="395"/>
      <c r="BT56" s="392"/>
      <c r="BU56" s="392"/>
      <c r="BV56" s="395"/>
      <c r="BW56" s="397"/>
      <c r="BX56" s="398"/>
      <c r="BY56" s="397"/>
      <c r="BZ56" s="398"/>
      <c r="CA56" s="399"/>
      <c r="CB56" s="399"/>
      <c r="CC56" s="398"/>
      <c r="CD56" s="399"/>
      <c r="CE56" s="399"/>
      <c r="CF56" s="398"/>
      <c r="CG56" s="399"/>
      <c r="CH56" s="399"/>
      <c r="CI56" s="398"/>
      <c r="CJ56" s="399"/>
      <c r="CK56" s="399"/>
      <c r="CL56" s="398"/>
      <c r="CM56" s="399"/>
      <c r="CN56" s="399"/>
      <c r="CO56" s="398"/>
      <c r="CP56" s="397"/>
      <c r="CQ56" s="398"/>
      <c r="CR56" s="399"/>
      <c r="CS56" s="399"/>
      <c r="CT56" s="398"/>
      <c r="CU56" s="399"/>
      <c r="CV56" s="399"/>
      <c r="CW56" s="398"/>
      <c r="CX56" s="397"/>
      <c r="CY56" s="398"/>
      <c r="CZ56" s="399"/>
      <c r="DA56" s="399"/>
      <c r="DB56" s="398"/>
      <c r="DC56" s="399"/>
      <c r="DD56" s="399"/>
      <c r="DE56" s="398"/>
      <c r="DF56" s="397"/>
      <c r="DG56" s="398"/>
      <c r="DH56" s="397"/>
      <c r="DI56" s="398"/>
      <c r="DJ56" s="397"/>
      <c r="DK56" s="398"/>
      <c r="DL56" s="397"/>
      <c r="DM56" s="398"/>
      <c r="DN56" s="399"/>
      <c r="DO56" s="399"/>
      <c r="DP56" s="398"/>
      <c r="DQ56" s="399"/>
      <c r="DR56" s="399"/>
      <c r="DS56" s="398"/>
      <c r="DT56" s="399"/>
      <c r="DU56" s="399"/>
      <c r="DV56" s="398"/>
      <c r="DW56" s="399"/>
      <c r="DX56" s="399"/>
      <c r="DY56" s="398"/>
      <c r="DZ56" s="399"/>
      <c r="EA56" s="400"/>
      <c r="EB56" s="395"/>
      <c r="EC56" s="392"/>
      <c r="ED56" s="392"/>
      <c r="EE56" s="395"/>
      <c r="EF56" s="392"/>
      <c r="EG56" s="392"/>
      <c r="EH56" s="395"/>
      <c r="EI56" s="392"/>
      <c r="EJ56" s="392"/>
      <c r="EK56" s="395"/>
      <c r="EL56" s="392"/>
      <c r="EM56" s="392"/>
      <c r="EN56" s="395"/>
      <c r="EO56" s="392"/>
      <c r="EP56" s="392"/>
      <c r="EQ56" s="395"/>
      <c r="ER56" s="392"/>
      <c r="ES56" s="392"/>
      <c r="ET56" s="395"/>
      <c r="EU56" s="392"/>
      <c r="EV56" s="392"/>
      <c r="EW56" s="395"/>
      <c r="EX56" s="392"/>
      <c r="EY56" s="392"/>
      <c r="EZ56" s="395"/>
      <c r="FA56" s="392"/>
      <c r="FB56" s="392"/>
      <c r="FC56" s="395"/>
      <c r="FD56" s="392"/>
      <c r="FE56" s="392"/>
      <c r="FF56" s="395"/>
      <c r="FG56" s="392"/>
      <c r="FH56" s="392"/>
      <c r="FI56" s="395"/>
      <c r="FJ56" s="392"/>
      <c r="FK56" s="392"/>
    </row>
    <row r="57" spans="1:167" x14ac:dyDescent="0.2">
      <c r="A57" s="198" t="s">
        <v>77</v>
      </c>
      <c r="B57" s="12" t="s">
        <v>243</v>
      </c>
      <c r="C57" s="2238" t="s">
        <v>2</v>
      </c>
      <c r="D57" s="52">
        <v>530</v>
      </c>
      <c r="E57" s="53" t="s">
        <v>2</v>
      </c>
      <c r="F57" s="57">
        <v>8.4</v>
      </c>
      <c r="G57" s="300" t="s">
        <v>12</v>
      </c>
      <c r="H57" s="300"/>
      <c r="I57" s="57">
        <v>8.1</v>
      </c>
      <c r="J57" s="300" t="s">
        <v>12</v>
      </c>
      <c r="K57" s="300"/>
      <c r="L57" s="54"/>
      <c r="M57" s="55" t="s">
        <v>3</v>
      </c>
      <c r="N57" s="103">
        <v>34.200000000000003</v>
      </c>
      <c r="O57" s="314" t="s">
        <v>12</v>
      </c>
      <c r="P57" s="314"/>
      <c r="Q57" s="104">
        <v>34.799999999999997</v>
      </c>
      <c r="R57" s="314" t="s">
        <v>12</v>
      </c>
      <c r="S57" s="314"/>
      <c r="T57" s="103">
        <v>34.5</v>
      </c>
      <c r="U57" s="314" t="s">
        <v>12</v>
      </c>
      <c r="V57" s="314"/>
      <c r="W57" s="103">
        <v>33.1</v>
      </c>
      <c r="X57" s="314" t="s">
        <v>12</v>
      </c>
      <c r="Y57" s="314"/>
      <c r="Z57" s="57">
        <v>22</v>
      </c>
      <c r="AA57" s="55" t="s">
        <v>12</v>
      </c>
      <c r="AB57" s="54"/>
      <c r="AC57" s="55" t="s">
        <v>3</v>
      </c>
      <c r="AD57" s="54"/>
      <c r="AE57" s="55" t="s">
        <v>3</v>
      </c>
      <c r="AF57" s="54"/>
      <c r="AG57" s="55" t="s">
        <v>3</v>
      </c>
      <c r="AH57" s="58">
        <v>400</v>
      </c>
      <c r="AI57" s="300" t="s">
        <v>12</v>
      </c>
      <c r="AJ57" s="300"/>
      <c r="AK57" s="54"/>
      <c r="AL57" s="55" t="s">
        <v>3</v>
      </c>
      <c r="AM57" s="54"/>
      <c r="AN57" s="55" t="s">
        <v>3</v>
      </c>
      <c r="AO57" s="58">
        <v>200</v>
      </c>
      <c r="AP57" s="300" t="s">
        <v>12</v>
      </c>
      <c r="AQ57" s="300"/>
      <c r="AR57" s="57">
        <v>43</v>
      </c>
      <c r="AS57" s="300" t="s">
        <v>12</v>
      </c>
      <c r="AT57" s="300"/>
      <c r="AU57" s="54"/>
      <c r="AV57" s="300" t="s">
        <v>3</v>
      </c>
      <c r="AW57" s="300"/>
      <c r="AX57" s="54"/>
      <c r="AY57" s="55" t="s">
        <v>3</v>
      </c>
      <c r="AZ57" s="54"/>
      <c r="BA57" s="55" t="s">
        <v>3</v>
      </c>
      <c r="BB57" s="56">
        <v>1300</v>
      </c>
      <c r="BC57" s="300" t="s">
        <v>12</v>
      </c>
      <c r="BD57" s="300"/>
      <c r="BE57" s="54"/>
      <c r="BF57" s="55" t="s">
        <v>3</v>
      </c>
      <c r="BG57" s="58">
        <v>210</v>
      </c>
      <c r="BH57" s="300" t="s">
        <v>12</v>
      </c>
      <c r="BI57" s="300"/>
      <c r="BJ57" s="54"/>
      <c r="BK57" s="55" t="s">
        <v>3</v>
      </c>
      <c r="BL57" s="54"/>
      <c r="BM57" s="55" t="s">
        <v>3</v>
      </c>
      <c r="BN57" s="58">
        <v>210</v>
      </c>
      <c r="BO57" s="300" t="s">
        <v>12</v>
      </c>
      <c r="BP57" s="300"/>
      <c r="BQ57" s="54"/>
      <c r="BR57" s="114" t="s">
        <v>3</v>
      </c>
      <c r="BS57" s="166"/>
      <c r="BT57" s="328"/>
      <c r="BU57" s="328"/>
      <c r="BV57" s="166"/>
      <c r="BW57" s="167"/>
      <c r="BX57" s="166"/>
      <c r="BY57" s="167"/>
      <c r="BZ57" s="166">
        <v>24.800000000000004</v>
      </c>
      <c r="CA57" s="328" t="s">
        <v>12</v>
      </c>
      <c r="CB57" s="328"/>
      <c r="CC57" s="174">
        <v>123</v>
      </c>
      <c r="CD57" s="328" t="s">
        <v>12</v>
      </c>
      <c r="CE57" s="340"/>
      <c r="CF57" s="174">
        <v>120</v>
      </c>
      <c r="CG57" s="340" t="s">
        <v>12</v>
      </c>
      <c r="CH57" s="328"/>
      <c r="CI57" s="172">
        <v>2340</v>
      </c>
      <c r="CJ57" s="328" t="s">
        <v>12</v>
      </c>
      <c r="CK57" s="340"/>
      <c r="CL57" s="174">
        <v>490</v>
      </c>
      <c r="CM57" s="340" t="s">
        <v>12</v>
      </c>
      <c r="CN57" s="328"/>
      <c r="CO57" s="166"/>
      <c r="CP57" s="167"/>
      <c r="CQ57" s="166">
        <v>476.00000000000006</v>
      </c>
      <c r="CR57" s="328" t="s">
        <v>12</v>
      </c>
      <c r="CS57" s="340"/>
      <c r="CT57" s="174">
        <v>489</v>
      </c>
      <c r="CU57" s="340" t="s">
        <v>12</v>
      </c>
      <c r="CV57" s="328"/>
      <c r="CW57" s="166"/>
      <c r="CX57" s="167"/>
      <c r="CY57" s="166">
        <v>490</v>
      </c>
      <c r="CZ57" s="328" t="s">
        <v>12</v>
      </c>
      <c r="DA57" s="328"/>
      <c r="DB57" s="166">
        <v>25.2</v>
      </c>
      <c r="DC57" s="328" t="s">
        <v>12</v>
      </c>
      <c r="DD57" s="328"/>
      <c r="DE57" s="166"/>
      <c r="DF57" s="167"/>
      <c r="DG57" s="166"/>
      <c r="DH57" s="167"/>
      <c r="DI57" s="166"/>
      <c r="DJ57" s="167"/>
      <c r="DK57" s="166"/>
      <c r="DL57" s="167"/>
      <c r="DM57" s="166"/>
      <c r="DN57" s="328"/>
      <c r="DO57" s="328"/>
      <c r="DP57" s="166"/>
      <c r="DQ57" s="328"/>
      <c r="DR57" s="328"/>
      <c r="DS57" s="166"/>
      <c r="DT57" s="328"/>
      <c r="DU57" s="328"/>
      <c r="DV57" s="166"/>
      <c r="DW57" s="328"/>
      <c r="DX57" s="328"/>
      <c r="DY57" s="166"/>
      <c r="DZ57" s="328"/>
      <c r="EA57" s="340"/>
      <c r="EB57" s="122">
        <v>3.67</v>
      </c>
      <c r="EC57" s="325" t="s">
        <v>12</v>
      </c>
      <c r="ED57" s="325"/>
      <c r="EE57" s="122">
        <v>17.8</v>
      </c>
      <c r="EF57" s="325" t="s">
        <v>12</v>
      </c>
      <c r="EG57" s="325"/>
      <c r="EH57" s="122">
        <v>36</v>
      </c>
      <c r="EI57" s="325" t="s">
        <v>12</v>
      </c>
      <c r="EJ57" s="325"/>
      <c r="EK57" s="122">
        <v>19.599999999999998</v>
      </c>
      <c r="EL57" s="325" t="s">
        <v>12</v>
      </c>
      <c r="EM57" s="325"/>
      <c r="EN57" s="122">
        <v>19.099999999999998</v>
      </c>
      <c r="EO57" s="325" t="s">
        <v>12</v>
      </c>
      <c r="EP57" s="325"/>
      <c r="EQ57" s="122">
        <v>37.199999999999996</v>
      </c>
      <c r="ER57" s="325" t="s">
        <v>12</v>
      </c>
      <c r="ES57" s="325"/>
      <c r="ET57" s="122">
        <v>7.6</v>
      </c>
      <c r="EU57" s="325" t="s">
        <v>12</v>
      </c>
      <c r="EV57" s="325"/>
      <c r="EW57" s="122">
        <v>1.79</v>
      </c>
      <c r="EX57" s="325" t="s">
        <v>12</v>
      </c>
      <c r="EY57" s="325"/>
      <c r="EZ57" s="122">
        <v>408</v>
      </c>
      <c r="FA57" s="325" t="s">
        <v>12</v>
      </c>
      <c r="FB57" s="325"/>
      <c r="FC57" s="122">
        <v>7.6800000000000006</v>
      </c>
      <c r="FD57" s="325" t="s">
        <v>12</v>
      </c>
      <c r="FE57" s="325"/>
      <c r="FF57" s="122">
        <v>97.5</v>
      </c>
      <c r="FG57" s="325" t="s">
        <v>12</v>
      </c>
      <c r="FH57" s="325"/>
      <c r="FI57" s="122">
        <v>76.099999999999994</v>
      </c>
      <c r="FJ57" s="325" t="s">
        <v>12</v>
      </c>
      <c r="FK57" s="363"/>
    </row>
    <row r="58" spans="1:167" x14ac:dyDescent="0.2">
      <c r="A58" s="195" t="s">
        <v>78</v>
      </c>
      <c r="B58" s="13" t="s">
        <v>243</v>
      </c>
      <c r="C58" s="2238" t="s">
        <v>2</v>
      </c>
      <c r="D58" s="30" t="s">
        <v>2</v>
      </c>
      <c r="E58" s="59" t="s">
        <v>2</v>
      </c>
      <c r="F58" s="38">
        <v>8.4</v>
      </c>
      <c r="G58" s="294" t="s">
        <v>12</v>
      </c>
      <c r="H58" s="294"/>
      <c r="I58" s="38">
        <v>8.1</v>
      </c>
      <c r="J58" s="294" t="s">
        <v>12</v>
      </c>
      <c r="K58" s="294"/>
      <c r="L58" s="32"/>
      <c r="M58" s="33" t="s">
        <v>3</v>
      </c>
      <c r="N58" s="103">
        <v>34.200000000000003</v>
      </c>
      <c r="O58" s="315" t="s">
        <v>12</v>
      </c>
      <c r="P58" s="315"/>
      <c r="Q58" s="104">
        <v>34.799999999999997</v>
      </c>
      <c r="R58" s="315" t="s">
        <v>12</v>
      </c>
      <c r="S58" s="314"/>
      <c r="T58" s="103">
        <v>34.5</v>
      </c>
      <c r="U58" s="315" t="s">
        <v>12</v>
      </c>
      <c r="V58" s="314"/>
      <c r="W58" s="103">
        <v>33.1</v>
      </c>
      <c r="X58" s="315" t="s">
        <v>12</v>
      </c>
      <c r="Y58" s="315"/>
      <c r="Z58" s="38">
        <v>22</v>
      </c>
      <c r="AA58" s="33" t="s">
        <v>12</v>
      </c>
      <c r="AB58" s="32"/>
      <c r="AC58" s="33" t="s">
        <v>3</v>
      </c>
      <c r="AD58" s="32"/>
      <c r="AE58" s="33" t="s">
        <v>3</v>
      </c>
      <c r="AF58" s="32"/>
      <c r="AG58" s="33" t="s">
        <v>3</v>
      </c>
      <c r="AH58" s="37">
        <v>400</v>
      </c>
      <c r="AI58" s="294" t="s">
        <v>12</v>
      </c>
      <c r="AJ58" s="294"/>
      <c r="AK58" s="32"/>
      <c r="AL58" s="33" t="s">
        <v>3</v>
      </c>
      <c r="AM58" s="32"/>
      <c r="AN58" s="33" t="s">
        <v>3</v>
      </c>
      <c r="AO58" s="37">
        <v>200</v>
      </c>
      <c r="AP58" s="294" t="s">
        <v>12</v>
      </c>
      <c r="AQ58" s="294"/>
      <c r="AR58" s="38">
        <v>43</v>
      </c>
      <c r="AS58" s="294" t="s">
        <v>12</v>
      </c>
      <c r="AT58" s="294"/>
      <c r="AU58" s="32"/>
      <c r="AV58" s="294" t="s">
        <v>3</v>
      </c>
      <c r="AW58" s="294"/>
      <c r="AX58" s="32"/>
      <c r="AY58" s="33" t="s">
        <v>3</v>
      </c>
      <c r="AZ58" s="32"/>
      <c r="BA58" s="33" t="s">
        <v>3</v>
      </c>
      <c r="BB58" s="37">
        <v>1300</v>
      </c>
      <c r="BC58" s="294" t="s">
        <v>12</v>
      </c>
      <c r="BD58" s="294"/>
      <c r="BE58" s="32"/>
      <c r="BF58" s="33" t="s">
        <v>3</v>
      </c>
      <c r="BG58" s="37">
        <v>210</v>
      </c>
      <c r="BH58" s="294" t="s">
        <v>12</v>
      </c>
      <c r="BI58" s="294"/>
      <c r="BJ58" s="32"/>
      <c r="BK58" s="33" t="s">
        <v>3</v>
      </c>
      <c r="BL58" s="32"/>
      <c r="BM58" s="33" t="s">
        <v>3</v>
      </c>
      <c r="BN58" s="37">
        <v>210</v>
      </c>
      <c r="BO58" s="294" t="s">
        <v>12</v>
      </c>
      <c r="BP58" s="294"/>
      <c r="BQ58" s="32"/>
      <c r="BR58" s="111" t="s">
        <v>3</v>
      </c>
      <c r="BS58" s="168"/>
      <c r="BT58" s="329"/>
      <c r="BU58" s="329"/>
      <c r="BV58" s="168"/>
      <c r="BW58" s="169"/>
      <c r="BX58" s="168"/>
      <c r="BY58" s="169"/>
      <c r="BZ58" s="168">
        <v>24.800000000000004</v>
      </c>
      <c r="CA58" s="329" t="s">
        <v>12</v>
      </c>
      <c r="CB58" s="329"/>
      <c r="CC58" s="175">
        <v>123</v>
      </c>
      <c r="CD58" s="329" t="s">
        <v>12</v>
      </c>
      <c r="CE58" s="341"/>
      <c r="CF58" s="175">
        <v>120</v>
      </c>
      <c r="CG58" s="341" t="s">
        <v>12</v>
      </c>
      <c r="CH58" s="329"/>
      <c r="CI58" s="173">
        <v>2340</v>
      </c>
      <c r="CJ58" s="329" t="s">
        <v>12</v>
      </c>
      <c r="CK58" s="341"/>
      <c r="CL58" s="175">
        <v>490</v>
      </c>
      <c r="CM58" s="341" t="s">
        <v>12</v>
      </c>
      <c r="CN58" s="329"/>
      <c r="CO58" s="168"/>
      <c r="CP58" s="169"/>
      <c r="CQ58" s="168">
        <v>476.00000000000006</v>
      </c>
      <c r="CR58" s="329" t="s">
        <v>12</v>
      </c>
      <c r="CS58" s="341"/>
      <c r="CT58" s="175">
        <v>489</v>
      </c>
      <c r="CU58" s="341" t="s">
        <v>12</v>
      </c>
      <c r="CV58" s="329"/>
      <c r="CW58" s="168"/>
      <c r="CX58" s="169"/>
      <c r="CY58" s="168">
        <v>490</v>
      </c>
      <c r="CZ58" s="329" t="s">
        <v>12</v>
      </c>
      <c r="DA58" s="329"/>
      <c r="DB58" s="168">
        <v>25.2</v>
      </c>
      <c r="DC58" s="329" t="s">
        <v>12</v>
      </c>
      <c r="DD58" s="329"/>
      <c r="DE58" s="168"/>
      <c r="DF58" s="169"/>
      <c r="DG58" s="168"/>
      <c r="DH58" s="169"/>
      <c r="DI58" s="168"/>
      <c r="DJ58" s="169"/>
      <c r="DK58" s="168"/>
      <c r="DL58" s="169"/>
      <c r="DM58" s="168"/>
      <c r="DN58" s="329"/>
      <c r="DO58" s="329"/>
      <c r="DP58" s="168"/>
      <c r="DQ58" s="329"/>
      <c r="DR58" s="329"/>
      <c r="DS58" s="168"/>
      <c r="DT58" s="329"/>
      <c r="DU58" s="329"/>
      <c r="DV58" s="168"/>
      <c r="DW58" s="329"/>
      <c r="DX58" s="329"/>
      <c r="DY58" s="168"/>
      <c r="DZ58" s="329"/>
      <c r="EA58" s="341"/>
      <c r="EB58" s="125">
        <v>7.32</v>
      </c>
      <c r="EC58" s="326" t="s">
        <v>12</v>
      </c>
      <c r="ED58" s="326"/>
      <c r="EE58" s="125">
        <v>35.5</v>
      </c>
      <c r="EF58" s="326" t="s">
        <v>12</v>
      </c>
      <c r="EG58" s="326"/>
      <c r="EH58" s="125">
        <v>71.7</v>
      </c>
      <c r="EI58" s="326" t="s">
        <v>12</v>
      </c>
      <c r="EJ58" s="326"/>
      <c r="EK58" s="125">
        <v>39.1</v>
      </c>
      <c r="EL58" s="326" t="s">
        <v>12</v>
      </c>
      <c r="EM58" s="326"/>
      <c r="EN58" s="125">
        <v>38</v>
      </c>
      <c r="EO58" s="326" t="s">
        <v>12</v>
      </c>
      <c r="EP58" s="326"/>
      <c r="EQ58" s="125">
        <v>74.2</v>
      </c>
      <c r="ER58" s="326" t="s">
        <v>12</v>
      </c>
      <c r="ES58" s="326"/>
      <c r="ET58" s="125">
        <v>15.2</v>
      </c>
      <c r="EU58" s="326" t="s">
        <v>12</v>
      </c>
      <c r="EV58" s="326"/>
      <c r="EW58" s="125">
        <v>3.57</v>
      </c>
      <c r="EX58" s="326" t="s">
        <v>12</v>
      </c>
      <c r="EY58" s="326"/>
      <c r="EZ58" s="125">
        <v>814</v>
      </c>
      <c r="FA58" s="326" t="s">
        <v>12</v>
      </c>
      <c r="FB58" s="326"/>
      <c r="FC58" s="125">
        <v>15.299999999999999</v>
      </c>
      <c r="FD58" s="326" t="s">
        <v>12</v>
      </c>
      <c r="FE58" s="326"/>
      <c r="FF58" s="125">
        <v>194</v>
      </c>
      <c r="FG58" s="326" t="s">
        <v>12</v>
      </c>
      <c r="FH58" s="326"/>
      <c r="FI58" s="125">
        <v>152</v>
      </c>
      <c r="FJ58" s="326" t="s">
        <v>12</v>
      </c>
      <c r="FK58" s="364"/>
    </row>
    <row r="59" spans="1:167" x14ac:dyDescent="0.2">
      <c r="A59" s="195" t="s">
        <v>79</v>
      </c>
      <c r="B59" s="13" t="s">
        <v>243</v>
      </c>
      <c r="C59" s="2238" t="s">
        <v>2</v>
      </c>
      <c r="D59" s="30" t="s">
        <v>2</v>
      </c>
      <c r="E59" s="36" t="s">
        <v>2</v>
      </c>
      <c r="F59" s="38">
        <v>8.4</v>
      </c>
      <c r="G59" s="294" t="s">
        <v>12</v>
      </c>
      <c r="H59" s="294"/>
      <c r="I59" s="38">
        <v>8.1</v>
      </c>
      <c r="J59" s="294" t="s">
        <v>12</v>
      </c>
      <c r="K59" s="294"/>
      <c r="L59" s="32"/>
      <c r="M59" s="33" t="s">
        <v>3</v>
      </c>
      <c r="N59" s="103">
        <v>34.200000000000003</v>
      </c>
      <c r="O59" s="315" t="s">
        <v>12</v>
      </c>
      <c r="P59" s="315"/>
      <c r="Q59" s="104">
        <v>34.799999999999997</v>
      </c>
      <c r="R59" s="315" t="s">
        <v>12</v>
      </c>
      <c r="S59" s="314"/>
      <c r="T59" s="103">
        <v>34.5</v>
      </c>
      <c r="U59" s="315" t="s">
        <v>12</v>
      </c>
      <c r="V59" s="314"/>
      <c r="W59" s="103">
        <v>33.1</v>
      </c>
      <c r="X59" s="315" t="s">
        <v>12</v>
      </c>
      <c r="Y59" s="315"/>
      <c r="Z59" s="38">
        <v>22</v>
      </c>
      <c r="AA59" s="33" t="s">
        <v>12</v>
      </c>
      <c r="AB59" s="32"/>
      <c r="AC59" s="33" t="s">
        <v>3</v>
      </c>
      <c r="AD59" s="32"/>
      <c r="AE59" s="33" t="s">
        <v>3</v>
      </c>
      <c r="AF59" s="32"/>
      <c r="AG59" s="33" t="s">
        <v>3</v>
      </c>
      <c r="AH59" s="37">
        <v>400</v>
      </c>
      <c r="AI59" s="294" t="s">
        <v>12</v>
      </c>
      <c r="AJ59" s="294"/>
      <c r="AK59" s="32"/>
      <c r="AL59" s="33" t="s">
        <v>3</v>
      </c>
      <c r="AM59" s="32"/>
      <c r="AN59" s="33" t="s">
        <v>3</v>
      </c>
      <c r="AO59" s="37">
        <v>200</v>
      </c>
      <c r="AP59" s="294" t="s">
        <v>12</v>
      </c>
      <c r="AQ59" s="294"/>
      <c r="AR59" s="38">
        <v>43</v>
      </c>
      <c r="AS59" s="294" t="s">
        <v>12</v>
      </c>
      <c r="AT59" s="294"/>
      <c r="AU59" s="32"/>
      <c r="AV59" s="294" t="s">
        <v>3</v>
      </c>
      <c r="AW59" s="294"/>
      <c r="AX59" s="32"/>
      <c r="AY59" s="33" t="s">
        <v>3</v>
      </c>
      <c r="AZ59" s="32"/>
      <c r="BA59" s="33" t="s">
        <v>3</v>
      </c>
      <c r="BB59" s="37">
        <v>1300</v>
      </c>
      <c r="BC59" s="294" t="s">
        <v>12</v>
      </c>
      <c r="BD59" s="294"/>
      <c r="BE59" s="32"/>
      <c r="BF59" s="33" t="s">
        <v>3</v>
      </c>
      <c r="BG59" s="37">
        <v>210</v>
      </c>
      <c r="BH59" s="294" t="s">
        <v>12</v>
      </c>
      <c r="BI59" s="294"/>
      <c r="BJ59" s="32"/>
      <c r="BK59" s="33" t="s">
        <v>3</v>
      </c>
      <c r="BL59" s="32"/>
      <c r="BM59" s="33" t="s">
        <v>3</v>
      </c>
      <c r="BN59" s="37">
        <v>210</v>
      </c>
      <c r="BO59" s="294" t="s">
        <v>12</v>
      </c>
      <c r="BP59" s="294"/>
      <c r="BQ59" s="32"/>
      <c r="BR59" s="111" t="s">
        <v>3</v>
      </c>
      <c r="BS59" s="168"/>
      <c r="BT59" s="329"/>
      <c r="BU59" s="329"/>
      <c r="BV59" s="168"/>
      <c r="BW59" s="169"/>
      <c r="BX59" s="168"/>
      <c r="BY59" s="169"/>
      <c r="BZ59" s="168">
        <v>24.800000000000004</v>
      </c>
      <c r="CA59" s="329" t="s">
        <v>12</v>
      </c>
      <c r="CB59" s="329"/>
      <c r="CC59" s="175">
        <v>123</v>
      </c>
      <c r="CD59" s="329" t="s">
        <v>12</v>
      </c>
      <c r="CE59" s="341"/>
      <c r="CF59" s="175">
        <v>120</v>
      </c>
      <c r="CG59" s="341" t="s">
        <v>12</v>
      </c>
      <c r="CH59" s="329"/>
      <c r="CI59" s="173">
        <v>2340</v>
      </c>
      <c r="CJ59" s="329" t="s">
        <v>12</v>
      </c>
      <c r="CK59" s="341"/>
      <c r="CL59" s="175">
        <v>490</v>
      </c>
      <c r="CM59" s="341" t="s">
        <v>12</v>
      </c>
      <c r="CN59" s="329"/>
      <c r="CO59" s="168"/>
      <c r="CP59" s="169"/>
      <c r="CQ59" s="168">
        <v>476.00000000000006</v>
      </c>
      <c r="CR59" s="329" t="s">
        <v>12</v>
      </c>
      <c r="CS59" s="341"/>
      <c r="CT59" s="175">
        <v>489</v>
      </c>
      <c r="CU59" s="341" t="s">
        <v>12</v>
      </c>
      <c r="CV59" s="329"/>
      <c r="CW59" s="168"/>
      <c r="CX59" s="169"/>
      <c r="CY59" s="168">
        <v>490</v>
      </c>
      <c r="CZ59" s="329" t="s">
        <v>12</v>
      </c>
      <c r="DA59" s="329"/>
      <c r="DB59" s="168">
        <v>25.2</v>
      </c>
      <c r="DC59" s="329" t="s">
        <v>12</v>
      </c>
      <c r="DD59" s="329"/>
      <c r="DE59" s="168"/>
      <c r="DF59" s="169"/>
      <c r="DG59" s="168"/>
      <c r="DH59" s="169"/>
      <c r="DI59" s="168"/>
      <c r="DJ59" s="169"/>
      <c r="DK59" s="168"/>
      <c r="DL59" s="169"/>
      <c r="DM59" s="168"/>
      <c r="DN59" s="329"/>
      <c r="DO59" s="329"/>
      <c r="DP59" s="168"/>
      <c r="DQ59" s="329"/>
      <c r="DR59" s="329"/>
      <c r="DS59" s="168"/>
      <c r="DT59" s="329"/>
      <c r="DU59" s="329"/>
      <c r="DV59" s="168"/>
      <c r="DW59" s="329"/>
      <c r="DX59" s="329"/>
      <c r="DY59" s="168"/>
      <c r="DZ59" s="329"/>
      <c r="EA59" s="341"/>
      <c r="EB59" s="125">
        <v>3.67</v>
      </c>
      <c r="EC59" s="326" t="s">
        <v>12</v>
      </c>
      <c r="ED59" s="326"/>
      <c r="EE59" s="125">
        <v>17.8</v>
      </c>
      <c r="EF59" s="326" t="s">
        <v>12</v>
      </c>
      <c r="EG59" s="326"/>
      <c r="EH59" s="125">
        <v>36</v>
      </c>
      <c r="EI59" s="326" t="s">
        <v>12</v>
      </c>
      <c r="EJ59" s="326"/>
      <c r="EK59" s="125">
        <v>19.599999999999998</v>
      </c>
      <c r="EL59" s="326" t="s">
        <v>12</v>
      </c>
      <c r="EM59" s="326"/>
      <c r="EN59" s="125">
        <v>19.099999999999998</v>
      </c>
      <c r="EO59" s="326" t="s">
        <v>12</v>
      </c>
      <c r="EP59" s="326"/>
      <c r="EQ59" s="125">
        <v>37.199999999999996</v>
      </c>
      <c r="ER59" s="326" t="s">
        <v>12</v>
      </c>
      <c r="ES59" s="326"/>
      <c r="ET59" s="125">
        <v>7.6</v>
      </c>
      <c r="EU59" s="326" t="s">
        <v>12</v>
      </c>
      <c r="EV59" s="326"/>
      <c r="EW59" s="125">
        <v>1.79</v>
      </c>
      <c r="EX59" s="326" t="s">
        <v>12</v>
      </c>
      <c r="EY59" s="326"/>
      <c r="EZ59" s="125">
        <v>408</v>
      </c>
      <c r="FA59" s="326" t="s">
        <v>12</v>
      </c>
      <c r="FB59" s="326"/>
      <c r="FC59" s="125">
        <v>7.6800000000000006</v>
      </c>
      <c r="FD59" s="326" t="s">
        <v>12</v>
      </c>
      <c r="FE59" s="326"/>
      <c r="FF59" s="125">
        <v>97.5</v>
      </c>
      <c r="FG59" s="326" t="s">
        <v>12</v>
      </c>
      <c r="FH59" s="326"/>
      <c r="FI59" s="125">
        <v>76.099999999999994</v>
      </c>
      <c r="FJ59" s="326" t="s">
        <v>12</v>
      </c>
      <c r="FK59" s="364"/>
    </row>
    <row r="60" spans="1:167" x14ac:dyDescent="0.2">
      <c r="A60" s="195" t="s">
        <v>80</v>
      </c>
      <c r="B60" s="13" t="s">
        <v>243</v>
      </c>
      <c r="C60" s="2238" t="s">
        <v>2</v>
      </c>
      <c r="D60" s="30" t="s">
        <v>2</v>
      </c>
      <c r="E60" s="36" t="s">
        <v>2</v>
      </c>
      <c r="F60" s="38">
        <v>8.4</v>
      </c>
      <c r="G60" s="294" t="s">
        <v>12</v>
      </c>
      <c r="H60" s="294"/>
      <c r="I60" s="38">
        <v>8.1</v>
      </c>
      <c r="J60" s="294" t="s">
        <v>12</v>
      </c>
      <c r="K60" s="294"/>
      <c r="L60" s="32"/>
      <c r="M60" s="33" t="s">
        <v>3</v>
      </c>
      <c r="N60" s="103">
        <v>34.200000000000003</v>
      </c>
      <c r="O60" s="315" t="s">
        <v>12</v>
      </c>
      <c r="P60" s="315"/>
      <c r="Q60" s="104">
        <v>34.799999999999997</v>
      </c>
      <c r="R60" s="315" t="s">
        <v>12</v>
      </c>
      <c r="S60" s="314"/>
      <c r="T60" s="103">
        <v>34.5</v>
      </c>
      <c r="U60" s="315" t="s">
        <v>12</v>
      </c>
      <c r="V60" s="314"/>
      <c r="W60" s="103">
        <v>33.1</v>
      </c>
      <c r="X60" s="315" t="s">
        <v>12</v>
      </c>
      <c r="Y60" s="315"/>
      <c r="Z60" s="38">
        <v>22</v>
      </c>
      <c r="AA60" s="33" t="s">
        <v>12</v>
      </c>
      <c r="AB60" s="32"/>
      <c r="AC60" s="33" t="s">
        <v>3</v>
      </c>
      <c r="AD60" s="32"/>
      <c r="AE60" s="33" t="s">
        <v>3</v>
      </c>
      <c r="AF60" s="32"/>
      <c r="AG60" s="33" t="s">
        <v>3</v>
      </c>
      <c r="AH60" s="37">
        <v>400</v>
      </c>
      <c r="AI60" s="294" t="s">
        <v>12</v>
      </c>
      <c r="AJ60" s="294"/>
      <c r="AK60" s="32"/>
      <c r="AL60" s="33" t="s">
        <v>3</v>
      </c>
      <c r="AM60" s="32"/>
      <c r="AN60" s="33" t="s">
        <v>3</v>
      </c>
      <c r="AO60" s="37">
        <v>200</v>
      </c>
      <c r="AP60" s="294" t="s">
        <v>12</v>
      </c>
      <c r="AQ60" s="294"/>
      <c r="AR60" s="38">
        <v>43</v>
      </c>
      <c r="AS60" s="294" t="s">
        <v>12</v>
      </c>
      <c r="AT60" s="294"/>
      <c r="AU60" s="32"/>
      <c r="AV60" s="294" t="s">
        <v>3</v>
      </c>
      <c r="AW60" s="294"/>
      <c r="AX60" s="32"/>
      <c r="AY60" s="33" t="s">
        <v>3</v>
      </c>
      <c r="AZ60" s="32"/>
      <c r="BA60" s="33" t="s">
        <v>3</v>
      </c>
      <c r="BB60" s="37">
        <v>1300</v>
      </c>
      <c r="BC60" s="294" t="s">
        <v>12</v>
      </c>
      <c r="BD60" s="294"/>
      <c r="BE60" s="32"/>
      <c r="BF60" s="33" t="s">
        <v>3</v>
      </c>
      <c r="BG60" s="37">
        <v>210</v>
      </c>
      <c r="BH60" s="294" t="s">
        <v>12</v>
      </c>
      <c r="BI60" s="294"/>
      <c r="BJ60" s="32"/>
      <c r="BK60" s="33" t="s">
        <v>3</v>
      </c>
      <c r="BL60" s="32"/>
      <c r="BM60" s="33" t="s">
        <v>3</v>
      </c>
      <c r="BN60" s="37">
        <v>210</v>
      </c>
      <c r="BO60" s="294" t="s">
        <v>12</v>
      </c>
      <c r="BP60" s="294"/>
      <c r="BQ60" s="32"/>
      <c r="BR60" s="111" t="s">
        <v>3</v>
      </c>
      <c r="BS60" s="168"/>
      <c r="BT60" s="329"/>
      <c r="BU60" s="329"/>
      <c r="BV60" s="168"/>
      <c r="BW60" s="169"/>
      <c r="BX60" s="168"/>
      <c r="BY60" s="169"/>
      <c r="BZ60" s="168">
        <v>24.800000000000004</v>
      </c>
      <c r="CA60" s="329" t="s">
        <v>12</v>
      </c>
      <c r="CB60" s="329"/>
      <c r="CC60" s="175">
        <v>123</v>
      </c>
      <c r="CD60" s="329" t="s">
        <v>12</v>
      </c>
      <c r="CE60" s="341"/>
      <c r="CF60" s="175">
        <v>120</v>
      </c>
      <c r="CG60" s="341" t="s">
        <v>12</v>
      </c>
      <c r="CH60" s="329"/>
      <c r="CI60" s="173">
        <v>2340</v>
      </c>
      <c r="CJ60" s="329" t="s">
        <v>12</v>
      </c>
      <c r="CK60" s="341"/>
      <c r="CL60" s="175">
        <v>490</v>
      </c>
      <c r="CM60" s="341" t="s">
        <v>12</v>
      </c>
      <c r="CN60" s="329"/>
      <c r="CO60" s="168"/>
      <c r="CP60" s="169"/>
      <c r="CQ60" s="168">
        <v>476.00000000000006</v>
      </c>
      <c r="CR60" s="329" t="s">
        <v>12</v>
      </c>
      <c r="CS60" s="341"/>
      <c r="CT60" s="175">
        <v>489</v>
      </c>
      <c r="CU60" s="341" t="s">
        <v>12</v>
      </c>
      <c r="CV60" s="329"/>
      <c r="CW60" s="168"/>
      <c r="CX60" s="169"/>
      <c r="CY60" s="168">
        <v>490</v>
      </c>
      <c r="CZ60" s="329" t="s">
        <v>12</v>
      </c>
      <c r="DA60" s="329"/>
      <c r="DB60" s="168">
        <v>25.2</v>
      </c>
      <c r="DC60" s="329" t="s">
        <v>12</v>
      </c>
      <c r="DD60" s="329"/>
      <c r="DE60" s="168"/>
      <c r="DF60" s="169"/>
      <c r="DG60" s="168"/>
      <c r="DH60" s="169"/>
      <c r="DI60" s="168"/>
      <c r="DJ60" s="169"/>
      <c r="DK60" s="168"/>
      <c r="DL60" s="169"/>
      <c r="DM60" s="168"/>
      <c r="DN60" s="329"/>
      <c r="DO60" s="329"/>
      <c r="DP60" s="168"/>
      <c r="DQ60" s="329"/>
      <c r="DR60" s="329"/>
      <c r="DS60" s="168"/>
      <c r="DT60" s="329"/>
      <c r="DU60" s="329"/>
      <c r="DV60" s="168"/>
      <c r="DW60" s="329"/>
      <c r="DX60" s="329"/>
      <c r="DY60" s="168"/>
      <c r="DZ60" s="329"/>
      <c r="EA60" s="341"/>
      <c r="EB60" s="125">
        <v>3.67</v>
      </c>
      <c r="EC60" s="326" t="s">
        <v>12</v>
      </c>
      <c r="ED60" s="326"/>
      <c r="EE60" s="125">
        <v>17.8</v>
      </c>
      <c r="EF60" s="326" t="s">
        <v>12</v>
      </c>
      <c r="EG60" s="326"/>
      <c r="EH60" s="125">
        <v>36</v>
      </c>
      <c r="EI60" s="326" t="s">
        <v>12</v>
      </c>
      <c r="EJ60" s="326"/>
      <c r="EK60" s="125">
        <v>19.599999999999998</v>
      </c>
      <c r="EL60" s="326" t="s">
        <v>12</v>
      </c>
      <c r="EM60" s="326"/>
      <c r="EN60" s="125">
        <v>19.099999999999998</v>
      </c>
      <c r="EO60" s="326" t="s">
        <v>12</v>
      </c>
      <c r="EP60" s="326"/>
      <c r="EQ60" s="125">
        <v>37.199999999999996</v>
      </c>
      <c r="ER60" s="326" t="s">
        <v>12</v>
      </c>
      <c r="ES60" s="326"/>
      <c r="ET60" s="125">
        <v>7.6</v>
      </c>
      <c r="EU60" s="326" t="s">
        <v>12</v>
      </c>
      <c r="EV60" s="326"/>
      <c r="EW60" s="125">
        <v>1.79</v>
      </c>
      <c r="EX60" s="326" t="s">
        <v>12</v>
      </c>
      <c r="EY60" s="326"/>
      <c r="EZ60" s="125">
        <v>408</v>
      </c>
      <c r="FA60" s="326" t="s">
        <v>12</v>
      </c>
      <c r="FB60" s="326"/>
      <c r="FC60" s="125">
        <v>7.6800000000000006</v>
      </c>
      <c r="FD60" s="326" t="s">
        <v>12</v>
      </c>
      <c r="FE60" s="326"/>
      <c r="FF60" s="125">
        <v>97.5</v>
      </c>
      <c r="FG60" s="326" t="s">
        <v>12</v>
      </c>
      <c r="FH60" s="326"/>
      <c r="FI60" s="125">
        <v>76.099999999999994</v>
      </c>
      <c r="FJ60" s="326" t="s">
        <v>12</v>
      </c>
      <c r="FK60" s="364"/>
    </row>
    <row r="61" spans="1:167" x14ac:dyDescent="0.2">
      <c r="A61" s="195" t="s">
        <v>81</v>
      </c>
      <c r="B61" s="13" t="s">
        <v>243</v>
      </c>
      <c r="C61" s="2238" t="s">
        <v>2</v>
      </c>
      <c r="D61" s="30">
        <v>1500</v>
      </c>
      <c r="E61" s="36" t="s">
        <v>2</v>
      </c>
      <c r="F61" s="38">
        <v>8.4</v>
      </c>
      <c r="G61" s="294" t="s">
        <v>12</v>
      </c>
      <c r="H61" s="294"/>
      <c r="I61" s="38">
        <v>8.1</v>
      </c>
      <c r="J61" s="294" t="s">
        <v>12</v>
      </c>
      <c r="K61" s="294"/>
      <c r="L61" s="32"/>
      <c r="M61" s="33" t="s">
        <v>3</v>
      </c>
      <c r="N61" s="103">
        <v>34.200000000000003</v>
      </c>
      <c r="O61" s="315" t="s">
        <v>12</v>
      </c>
      <c r="P61" s="315"/>
      <c r="Q61" s="104">
        <v>34.799999999999997</v>
      </c>
      <c r="R61" s="315" t="s">
        <v>12</v>
      </c>
      <c r="S61" s="314"/>
      <c r="T61" s="103">
        <v>34.5</v>
      </c>
      <c r="U61" s="315" t="s">
        <v>12</v>
      </c>
      <c r="V61" s="314"/>
      <c r="W61" s="103">
        <v>33.1</v>
      </c>
      <c r="X61" s="315" t="s">
        <v>12</v>
      </c>
      <c r="Y61" s="315"/>
      <c r="Z61" s="38">
        <v>22</v>
      </c>
      <c r="AA61" s="33" t="s">
        <v>12</v>
      </c>
      <c r="AB61" s="32"/>
      <c r="AC61" s="33" t="s">
        <v>3</v>
      </c>
      <c r="AD61" s="32"/>
      <c r="AE61" s="33" t="s">
        <v>3</v>
      </c>
      <c r="AF61" s="32"/>
      <c r="AG61" s="33" t="s">
        <v>3</v>
      </c>
      <c r="AH61" s="37">
        <v>400</v>
      </c>
      <c r="AI61" s="294" t="s">
        <v>12</v>
      </c>
      <c r="AJ61" s="294"/>
      <c r="AK61" s="32"/>
      <c r="AL61" s="33" t="s">
        <v>3</v>
      </c>
      <c r="AM61" s="32"/>
      <c r="AN61" s="33" t="s">
        <v>3</v>
      </c>
      <c r="AO61" s="37">
        <v>200</v>
      </c>
      <c r="AP61" s="294" t="s">
        <v>12</v>
      </c>
      <c r="AQ61" s="294"/>
      <c r="AR61" s="38">
        <v>43</v>
      </c>
      <c r="AS61" s="294" t="s">
        <v>12</v>
      </c>
      <c r="AT61" s="294"/>
      <c r="AU61" s="32"/>
      <c r="AV61" s="294" t="s">
        <v>3</v>
      </c>
      <c r="AW61" s="294"/>
      <c r="AX61" s="32"/>
      <c r="AY61" s="33" t="s">
        <v>3</v>
      </c>
      <c r="AZ61" s="32"/>
      <c r="BA61" s="33" t="s">
        <v>3</v>
      </c>
      <c r="BB61" s="37">
        <v>1300</v>
      </c>
      <c r="BC61" s="294" t="s">
        <v>12</v>
      </c>
      <c r="BD61" s="294"/>
      <c r="BE61" s="32"/>
      <c r="BF61" s="33" t="s">
        <v>3</v>
      </c>
      <c r="BG61" s="37">
        <v>210</v>
      </c>
      <c r="BH61" s="294" t="s">
        <v>12</v>
      </c>
      <c r="BI61" s="294"/>
      <c r="BJ61" s="32"/>
      <c r="BK61" s="33" t="s">
        <v>3</v>
      </c>
      <c r="BL61" s="32"/>
      <c r="BM61" s="33" t="s">
        <v>3</v>
      </c>
      <c r="BN61" s="37">
        <v>210</v>
      </c>
      <c r="BO61" s="294" t="s">
        <v>12</v>
      </c>
      <c r="BP61" s="294"/>
      <c r="BQ61" s="32"/>
      <c r="BR61" s="111" t="s">
        <v>3</v>
      </c>
      <c r="BS61" s="168"/>
      <c r="BT61" s="329"/>
      <c r="BU61" s="329"/>
      <c r="BV61" s="168"/>
      <c r="BW61" s="169"/>
      <c r="BX61" s="168"/>
      <c r="BY61" s="169"/>
      <c r="BZ61" s="168">
        <v>24.800000000000004</v>
      </c>
      <c r="CA61" s="329" t="s">
        <v>12</v>
      </c>
      <c r="CB61" s="329"/>
      <c r="CC61" s="175">
        <v>123</v>
      </c>
      <c r="CD61" s="329" t="s">
        <v>12</v>
      </c>
      <c r="CE61" s="341"/>
      <c r="CF61" s="175">
        <v>120</v>
      </c>
      <c r="CG61" s="341" t="s">
        <v>12</v>
      </c>
      <c r="CH61" s="329"/>
      <c r="CI61" s="173">
        <v>2340</v>
      </c>
      <c r="CJ61" s="329" t="s">
        <v>12</v>
      </c>
      <c r="CK61" s="341"/>
      <c r="CL61" s="175">
        <v>490</v>
      </c>
      <c r="CM61" s="341" t="s">
        <v>12</v>
      </c>
      <c r="CN61" s="329"/>
      <c r="CO61" s="168"/>
      <c r="CP61" s="169"/>
      <c r="CQ61" s="168">
        <v>476.00000000000006</v>
      </c>
      <c r="CR61" s="329" t="s">
        <v>12</v>
      </c>
      <c r="CS61" s="341"/>
      <c r="CT61" s="175">
        <v>489</v>
      </c>
      <c r="CU61" s="341" t="s">
        <v>12</v>
      </c>
      <c r="CV61" s="329"/>
      <c r="CW61" s="168"/>
      <c r="CX61" s="169"/>
      <c r="CY61" s="168">
        <v>490</v>
      </c>
      <c r="CZ61" s="329" t="s">
        <v>12</v>
      </c>
      <c r="DA61" s="329"/>
      <c r="DB61" s="168">
        <v>25.2</v>
      </c>
      <c r="DC61" s="329" t="s">
        <v>12</v>
      </c>
      <c r="DD61" s="329"/>
      <c r="DE61" s="168"/>
      <c r="DF61" s="169"/>
      <c r="DG61" s="168"/>
      <c r="DH61" s="169"/>
      <c r="DI61" s="168"/>
      <c r="DJ61" s="169"/>
      <c r="DK61" s="168"/>
      <c r="DL61" s="169"/>
      <c r="DM61" s="168"/>
      <c r="DN61" s="329"/>
      <c r="DO61" s="329"/>
      <c r="DP61" s="168"/>
      <c r="DQ61" s="329"/>
      <c r="DR61" s="329"/>
      <c r="DS61" s="168"/>
      <c r="DT61" s="329"/>
      <c r="DU61" s="329"/>
      <c r="DV61" s="168"/>
      <c r="DW61" s="329"/>
      <c r="DX61" s="329"/>
      <c r="DY61" s="168"/>
      <c r="DZ61" s="329"/>
      <c r="EA61" s="341"/>
      <c r="EB61" s="125">
        <v>3.67</v>
      </c>
      <c r="EC61" s="326" t="s">
        <v>12</v>
      </c>
      <c r="ED61" s="326"/>
      <c r="EE61" s="125">
        <v>17.8</v>
      </c>
      <c r="EF61" s="326" t="s">
        <v>12</v>
      </c>
      <c r="EG61" s="326"/>
      <c r="EH61" s="125">
        <v>36</v>
      </c>
      <c r="EI61" s="326" t="s">
        <v>12</v>
      </c>
      <c r="EJ61" s="326"/>
      <c r="EK61" s="125">
        <v>19.599999999999998</v>
      </c>
      <c r="EL61" s="326" t="s">
        <v>12</v>
      </c>
      <c r="EM61" s="326"/>
      <c r="EN61" s="125">
        <v>19.099999999999998</v>
      </c>
      <c r="EO61" s="326" t="s">
        <v>12</v>
      </c>
      <c r="EP61" s="326"/>
      <c r="EQ61" s="125">
        <v>37.199999999999996</v>
      </c>
      <c r="ER61" s="326" t="s">
        <v>12</v>
      </c>
      <c r="ES61" s="326"/>
      <c r="ET61" s="125">
        <v>7.6</v>
      </c>
      <c r="EU61" s="326" t="s">
        <v>12</v>
      </c>
      <c r="EV61" s="326"/>
      <c r="EW61" s="125">
        <v>1.79</v>
      </c>
      <c r="EX61" s="326" t="s">
        <v>12</v>
      </c>
      <c r="EY61" s="326"/>
      <c r="EZ61" s="125">
        <v>408</v>
      </c>
      <c r="FA61" s="326" t="s">
        <v>12</v>
      </c>
      <c r="FB61" s="326"/>
      <c r="FC61" s="125">
        <v>7.6800000000000006</v>
      </c>
      <c r="FD61" s="326" t="s">
        <v>12</v>
      </c>
      <c r="FE61" s="326"/>
      <c r="FF61" s="125">
        <v>97.5</v>
      </c>
      <c r="FG61" s="326" t="s">
        <v>12</v>
      </c>
      <c r="FH61" s="326"/>
      <c r="FI61" s="125">
        <v>76.099999999999994</v>
      </c>
      <c r="FJ61" s="326" t="s">
        <v>12</v>
      </c>
      <c r="FK61" s="364"/>
    </row>
    <row r="62" spans="1:167" x14ac:dyDescent="0.2">
      <c r="A62" s="195" t="s">
        <v>82</v>
      </c>
      <c r="B62" s="13" t="s">
        <v>243</v>
      </c>
      <c r="C62" s="2238" t="s">
        <v>2</v>
      </c>
      <c r="D62" s="30">
        <v>300</v>
      </c>
      <c r="E62" s="36" t="s">
        <v>2</v>
      </c>
      <c r="F62" s="246">
        <v>2700</v>
      </c>
      <c r="G62" s="294"/>
      <c r="H62" s="301" t="str">
        <f>(IF(((F62/$D62)&lt;10),"&lt;10",ROUND((F62/$D62),0)))</f>
        <v>&lt;10</v>
      </c>
      <c r="I62" s="246">
        <v>6200</v>
      </c>
      <c r="J62" s="294"/>
      <c r="K62" s="301">
        <f>(IF(((I62/$D62)&lt;10),"&lt;10",ROUND((I62/$D62),0)))</f>
        <v>21</v>
      </c>
      <c r="L62" s="32"/>
      <c r="M62" s="33" t="s">
        <v>3</v>
      </c>
      <c r="N62" s="104">
        <v>65.7</v>
      </c>
      <c r="O62" s="315"/>
      <c r="P62" s="315"/>
      <c r="Q62" s="104">
        <v>53.5</v>
      </c>
      <c r="R62" s="315"/>
      <c r="S62" s="315"/>
      <c r="T62" s="274">
        <v>607</v>
      </c>
      <c r="U62" s="315"/>
      <c r="V62" s="301" t="str">
        <f>(IF(((T62/$D62)&lt;10),"&lt;10",ROUND((T62/$D62),0)))</f>
        <v>&lt;10</v>
      </c>
      <c r="W62" s="275">
        <v>148</v>
      </c>
      <c r="X62" s="315"/>
      <c r="Y62" s="315"/>
      <c r="Z62" s="38">
        <v>22</v>
      </c>
      <c r="AA62" s="33" t="s">
        <v>12</v>
      </c>
      <c r="AB62" s="32"/>
      <c r="AC62" s="33" t="s">
        <v>3</v>
      </c>
      <c r="AD62" s="32"/>
      <c r="AE62" s="33" t="s">
        <v>3</v>
      </c>
      <c r="AF62" s="32"/>
      <c r="AG62" s="33" t="s">
        <v>3</v>
      </c>
      <c r="AH62" s="246">
        <v>3700</v>
      </c>
      <c r="AI62" s="294"/>
      <c r="AJ62" s="301">
        <f t="shared" ref="AJ62:AJ63" si="66">(IF(((AH62/$D62)&lt;10),"&lt;10",ROUND((AH62/$D62),0)))</f>
        <v>12</v>
      </c>
      <c r="AK62" s="32"/>
      <c r="AL62" s="33" t="s">
        <v>3</v>
      </c>
      <c r="AM62" s="32"/>
      <c r="AN62" s="33" t="s">
        <v>3</v>
      </c>
      <c r="AO62" s="246">
        <v>2200</v>
      </c>
      <c r="AP62" s="294"/>
      <c r="AQ62" s="301" t="str">
        <f t="shared" ref="AQ62:AQ63" si="67">(IF(((AO62/$D62)&lt;10),"&lt;10",ROUND((AO62/$D62),0)))</f>
        <v>&lt;10</v>
      </c>
      <c r="AR62" s="246">
        <v>430</v>
      </c>
      <c r="AS62" s="294"/>
      <c r="AT62" s="301" t="str">
        <f t="shared" ref="AT62" si="68">(IF(((AR62/$D62)&lt;10),"&lt;10",ROUND((AR62/$D62),0)))</f>
        <v>&lt;10</v>
      </c>
      <c r="AU62" s="32"/>
      <c r="AV62" s="294" t="s">
        <v>3</v>
      </c>
      <c r="AW62" s="294"/>
      <c r="AX62" s="32"/>
      <c r="AY62" s="33" t="s">
        <v>3</v>
      </c>
      <c r="AZ62" s="32"/>
      <c r="BA62" s="33" t="s">
        <v>3</v>
      </c>
      <c r="BB62" s="246">
        <v>11000</v>
      </c>
      <c r="BC62" s="294"/>
      <c r="BD62" s="301">
        <f t="shared" ref="BD62:BD63" si="69">(IF(((BB62/$D62)&lt;10),"&lt;10",ROUND((BB62/$D62),0)))</f>
        <v>37</v>
      </c>
      <c r="BE62" s="32"/>
      <c r="BF62" s="33" t="s">
        <v>3</v>
      </c>
      <c r="BG62" s="246">
        <v>630</v>
      </c>
      <c r="BH62" s="294"/>
      <c r="BI62" s="301" t="str">
        <f t="shared" ref="BI62" si="70">(IF(((BG62/$D62)&lt;10),"&lt;10",ROUND((BG62/$D62),0)))</f>
        <v>&lt;10</v>
      </c>
      <c r="BJ62" s="32"/>
      <c r="BK62" s="33" t="s">
        <v>3</v>
      </c>
      <c r="BL62" s="32"/>
      <c r="BM62" s="33" t="s">
        <v>3</v>
      </c>
      <c r="BN62" s="246">
        <v>940</v>
      </c>
      <c r="BO62" s="294"/>
      <c r="BP62" s="301" t="str">
        <f t="shared" ref="BP62" si="71">(IF(((BN62/$D62)&lt;10),"&lt;10",ROUND((BN62/$D62),0)))</f>
        <v>&lt;10</v>
      </c>
      <c r="BQ62" s="32"/>
      <c r="BR62" s="111" t="s">
        <v>3</v>
      </c>
      <c r="BS62" s="168"/>
      <c r="BT62" s="329"/>
      <c r="BU62" s="329"/>
      <c r="BV62" s="168"/>
      <c r="BW62" s="169"/>
      <c r="BX62" s="168"/>
      <c r="BY62" s="169"/>
      <c r="BZ62" s="168">
        <v>90.6</v>
      </c>
      <c r="CA62" s="329" t="s">
        <v>3</v>
      </c>
      <c r="CB62" s="329"/>
      <c r="CC62" s="276">
        <v>768</v>
      </c>
      <c r="CD62" s="329" t="s">
        <v>3</v>
      </c>
      <c r="CE62" s="301" t="str">
        <f t="shared" ref="CE62:CE63" si="72">(IF(((CC62/$D62)&lt;10),"&lt;10",ROUND((CC62/$D62),0)))</f>
        <v>&lt;10</v>
      </c>
      <c r="CF62" s="276">
        <v>778</v>
      </c>
      <c r="CG62" s="341" t="s">
        <v>3</v>
      </c>
      <c r="CH62" s="301" t="str">
        <f t="shared" ref="CH62:CH63" si="73">(IF(((CF62/$D62)&lt;10),"&lt;10",ROUND((CF62/$D62),0)))</f>
        <v>&lt;10</v>
      </c>
      <c r="CI62" s="277">
        <v>8930</v>
      </c>
      <c r="CJ62" s="329" t="s">
        <v>3</v>
      </c>
      <c r="CK62" s="301">
        <f t="shared" ref="CK62" si="74">(IF(((CI62/$D62)&lt;10),"&lt;10",ROUND((CI62/$D62),0)))</f>
        <v>30</v>
      </c>
      <c r="CL62" s="278">
        <v>7360</v>
      </c>
      <c r="CM62" s="341" t="s">
        <v>3</v>
      </c>
      <c r="CN62" s="301">
        <f t="shared" ref="CN62:CN63" si="75">(IF(((CL62/$D62)&lt;10),"&lt;10",ROUND((CL62/$D62),0)))</f>
        <v>25</v>
      </c>
      <c r="CO62" s="168"/>
      <c r="CP62" s="169"/>
      <c r="CQ62" s="277">
        <v>2900</v>
      </c>
      <c r="CR62" s="329" t="s">
        <v>3</v>
      </c>
      <c r="CS62" s="301" t="str">
        <f t="shared" ref="CS62:CS63" si="76">(IF(((CQ62/$D62)&lt;10),"&lt;10",ROUND((CQ62/$D62),0)))</f>
        <v>&lt;10</v>
      </c>
      <c r="CT62" s="278">
        <v>3310</v>
      </c>
      <c r="CU62" s="341" t="s">
        <v>3</v>
      </c>
      <c r="CV62" s="301">
        <f t="shared" ref="CV62" si="77">(IF(((CT62/$D62)&lt;10),"&lt;10",ROUND((CT62/$D62),0)))</f>
        <v>11</v>
      </c>
      <c r="CW62" s="168"/>
      <c r="CX62" s="169"/>
      <c r="CY62" s="277">
        <v>2730</v>
      </c>
      <c r="CZ62" s="329" t="s">
        <v>3</v>
      </c>
      <c r="DA62" s="301" t="str">
        <f t="shared" ref="DA62" si="78">(IF(((CY62/$D62)&lt;10),"&lt;10",ROUND((CY62/$D62),0)))</f>
        <v>&lt;10</v>
      </c>
      <c r="DB62" s="168">
        <v>186</v>
      </c>
      <c r="DC62" s="329" t="s">
        <v>3</v>
      </c>
      <c r="DD62" s="329"/>
      <c r="DE62" s="168"/>
      <c r="DF62" s="169"/>
      <c r="DG62" s="168"/>
      <c r="DH62" s="169"/>
      <c r="DI62" s="168"/>
      <c r="DJ62" s="169"/>
      <c r="DK62" s="168"/>
      <c r="DL62" s="169"/>
      <c r="DM62" s="168"/>
      <c r="DN62" s="329"/>
      <c r="DO62" s="329"/>
      <c r="DP62" s="168"/>
      <c r="DQ62" s="329"/>
      <c r="DR62" s="329"/>
      <c r="DS62" s="168"/>
      <c r="DT62" s="329"/>
      <c r="DU62" s="329"/>
      <c r="DV62" s="168"/>
      <c r="DW62" s="329"/>
      <c r="DX62" s="329"/>
      <c r="DY62" s="168"/>
      <c r="DZ62" s="329"/>
      <c r="EA62" s="341"/>
      <c r="EB62" s="227">
        <v>65.8</v>
      </c>
      <c r="EC62" s="326" t="s">
        <v>3</v>
      </c>
      <c r="ED62" s="326"/>
      <c r="EE62" s="235">
        <v>368</v>
      </c>
      <c r="EF62" s="326" t="s">
        <v>3</v>
      </c>
      <c r="EG62" s="301" t="str">
        <f>(IF(((EE62/$D62)&lt;10),"&lt;10",ROUND((EE62/$D62),0)))</f>
        <v>&lt;10</v>
      </c>
      <c r="EH62" s="235">
        <v>540</v>
      </c>
      <c r="EI62" s="326" t="s">
        <v>3</v>
      </c>
      <c r="EJ62" s="301" t="str">
        <f>(IF(((EH62/$D62)&lt;10),"&lt;10",ROUND((EH62/$D62),0)))</f>
        <v>&lt;10</v>
      </c>
      <c r="EK62" s="235">
        <v>302</v>
      </c>
      <c r="EL62" s="326" t="s">
        <v>3</v>
      </c>
      <c r="EM62" s="301" t="str">
        <f>(IF(((EK62/$D62)&lt;10),"&lt;10",ROUND((EK62/$D62),0)))</f>
        <v>&lt;10</v>
      </c>
      <c r="EN62" s="235">
        <v>399</v>
      </c>
      <c r="EO62" s="326" t="s">
        <v>3</v>
      </c>
      <c r="EP62" s="301" t="str">
        <f>(IF(((EN62/$D62)&lt;10),"&lt;10",ROUND((EN62/$D62),0)))</f>
        <v>&lt;10</v>
      </c>
      <c r="EQ62" s="235">
        <v>460</v>
      </c>
      <c r="ER62" s="326" t="s">
        <v>3</v>
      </c>
      <c r="ES62" s="301" t="str">
        <f>(IF(((EQ62/$D62)&lt;10),"&lt;10",ROUND((EQ62/$D62),0)))</f>
        <v>&lt;10</v>
      </c>
      <c r="ET62" s="227">
        <v>120</v>
      </c>
      <c r="EU62" s="326" t="s">
        <v>3</v>
      </c>
      <c r="EV62" s="326"/>
      <c r="EW62" s="227">
        <v>25</v>
      </c>
      <c r="EX62" s="326" t="s">
        <v>3</v>
      </c>
      <c r="EY62" s="326"/>
      <c r="EZ62" s="252">
        <v>8740</v>
      </c>
      <c r="FA62" s="326" t="s">
        <v>3</v>
      </c>
      <c r="FB62" s="301">
        <f>(IF(((EZ62/$D62)&lt;10),"&lt;10",ROUND((EZ62/$D62),0)))</f>
        <v>29</v>
      </c>
      <c r="FC62" s="227">
        <v>181</v>
      </c>
      <c r="FD62" s="326" t="s">
        <v>3</v>
      </c>
      <c r="FE62" s="326"/>
      <c r="FF62" s="252">
        <v>1140</v>
      </c>
      <c r="FG62" s="326" t="s">
        <v>3</v>
      </c>
      <c r="FH62" s="301" t="str">
        <f>(IF(((FF62/$D62)&lt;10),"&lt;10",ROUND((FF62/$D62),0)))</f>
        <v>&lt;10</v>
      </c>
      <c r="FI62" s="235">
        <v>948</v>
      </c>
      <c r="FJ62" s="326" t="s">
        <v>3</v>
      </c>
      <c r="FK62" s="367" t="str">
        <f>(IF(((FI62/$D62)&lt;10),"&lt;10",ROUND((FI62/$D62),0)))</f>
        <v>&lt;10</v>
      </c>
    </row>
    <row r="63" spans="1:167" x14ac:dyDescent="0.2">
      <c r="A63" s="195" t="s">
        <v>83</v>
      </c>
      <c r="B63" s="13" t="s">
        <v>243</v>
      </c>
      <c r="C63" s="2238" t="s">
        <v>2</v>
      </c>
      <c r="D63" s="30">
        <v>200</v>
      </c>
      <c r="E63" s="36" t="s">
        <v>2</v>
      </c>
      <c r="F63" s="38">
        <v>8.4</v>
      </c>
      <c r="G63" s="294" t="s">
        <v>12</v>
      </c>
      <c r="H63" s="294"/>
      <c r="I63" s="38">
        <v>8.1</v>
      </c>
      <c r="J63" s="294" t="s">
        <v>12</v>
      </c>
      <c r="K63" s="294"/>
      <c r="L63" s="32"/>
      <c r="M63" s="33" t="s">
        <v>3</v>
      </c>
      <c r="N63" s="103">
        <v>34.200000000000003</v>
      </c>
      <c r="O63" s="315" t="s">
        <v>12</v>
      </c>
      <c r="P63" s="315"/>
      <c r="Q63" s="104">
        <v>34.799999999999997</v>
      </c>
      <c r="R63" s="315" t="s">
        <v>12</v>
      </c>
      <c r="S63" s="315"/>
      <c r="T63" s="275">
        <v>139</v>
      </c>
      <c r="U63" s="315"/>
      <c r="V63" s="315"/>
      <c r="W63" s="104">
        <v>59.5</v>
      </c>
      <c r="X63" s="315"/>
      <c r="Y63" s="315"/>
      <c r="Z63" s="38">
        <v>22</v>
      </c>
      <c r="AA63" s="33" t="s">
        <v>12</v>
      </c>
      <c r="AB63" s="32"/>
      <c r="AC63" s="33" t="s">
        <v>3</v>
      </c>
      <c r="AD63" s="32"/>
      <c r="AE63" s="33" t="s">
        <v>3</v>
      </c>
      <c r="AF63" s="32"/>
      <c r="AG63" s="33" t="s">
        <v>3</v>
      </c>
      <c r="AH63" s="246">
        <v>1100</v>
      </c>
      <c r="AI63" s="294"/>
      <c r="AJ63" s="301" t="str">
        <f t="shared" si="66"/>
        <v>&lt;10</v>
      </c>
      <c r="AK63" s="32"/>
      <c r="AL63" s="33" t="s">
        <v>3</v>
      </c>
      <c r="AM63" s="32"/>
      <c r="AN63" s="33" t="s">
        <v>3</v>
      </c>
      <c r="AO63" s="246">
        <v>410</v>
      </c>
      <c r="AP63" s="294"/>
      <c r="AQ63" s="301" t="str">
        <f t="shared" si="67"/>
        <v>&lt;10</v>
      </c>
      <c r="AR63" s="37">
        <v>100</v>
      </c>
      <c r="AS63" s="294"/>
      <c r="AT63" s="294"/>
      <c r="AU63" s="32"/>
      <c r="AV63" s="294" t="s">
        <v>3</v>
      </c>
      <c r="AW63" s="294"/>
      <c r="AX63" s="32"/>
      <c r="AY63" s="33" t="s">
        <v>3</v>
      </c>
      <c r="AZ63" s="32"/>
      <c r="BA63" s="33" t="s">
        <v>3</v>
      </c>
      <c r="BB63" s="246">
        <v>1500</v>
      </c>
      <c r="BC63" s="294"/>
      <c r="BD63" s="301" t="str">
        <f t="shared" si="69"/>
        <v>&lt;10</v>
      </c>
      <c r="BE63" s="32"/>
      <c r="BF63" s="33" t="s">
        <v>3</v>
      </c>
      <c r="BG63" s="34">
        <v>210</v>
      </c>
      <c r="BH63" s="294" t="s">
        <v>12</v>
      </c>
      <c r="BI63" s="294"/>
      <c r="BJ63" s="32"/>
      <c r="BK63" s="33" t="s">
        <v>3</v>
      </c>
      <c r="BL63" s="32"/>
      <c r="BM63" s="33" t="s">
        <v>3</v>
      </c>
      <c r="BN63" s="34">
        <v>210</v>
      </c>
      <c r="BO63" s="294" t="s">
        <v>12</v>
      </c>
      <c r="BP63" s="294"/>
      <c r="BQ63" s="32"/>
      <c r="BR63" s="111" t="s">
        <v>3</v>
      </c>
      <c r="BS63" s="168"/>
      <c r="BT63" s="329"/>
      <c r="BU63" s="329"/>
      <c r="BV63" s="168"/>
      <c r="BW63" s="169"/>
      <c r="BX63" s="168"/>
      <c r="BY63" s="169"/>
      <c r="BZ63" s="168">
        <v>24.800000000000004</v>
      </c>
      <c r="CA63" s="329" t="s">
        <v>12</v>
      </c>
      <c r="CB63" s="329"/>
      <c r="CC63" s="276">
        <v>263</v>
      </c>
      <c r="CD63" s="329" t="s">
        <v>3</v>
      </c>
      <c r="CE63" s="301" t="str">
        <f t="shared" si="72"/>
        <v>&lt;10</v>
      </c>
      <c r="CF63" s="276">
        <v>346.00000000000006</v>
      </c>
      <c r="CG63" s="341" t="s">
        <v>3</v>
      </c>
      <c r="CH63" s="301" t="str">
        <f t="shared" si="73"/>
        <v>&lt;10</v>
      </c>
      <c r="CI63" s="173">
        <v>2340</v>
      </c>
      <c r="CJ63" s="329" t="s">
        <v>12</v>
      </c>
      <c r="CK63" s="341"/>
      <c r="CL63" s="276">
        <v>888</v>
      </c>
      <c r="CM63" s="341" t="s">
        <v>3</v>
      </c>
      <c r="CN63" s="301" t="str">
        <f t="shared" si="75"/>
        <v>&lt;10</v>
      </c>
      <c r="CO63" s="168"/>
      <c r="CP63" s="169"/>
      <c r="CQ63" s="277">
        <v>1360</v>
      </c>
      <c r="CR63" s="329" t="s">
        <v>3</v>
      </c>
      <c r="CS63" s="301" t="str">
        <f t="shared" si="76"/>
        <v>&lt;10</v>
      </c>
      <c r="CT63" s="175">
        <v>489</v>
      </c>
      <c r="CU63" s="341" t="s">
        <v>12</v>
      </c>
      <c r="CV63" s="329"/>
      <c r="CW63" s="168"/>
      <c r="CX63" s="169"/>
      <c r="CY63" s="168">
        <v>490</v>
      </c>
      <c r="CZ63" s="329" t="s">
        <v>12</v>
      </c>
      <c r="DA63" s="329"/>
      <c r="DB63" s="168">
        <v>36.299999999999997</v>
      </c>
      <c r="DC63" s="329" t="s">
        <v>3</v>
      </c>
      <c r="DD63" s="329"/>
      <c r="DE63" s="168"/>
      <c r="DF63" s="169"/>
      <c r="DG63" s="168"/>
      <c r="DH63" s="169"/>
      <c r="DI63" s="168"/>
      <c r="DJ63" s="169"/>
      <c r="DK63" s="168"/>
      <c r="DL63" s="169"/>
      <c r="DM63" s="168"/>
      <c r="DN63" s="329"/>
      <c r="DO63" s="329"/>
      <c r="DP63" s="168"/>
      <c r="DQ63" s="329"/>
      <c r="DR63" s="329"/>
      <c r="DS63" s="168"/>
      <c r="DT63" s="329"/>
      <c r="DU63" s="329"/>
      <c r="DV63" s="168"/>
      <c r="DW63" s="329"/>
      <c r="DX63" s="329"/>
      <c r="DY63" s="168"/>
      <c r="DZ63" s="329"/>
      <c r="EA63" s="341"/>
      <c r="EB63" s="125">
        <v>3.67</v>
      </c>
      <c r="EC63" s="326" t="s">
        <v>12</v>
      </c>
      <c r="ED63" s="326"/>
      <c r="EE63" s="125">
        <v>17.8</v>
      </c>
      <c r="EF63" s="326" t="s">
        <v>12</v>
      </c>
      <c r="EG63" s="326"/>
      <c r="EH63" s="125">
        <v>36</v>
      </c>
      <c r="EI63" s="326" t="s">
        <v>12</v>
      </c>
      <c r="EJ63" s="326"/>
      <c r="EK63" s="125">
        <v>19.599999999999998</v>
      </c>
      <c r="EL63" s="326" t="s">
        <v>12</v>
      </c>
      <c r="EM63" s="326"/>
      <c r="EN63" s="125">
        <v>19.099999999999998</v>
      </c>
      <c r="EO63" s="326" t="s">
        <v>12</v>
      </c>
      <c r="EP63" s="326"/>
      <c r="EQ63" s="125">
        <v>37.199999999999996</v>
      </c>
      <c r="ER63" s="326" t="s">
        <v>12</v>
      </c>
      <c r="ES63" s="326"/>
      <c r="ET63" s="125">
        <v>7.6</v>
      </c>
      <c r="EU63" s="326" t="s">
        <v>12</v>
      </c>
      <c r="EV63" s="326"/>
      <c r="EW63" s="125">
        <v>1.79</v>
      </c>
      <c r="EX63" s="326" t="s">
        <v>12</v>
      </c>
      <c r="EY63" s="326"/>
      <c r="EZ63" s="125">
        <v>408</v>
      </c>
      <c r="FA63" s="326" t="s">
        <v>12</v>
      </c>
      <c r="FB63" s="326"/>
      <c r="FC63" s="125">
        <v>7.6800000000000006</v>
      </c>
      <c r="FD63" s="326" t="s">
        <v>12</v>
      </c>
      <c r="FE63" s="326"/>
      <c r="FF63" s="125">
        <v>97.5</v>
      </c>
      <c r="FG63" s="326" t="s">
        <v>12</v>
      </c>
      <c r="FH63" s="326"/>
      <c r="FI63" s="125">
        <v>76.099999999999994</v>
      </c>
      <c r="FJ63" s="326" t="s">
        <v>12</v>
      </c>
      <c r="FK63" s="364"/>
    </row>
    <row r="64" spans="1:167" x14ac:dyDescent="0.2">
      <c r="A64" s="195" t="s">
        <v>84</v>
      </c>
      <c r="B64" s="13" t="s">
        <v>243</v>
      </c>
      <c r="C64" s="2238" t="s">
        <v>2</v>
      </c>
      <c r="D64" s="30" t="s">
        <v>2</v>
      </c>
      <c r="E64" s="36" t="s">
        <v>2</v>
      </c>
      <c r="F64" s="32"/>
      <c r="G64" s="294" t="s">
        <v>3</v>
      </c>
      <c r="H64" s="294"/>
      <c r="I64" s="32"/>
      <c r="J64" s="294" t="s">
        <v>3</v>
      </c>
      <c r="K64" s="294"/>
      <c r="L64" s="32"/>
      <c r="M64" s="33" t="s">
        <v>3</v>
      </c>
      <c r="N64" s="104"/>
      <c r="O64" s="315"/>
      <c r="P64" s="315"/>
      <c r="Q64" s="104"/>
      <c r="R64" s="315"/>
      <c r="S64" s="315"/>
      <c r="T64" s="104" t="s">
        <v>85</v>
      </c>
      <c r="U64" s="315" t="s">
        <v>86</v>
      </c>
      <c r="V64" s="315"/>
      <c r="W64" s="104"/>
      <c r="X64" s="315"/>
      <c r="Y64" s="315"/>
      <c r="Z64" s="38">
        <v>22</v>
      </c>
      <c r="AA64" s="33" t="s">
        <v>12</v>
      </c>
      <c r="AB64" s="32"/>
      <c r="AC64" s="33" t="s">
        <v>3</v>
      </c>
      <c r="AD64" s="32"/>
      <c r="AE64" s="33" t="s">
        <v>3</v>
      </c>
      <c r="AF64" s="32"/>
      <c r="AG64" s="33" t="s">
        <v>3</v>
      </c>
      <c r="AH64" s="37">
        <v>400</v>
      </c>
      <c r="AI64" s="294" t="s">
        <v>12</v>
      </c>
      <c r="AJ64" s="294"/>
      <c r="AK64" s="32"/>
      <c r="AL64" s="33" t="s">
        <v>3</v>
      </c>
      <c r="AM64" s="32"/>
      <c r="AN64" s="33" t="s">
        <v>3</v>
      </c>
      <c r="AO64" s="37">
        <v>200</v>
      </c>
      <c r="AP64" s="294" t="s">
        <v>12</v>
      </c>
      <c r="AQ64" s="294"/>
      <c r="AR64" s="38">
        <v>43</v>
      </c>
      <c r="AS64" s="294" t="s">
        <v>12</v>
      </c>
      <c r="AT64" s="294"/>
      <c r="AU64" s="32"/>
      <c r="AV64" s="294" t="s">
        <v>3</v>
      </c>
      <c r="AW64" s="294"/>
      <c r="AX64" s="32"/>
      <c r="AY64" s="33" t="s">
        <v>3</v>
      </c>
      <c r="AZ64" s="32"/>
      <c r="BA64" s="33" t="s">
        <v>3</v>
      </c>
      <c r="BB64" s="37">
        <v>1300</v>
      </c>
      <c r="BC64" s="294" t="s">
        <v>12</v>
      </c>
      <c r="BD64" s="294"/>
      <c r="BE64" s="32"/>
      <c r="BF64" s="33" t="s">
        <v>3</v>
      </c>
      <c r="BG64" s="37">
        <v>210</v>
      </c>
      <c r="BH64" s="294" t="s">
        <v>12</v>
      </c>
      <c r="BI64" s="294"/>
      <c r="BJ64" s="32"/>
      <c r="BK64" s="33" t="s">
        <v>3</v>
      </c>
      <c r="BL64" s="32"/>
      <c r="BM64" s="33" t="s">
        <v>3</v>
      </c>
      <c r="BN64" s="37">
        <v>210</v>
      </c>
      <c r="BO64" s="294" t="s">
        <v>12</v>
      </c>
      <c r="BP64" s="294"/>
      <c r="BQ64" s="32"/>
      <c r="BR64" s="111" t="s">
        <v>3</v>
      </c>
      <c r="BS64" s="168"/>
      <c r="BT64" s="329"/>
      <c r="BU64" s="329"/>
      <c r="BV64" s="168"/>
      <c r="BW64" s="169"/>
      <c r="BX64" s="168"/>
      <c r="BY64" s="169"/>
      <c r="BZ64" s="168"/>
      <c r="CA64" s="329"/>
      <c r="CB64" s="329"/>
      <c r="CC64" s="168"/>
      <c r="CD64" s="329"/>
      <c r="CE64" s="329"/>
      <c r="CF64" s="168"/>
      <c r="CG64" s="329"/>
      <c r="CH64" s="329"/>
      <c r="CI64" s="168"/>
      <c r="CJ64" s="329"/>
      <c r="CK64" s="329"/>
      <c r="CL64" s="168"/>
      <c r="CM64" s="329"/>
      <c r="CN64" s="329"/>
      <c r="CO64" s="168"/>
      <c r="CP64" s="169"/>
      <c r="CQ64" s="168"/>
      <c r="CR64" s="329"/>
      <c r="CS64" s="329"/>
      <c r="CT64" s="175"/>
      <c r="CU64" s="329"/>
      <c r="CV64" s="329"/>
      <c r="CW64" s="168"/>
      <c r="CX64" s="169"/>
      <c r="CY64" s="168"/>
      <c r="CZ64" s="329"/>
      <c r="DA64" s="329"/>
      <c r="DB64" s="168"/>
      <c r="DC64" s="329"/>
      <c r="DD64" s="329"/>
      <c r="DE64" s="168"/>
      <c r="DF64" s="169"/>
      <c r="DG64" s="168"/>
      <c r="DH64" s="169"/>
      <c r="DI64" s="168"/>
      <c r="DJ64" s="169"/>
      <c r="DK64" s="168"/>
      <c r="DL64" s="169"/>
      <c r="DM64" s="168"/>
      <c r="DN64" s="329"/>
      <c r="DO64" s="329"/>
      <c r="DP64" s="168"/>
      <c r="DQ64" s="329"/>
      <c r="DR64" s="329"/>
      <c r="DS64" s="168"/>
      <c r="DT64" s="329"/>
      <c r="DU64" s="329"/>
      <c r="DV64" s="168"/>
      <c r="DW64" s="329"/>
      <c r="DX64" s="329"/>
      <c r="DY64" s="168"/>
      <c r="DZ64" s="329"/>
      <c r="EA64" s="341"/>
      <c r="EB64" s="125">
        <v>3.67</v>
      </c>
      <c r="EC64" s="326" t="s">
        <v>12</v>
      </c>
      <c r="ED64" s="326"/>
      <c r="EE64" s="125">
        <v>17.8</v>
      </c>
      <c r="EF64" s="326" t="s">
        <v>12</v>
      </c>
      <c r="EG64" s="326"/>
      <c r="EH64" s="125">
        <v>36</v>
      </c>
      <c r="EI64" s="326" t="s">
        <v>12</v>
      </c>
      <c r="EJ64" s="326"/>
      <c r="EK64" s="125">
        <v>19.599999999999998</v>
      </c>
      <c r="EL64" s="326" t="s">
        <v>12</v>
      </c>
      <c r="EM64" s="326"/>
      <c r="EN64" s="125">
        <v>19.099999999999998</v>
      </c>
      <c r="EO64" s="326" t="s">
        <v>12</v>
      </c>
      <c r="EP64" s="326"/>
      <c r="EQ64" s="125">
        <v>37.199999999999996</v>
      </c>
      <c r="ER64" s="326" t="s">
        <v>12</v>
      </c>
      <c r="ES64" s="326"/>
      <c r="ET64" s="125">
        <v>7.6</v>
      </c>
      <c r="EU64" s="326" t="s">
        <v>12</v>
      </c>
      <c r="EV64" s="326"/>
      <c r="EW64" s="125">
        <v>1.79</v>
      </c>
      <c r="EX64" s="326" t="s">
        <v>12</v>
      </c>
      <c r="EY64" s="326"/>
      <c r="EZ64" s="125">
        <v>408</v>
      </c>
      <c r="FA64" s="326" t="s">
        <v>12</v>
      </c>
      <c r="FB64" s="326"/>
      <c r="FC64" s="125">
        <v>7.6800000000000006</v>
      </c>
      <c r="FD64" s="326" t="s">
        <v>12</v>
      </c>
      <c r="FE64" s="326"/>
      <c r="FF64" s="125">
        <v>97.5</v>
      </c>
      <c r="FG64" s="326" t="s">
        <v>12</v>
      </c>
      <c r="FH64" s="326"/>
      <c r="FI64" s="125">
        <v>76.099999999999994</v>
      </c>
      <c r="FJ64" s="326" t="s">
        <v>12</v>
      </c>
      <c r="FK64" s="364"/>
    </row>
    <row r="65" spans="1:167" x14ac:dyDescent="0.2">
      <c r="A65" s="196" t="s">
        <v>87</v>
      </c>
      <c r="B65" s="14" t="s">
        <v>243</v>
      </c>
      <c r="C65" s="2246" t="s">
        <v>2</v>
      </c>
      <c r="D65" s="39" t="s">
        <v>2</v>
      </c>
      <c r="E65" s="60" t="s">
        <v>2</v>
      </c>
      <c r="F65" s="80"/>
      <c r="G65" s="302" t="s">
        <v>3</v>
      </c>
      <c r="H65" s="302"/>
      <c r="I65" s="80"/>
      <c r="J65" s="302" t="s">
        <v>3</v>
      </c>
      <c r="K65" s="302"/>
      <c r="L65" s="80"/>
      <c r="M65" s="79" t="s">
        <v>3</v>
      </c>
      <c r="N65" s="105"/>
      <c r="O65" s="316"/>
      <c r="P65" s="316"/>
      <c r="Q65" s="105"/>
      <c r="R65" s="316"/>
      <c r="S65" s="316"/>
      <c r="T65" s="105"/>
      <c r="U65" s="316"/>
      <c r="V65" s="316"/>
      <c r="W65" s="105"/>
      <c r="X65" s="316"/>
      <c r="Y65" s="316"/>
      <c r="Z65" s="78">
        <v>22</v>
      </c>
      <c r="AA65" s="42" t="s">
        <v>12</v>
      </c>
      <c r="AB65" s="41"/>
      <c r="AC65" s="42" t="s">
        <v>3</v>
      </c>
      <c r="AD65" s="41"/>
      <c r="AE65" s="42" t="s">
        <v>3</v>
      </c>
      <c r="AF65" s="41"/>
      <c r="AG65" s="42" t="s">
        <v>3</v>
      </c>
      <c r="AH65" s="62">
        <v>400</v>
      </c>
      <c r="AI65" s="295" t="s">
        <v>12</v>
      </c>
      <c r="AJ65" s="295"/>
      <c r="AK65" s="41"/>
      <c r="AL65" s="42" t="s">
        <v>3</v>
      </c>
      <c r="AM65" s="41"/>
      <c r="AN65" s="42" t="s">
        <v>3</v>
      </c>
      <c r="AO65" s="62">
        <v>200</v>
      </c>
      <c r="AP65" s="295" t="s">
        <v>12</v>
      </c>
      <c r="AQ65" s="295"/>
      <c r="AR65" s="61">
        <v>43</v>
      </c>
      <c r="AS65" s="295" t="s">
        <v>12</v>
      </c>
      <c r="AT65" s="295"/>
      <c r="AU65" s="41"/>
      <c r="AV65" s="295" t="s">
        <v>3</v>
      </c>
      <c r="AW65" s="295"/>
      <c r="AX65" s="41"/>
      <c r="AY65" s="42" t="s">
        <v>3</v>
      </c>
      <c r="AZ65" s="41"/>
      <c r="BA65" s="42" t="s">
        <v>3</v>
      </c>
      <c r="BB65" s="62">
        <v>1300</v>
      </c>
      <c r="BC65" s="295" t="s">
        <v>12</v>
      </c>
      <c r="BD65" s="295"/>
      <c r="BE65" s="41"/>
      <c r="BF65" s="42" t="s">
        <v>3</v>
      </c>
      <c r="BG65" s="62">
        <v>210</v>
      </c>
      <c r="BH65" s="295" t="s">
        <v>12</v>
      </c>
      <c r="BI65" s="295"/>
      <c r="BJ65" s="41"/>
      <c r="BK65" s="42" t="s">
        <v>3</v>
      </c>
      <c r="BL65" s="41"/>
      <c r="BM65" s="42" t="s">
        <v>3</v>
      </c>
      <c r="BN65" s="62">
        <v>210</v>
      </c>
      <c r="BO65" s="295" t="s">
        <v>12</v>
      </c>
      <c r="BP65" s="295"/>
      <c r="BQ65" s="41"/>
      <c r="BR65" s="112" t="s">
        <v>3</v>
      </c>
      <c r="BS65" s="170"/>
      <c r="BT65" s="330"/>
      <c r="BU65" s="330"/>
      <c r="BV65" s="170"/>
      <c r="BW65" s="171"/>
      <c r="BX65" s="170"/>
      <c r="BY65" s="171"/>
      <c r="BZ65" s="170"/>
      <c r="CA65" s="330"/>
      <c r="CB65" s="330"/>
      <c r="CC65" s="170"/>
      <c r="CD65" s="330"/>
      <c r="CE65" s="330"/>
      <c r="CF65" s="170"/>
      <c r="CG65" s="330"/>
      <c r="CH65" s="330"/>
      <c r="CI65" s="170"/>
      <c r="CJ65" s="330"/>
      <c r="CK65" s="330"/>
      <c r="CL65" s="170"/>
      <c r="CM65" s="330"/>
      <c r="CN65" s="330"/>
      <c r="CO65" s="170"/>
      <c r="CP65" s="171"/>
      <c r="CQ65" s="170"/>
      <c r="CR65" s="330"/>
      <c r="CS65" s="330"/>
      <c r="CT65" s="170"/>
      <c r="CU65" s="330"/>
      <c r="CV65" s="330"/>
      <c r="CW65" s="170"/>
      <c r="CX65" s="171"/>
      <c r="CY65" s="170"/>
      <c r="CZ65" s="330"/>
      <c r="DA65" s="330"/>
      <c r="DB65" s="170"/>
      <c r="DC65" s="330"/>
      <c r="DD65" s="330"/>
      <c r="DE65" s="170"/>
      <c r="DF65" s="171"/>
      <c r="DG65" s="170"/>
      <c r="DH65" s="171"/>
      <c r="DI65" s="170"/>
      <c r="DJ65" s="171"/>
      <c r="DK65" s="170"/>
      <c r="DL65" s="171"/>
      <c r="DM65" s="170"/>
      <c r="DN65" s="330"/>
      <c r="DO65" s="330"/>
      <c r="DP65" s="170"/>
      <c r="DQ65" s="330"/>
      <c r="DR65" s="330"/>
      <c r="DS65" s="170"/>
      <c r="DT65" s="330"/>
      <c r="DU65" s="330"/>
      <c r="DV65" s="170"/>
      <c r="DW65" s="330"/>
      <c r="DX65" s="330"/>
      <c r="DY65" s="170"/>
      <c r="DZ65" s="330"/>
      <c r="EA65" s="342"/>
      <c r="EB65" s="131">
        <v>3.67</v>
      </c>
      <c r="EC65" s="327" t="s">
        <v>12</v>
      </c>
      <c r="ED65" s="327"/>
      <c r="EE65" s="131">
        <v>17.8</v>
      </c>
      <c r="EF65" s="327" t="s">
        <v>12</v>
      </c>
      <c r="EG65" s="327"/>
      <c r="EH65" s="131">
        <v>36</v>
      </c>
      <c r="EI65" s="327" t="s">
        <v>12</v>
      </c>
      <c r="EJ65" s="327"/>
      <c r="EK65" s="131">
        <v>19.599999999999998</v>
      </c>
      <c r="EL65" s="327" t="s">
        <v>12</v>
      </c>
      <c r="EM65" s="327"/>
      <c r="EN65" s="131">
        <v>19.099999999999998</v>
      </c>
      <c r="EO65" s="327" t="s">
        <v>12</v>
      </c>
      <c r="EP65" s="327"/>
      <c r="EQ65" s="131">
        <v>37.199999999999996</v>
      </c>
      <c r="ER65" s="327" t="s">
        <v>12</v>
      </c>
      <c r="ES65" s="327"/>
      <c r="ET65" s="131">
        <v>7.6</v>
      </c>
      <c r="EU65" s="327" t="s">
        <v>12</v>
      </c>
      <c r="EV65" s="327"/>
      <c r="EW65" s="131">
        <v>1.79</v>
      </c>
      <c r="EX65" s="327" t="s">
        <v>12</v>
      </c>
      <c r="EY65" s="327"/>
      <c r="EZ65" s="131">
        <v>408</v>
      </c>
      <c r="FA65" s="327" t="s">
        <v>12</v>
      </c>
      <c r="FB65" s="327"/>
      <c r="FC65" s="131">
        <v>7.6800000000000006</v>
      </c>
      <c r="FD65" s="327" t="s">
        <v>12</v>
      </c>
      <c r="FE65" s="327"/>
      <c r="FF65" s="131">
        <v>97.5</v>
      </c>
      <c r="FG65" s="327" t="s">
        <v>12</v>
      </c>
      <c r="FH65" s="327"/>
      <c r="FI65" s="131">
        <v>76.099999999999994</v>
      </c>
      <c r="FJ65" s="327" t="s">
        <v>12</v>
      </c>
      <c r="FK65" s="365"/>
    </row>
    <row r="66" spans="1:167" x14ac:dyDescent="0.2">
      <c r="A66" s="197" t="s">
        <v>88</v>
      </c>
      <c r="B66" s="14" t="s">
        <v>243</v>
      </c>
      <c r="C66" s="2247">
        <v>9</v>
      </c>
      <c r="D66" s="206" t="s">
        <v>2</v>
      </c>
      <c r="E66" s="51">
        <v>560</v>
      </c>
      <c r="F66" s="279">
        <f>F62</f>
        <v>2700</v>
      </c>
      <c r="G66" s="323"/>
      <c r="H66" s="303">
        <f>(IF(((F66/$C66)&lt;10),"&lt;10",ROUND((F66/$C66),0)))</f>
        <v>300</v>
      </c>
      <c r="I66" s="279">
        <f>I62</f>
        <v>6200</v>
      </c>
      <c r="J66" s="323"/>
      <c r="K66" s="303">
        <f>(IF(((I66/$C66)&lt;10),"&lt;10",ROUND((I66/$C66),0)))</f>
        <v>689</v>
      </c>
      <c r="L66" s="207"/>
      <c r="M66" s="208"/>
      <c r="N66" s="280">
        <f>N62</f>
        <v>65.7</v>
      </c>
      <c r="O66" s="386"/>
      <c r="P66" s="303" t="str">
        <f>(IF(((N66/$C66)&lt;10),"&lt;10",ROUND((N66/$C66),0)))</f>
        <v>&lt;10</v>
      </c>
      <c r="Q66" s="280">
        <f>Q62</f>
        <v>53.5</v>
      </c>
      <c r="R66" s="386"/>
      <c r="S66" s="303" t="str">
        <f>(IF(((Q66/$C66)&lt;10),"&lt;10",ROUND((Q66/$C66),0)))</f>
        <v>&lt;10</v>
      </c>
      <c r="T66" s="280">
        <f>SUM(T62:T63)</f>
        <v>746</v>
      </c>
      <c r="U66" s="386"/>
      <c r="V66" s="303">
        <f>(IF(((T66/$C66)&lt;10),"&lt;10",ROUND((T66/$C66),0)))</f>
        <v>83</v>
      </c>
      <c r="W66" s="280">
        <f>SUM(W62:W63)</f>
        <v>207.5</v>
      </c>
      <c r="X66" s="323"/>
      <c r="Y66" s="303">
        <f>(IF(((W66/$C66)&lt;10),"&lt;10",ROUND((W66/$C66),0)))</f>
        <v>23</v>
      </c>
      <c r="Z66" s="281"/>
      <c r="AA66" s="209"/>
      <c r="AB66" s="207"/>
      <c r="AC66" s="208"/>
      <c r="AD66" s="207"/>
      <c r="AE66" s="208"/>
      <c r="AF66" s="207"/>
      <c r="AG66" s="208"/>
      <c r="AH66" s="279">
        <f>SUM(AH62:AH63)</f>
        <v>4800</v>
      </c>
      <c r="AI66" s="323"/>
      <c r="AJ66" s="303">
        <f>(IF(((AH66/$C66)&lt;10),"&lt;10",ROUND((AH66/$C66),0)))</f>
        <v>533</v>
      </c>
      <c r="AK66" s="207"/>
      <c r="AL66" s="208"/>
      <c r="AM66" s="207"/>
      <c r="AN66" s="208"/>
      <c r="AO66" s="279">
        <f>SUM(AO62:AO63)</f>
        <v>2610</v>
      </c>
      <c r="AP66" s="323"/>
      <c r="AQ66" s="303">
        <f>(IF(((AO66/$C66)&lt;10),"&lt;10",ROUND((AO66/$C66),0)))</f>
        <v>290</v>
      </c>
      <c r="AR66" s="280">
        <f>SUM(AR62:AR63)</f>
        <v>530</v>
      </c>
      <c r="AS66" s="323"/>
      <c r="AT66" s="303">
        <f>(IF(((AR66/$C66)&lt;10),"&lt;10",ROUND((AR66/$C66),0)))</f>
        <v>59</v>
      </c>
      <c r="AU66" s="207"/>
      <c r="AV66" s="323"/>
      <c r="AW66" s="323"/>
      <c r="AX66" s="207"/>
      <c r="AY66" s="208"/>
      <c r="AZ66" s="207"/>
      <c r="BA66" s="208"/>
      <c r="BB66" s="279">
        <f>SUM(BB62:BB63)</f>
        <v>12500</v>
      </c>
      <c r="BC66" s="323"/>
      <c r="BD66" s="324">
        <f>(IF(((BB66/$C66)&lt;10),"&lt;10",ROUND((BB66/$C66),0)))</f>
        <v>1389</v>
      </c>
      <c r="BE66" s="207"/>
      <c r="BF66" s="208"/>
      <c r="BG66" s="280">
        <f>BG62</f>
        <v>630</v>
      </c>
      <c r="BH66" s="323"/>
      <c r="BI66" s="324">
        <f>(IF(((BG66/$C66)&lt;10),"&lt;10",ROUND((BG66/$C66),0)))</f>
        <v>70</v>
      </c>
      <c r="BJ66" s="207"/>
      <c r="BK66" s="208"/>
      <c r="BL66" s="207"/>
      <c r="BM66" s="208"/>
      <c r="BN66" s="282">
        <f>BN62</f>
        <v>940</v>
      </c>
      <c r="BO66" s="323"/>
      <c r="BP66" s="324">
        <f>(IF(((BN66/$C66)&lt;10),"&lt;10",ROUND((BN66/$C66),0)))</f>
        <v>104</v>
      </c>
      <c r="BQ66" s="207"/>
      <c r="BR66" s="208"/>
      <c r="BS66" s="210"/>
      <c r="BT66" s="335"/>
      <c r="BU66" s="335"/>
      <c r="BV66" s="210"/>
      <c r="BW66" s="211"/>
      <c r="BX66" s="210"/>
      <c r="BY66" s="211"/>
      <c r="BZ66" s="282">
        <f>BZ62</f>
        <v>90.6</v>
      </c>
      <c r="CA66" s="323"/>
      <c r="CB66" s="324">
        <f>(IF(((BZ66/$C66)&lt;10),"&lt;10",ROUND((BZ66/$C66),0)))</f>
        <v>10</v>
      </c>
      <c r="CC66" s="282">
        <f>SUM(CC62:CC63)</f>
        <v>1031</v>
      </c>
      <c r="CD66" s="323"/>
      <c r="CE66" s="324">
        <f>(IF(((CC66/$C66)&lt;10),"&lt;10",ROUND((CC66/$C66),0)))</f>
        <v>115</v>
      </c>
      <c r="CF66" s="282">
        <f>SUM(CF62:CF63)</f>
        <v>1124</v>
      </c>
      <c r="CG66" s="323"/>
      <c r="CH66" s="324">
        <f>(IF(((CF66/$C66)&lt;10),"&lt;10",ROUND((CF66/$C66),0)))</f>
        <v>125</v>
      </c>
      <c r="CI66" s="282">
        <f>CI62</f>
        <v>8930</v>
      </c>
      <c r="CJ66" s="323"/>
      <c r="CK66" s="324">
        <f>(IF(((CI66/$C66)&lt;10),"&lt;10",ROUND((CI66/$C66),0)))</f>
        <v>992</v>
      </c>
      <c r="CL66" s="282">
        <f>SUM(CL62:CL63)</f>
        <v>8248</v>
      </c>
      <c r="CM66" s="323"/>
      <c r="CN66" s="324">
        <f>(IF(((CL66/$C66)&lt;10),"&lt;10",ROUND((CL66/$C66),0)))</f>
        <v>916</v>
      </c>
      <c r="CO66" s="210"/>
      <c r="CP66" s="211"/>
      <c r="CQ66" s="282">
        <f>SUM(CQ62:CQ63)</f>
        <v>4260</v>
      </c>
      <c r="CR66" s="323"/>
      <c r="CS66" s="324">
        <f>(IF(((CQ66/$C66)&lt;10),"&lt;10",ROUND((CQ66/$C66),0)))</f>
        <v>473</v>
      </c>
      <c r="CT66" s="282">
        <f>CT62</f>
        <v>3310</v>
      </c>
      <c r="CU66" s="323"/>
      <c r="CV66" s="324">
        <f>(IF(((CT66/$C66)&lt;10),"&lt;10",ROUND((CT66/$C66),0)))</f>
        <v>368</v>
      </c>
      <c r="CW66" s="210"/>
      <c r="CX66" s="211"/>
      <c r="CY66" s="282">
        <f>CY62</f>
        <v>2730</v>
      </c>
      <c r="CZ66" s="323"/>
      <c r="DA66" s="324">
        <f>(IF(((CY66/$C66)&lt;10),"&lt;10",ROUND((CY66/$C66),0)))</f>
        <v>303</v>
      </c>
      <c r="DB66" s="282">
        <f>DB62</f>
        <v>186</v>
      </c>
      <c r="DC66" s="323"/>
      <c r="DD66" s="324">
        <f>(IF(((DB66/$C66)&lt;10),"&lt;10",ROUND((DB66/$C66),0)))</f>
        <v>21</v>
      </c>
      <c r="DE66" s="210"/>
      <c r="DF66" s="211"/>
      <c r="DG66" s="210"/>
      <c r="DH66" s="211"/>
      <c r="DI66" s="210"/>
      <c r="DJ66" s="211"/>
      <c r="DK66" s="210"/>
      <c r="DL66" s="211"/>
      <c r="DM66" s="210"/>
      <c r="DN66" s="335"/>
      <c r="DO66" s="335"/>
      <c r="DP66" s="210"/>
      <c r="DQ66" s="335"/>
      <c r="DR66" s="335"/>
      <c r="DS66" s="210"/>
      <c r="DT66" s="335"/>
      <c r="DU66" s="335"/>
      <c r="DV66" s="210"/>
      <c r="DW66" s="335"/>
      <c r="DX66" s="335"/>
      <c r="DY66" s="210"/>
      <c r="DZ66" s="335"/>
      <c r="EA66" s="345"/>
      <c r="EB66" s="283">
        <f>EB62</f>
        <v>65.8</v>
      </c>
      <c r="EC66" s="380"/>
      <c r="ED66" s="324" t="str">
        <f>(IF(((EB66/$C66)&lt;10),"&lt;10",ROUND((EB66/$C66),0)))</f>
        <v>&lt;10</v>
      </c>
      <c r="EE66" s="283">
        <v>368</v>
      </c>
      <c r="EF66" s="380"/>
      <c r="EG66" s="324">
        <f>(IF(((EE66/$C66)&lt;10),"&lt;10",ROUND((EE66/$C66),0)))</f>
        <v>41</v>
      </c>
      <c r="EH66" s="283">
        <v>540</v>
      </c>
      <c r="EI66" s="380"/>
      <c r="EJ66" s="324">
        <f>(IF(((EH66/$C66)&lt;10),"&lt;10",ROUND((EH66/$C66),0)))</f>
        <v>60</v>
      </c>
      <c r="EK66" s="283">
        <v>302</v>
      </c>
      <c r="EL66" s="380"/>
      <c r="EM66" s="324">
        <f>(IF(((EK66/$C66)&lt;10),"&lt;10",ROUND((EK66/$C66),0)))</f>
        <v>34</v>
      </c>
      <c r="EN66" s="283">
        <v>399</v>
      </c>
      <c r="EO66" s="380"/>
      <c r="EP66" s="324">
        <f>(IF(((EN66/$C66)&lt;10),"&lt;10",ROUND((EN66/$C66),0)))</f>
        <v>44</v>
      </c>
      <c r="EQ66" s="283">
        <v>460</v>
      </c>
      <c r="ER66" s="380"/>
      <c r="ES66" s="324">
        <f>(IF(((EQ66/$C66)&lt;10),"&lt;10",ROUND((EQ66/$C66),0)))</f>
        <v>51</v>
      </c>
      <c r="ET66" s="283">
        <v>120</v>
      </c>
      <c r="EU66" s="380"/>
      <c r="EV66" s="324">
        <f>(IF(((ET66/$C66)&lt;10),"&lt;10",ROUND((ET66/$C66),0)))</f>
        <v>13</v>
      </c>
      <c r="EW66" s="283">
        <v>25</v>
      </c>
      <c r="EX66" s="380"/>
      <c r="EY66" s="324" t="str">
        <f>(IF(((EW66/$C66)&lt;10),"&lt;10",ROUND((EW66/$C66),0)))</f>
        <v>&lt;10</v>
      </c>
      <c r="EZ66" s="284">
        <v>8740</v>
      </c>
      <c r="FA66" s="380"/>
      <c r="FB66" s="324">
        <f>(IF(((EZ66/$C66)&lt;10),"&lt;10",ROUND((EZ66/$C66),0)))</f>
        <v>971</v>
      </c>
      <c r="FC66" s="283">
        <v>181</v>
      </c>
      <c r="FD66" s="380"/>
      <c r="FE66" s="324">
        <f>(IF(((FC66/$C66)&lt;10),"&lt;10",ROUND((FC66/$C66),0)))</f>
        <v>20</v>
      </c>
      <c r="FF66" s="284">
        <v>1140</v>
      </c>
      <c r="FG66" s="380"/>
      <c r="FH66" s="324">
        <f>(IF(((FF66/$C66)&lt;10),"&lt;10",ROUND((FF66/$C66),0)))</f>
        <v>127</v>
      </c>
      <c r="FI66" s="283">
        <v>948</v>
      </c>
      <c r="FJ66" s="377"/>
      <c r="FK66" s="371">
        <f>(IF(((FI66/$C66)&lt;10),"&lt;10",ROUND((FI66/$C66),0)))</f>
        <v>105</v>
      </c>
    </row>
    <row r="67" spans="1:167" x14ac:dyDescent="0.2">
      <c r="A67" s="193" t="s">
        <v>179</v>
      </c>
      <c r="B67" s="11"/>
      <c r="C67" s="2237"/>
      <c r="D67" s="47"/>
      <c r="E67" s="48"/>
      <c r="F67" s="49"/>
      <c r="G67" s="296"/>
      <c r="H67" s="296"/>
      <c r="I67" s="49"/>
      <c r="J67" s="296"/>
      <c r="K67" s="296"/>
      <c r="L67" s="49"/>
      <c r="M67" s="50"/>
      <c r="N67" s="50"/>
      <c r="O67" s="296"/>
      <c r="P67" s="296"/>
      <c r="Q67" s="50"/>
      <c r="R67" s="296"/>
      <c r="S67" s="296"/>
      <c r="T67" s="50"/>
      <c r="U67" s="296"/>
      <c r="V67" s="296"/>
      <c r="W67" s="50"/>
      <c r="X67" s="296"/>
      <c r="Y67" s="296"/>
      <c r="Z67" s="63"/>
      <c r="AA67" s="50"/>
      <c r="AB67" s="49"/>
      <c r="AC67" s="50"/>
      <c r="AD67" s="49"/>
      <c r="AE67" s="50"/>
      <c r="AF67" s="49"/>
      <c r="AG67" s="50"/>
      <c r="AH67" s="64"/>
      <c r="AI67" s="296"/>
      <c r="AJ67" s="296"/>
      <c r="AK67" s="49"/>
      <c r="AL67" s="50"/>
      <c r="AM67" s="49"/>
      <c r="AN67" s="50"/>
      <c r="AO67" s="64"/>
      <c r="AP67" s="296"/>
      <c r="AQ67" s="296"/>
      <c r="AR67" s="63"/>
      <c r="AS67" s="296"/>
      <c r="AT67" s="296"/>
      <c r="AU67" s="49"/>
      <c r="AV67" s="296"/>
      <c r="AW67" s="296"/>
      <c r="AX67" s="49"/>
      <c r="AY67" s="50"/>
      <c r="AZ67" s="49"/>
      <c r="BA67" s="50"/>
      <c r="BB67" s="64"/>
      <c r="BC67" s="296"/>
      <c r="BD67" s="296"/>
      <c r="BE67" s="49"/>
      <c r="BF67" s="50"/>
      <c r="BG67" s="64"/>
      <c r="BH67" s="296"/>
      <c r="BI67" s="296"/>
      <c r="BJ67" s="49"/>
      <c r="BK67" s="50"/>
      <c r="BL67" s="49"/>
      <c r="BM67" s="50"/>
      <c r="BN67" s="64"/>
      <c r="BO67" s="296"/>
      <c r="BP67" s="296"/>
      <c r="BQ67" s="49"/>
      <c r="BR67" s="50"/>
      <c r="BS67" s="49"/>
      <c r="BT67" s="296"/>
      <c r="BU67" s="296"/>
      <c r="BV67" s="49"/>
      <c r="BW67" s="50"/>
      <c r="BX67" s="49"/>
      <c r="BY67" s="50"/>
      <c r="BZ67" s="49"/>
      <c r="CA67" s="296"/>
      <c r="CB67" s="296"/>
      <c r="CC67" s="49"/>
      <c r="CD67" s="296"/>
      <c r="CE67" s="296"/>
      <c r="CF67" s="49"/>
      <c r="CG67" s="296"/>
      <c r="CH67" s="296"/>
      <c r="CI67" s="49"/>
      <c r="CJ67" s="296"/>
      <c r="CK67" s="296"/>
      <c r="CL67" s="49"/>
      <c r="CM67" s="296"/>
      <c r="CN67" s="296"/>
      <c r="CO67" s="49"/>
      <c r="CP67" s="50"/>
      <c r="CQ67" s="49"/>
      <c r="CR67" s="296"/>
      <c r="CS67" s="296"/>
      <c r="CT67" s="49"/>
      <c r="CU67" s="296"/>
      <c r="CV67" s="296"/>
      <c r="CW67" s="49"/>
      <c r="CX67" s="50"/>
      <c r="CY67" s="49"/>
      <c r="CZ67" s="296"/>
      <c r="DA67" s="296"/>
      <c r="DB67" s="49"/>
      <c r="DC67" s="296"/>
      <c r="DD67" s="296"/>
      <c r="DE67" s="49"/>
      <c r="DF67" s="50"/>
      <c r="DG67" s="49"/>
      <c r="DH67" s="50"/>
      <c r="DI67" s="49"/>
      <c r="DJ67" s="50"/>
      <c r="DK67" s="49"/>
      <c r="DL67" s="50"/>
      <c r="DM67" s="49"/>
      <c r="DN67" s="296"/>
      <c r="DO67" s="296"/>
      <c r="DP67" s="49"/>
      <c r="DQ67" s="296"/>
      <c r="DR67" s="296"/>
      <c r="DS67" s="49"/>
      <c r="DT67" s="296"/>
      <c r="DU67" s="296"/>
      <c r="DV67" s="49"/>
      <c r="DW67" s="296"/>
      <c r="DX67" s="296"/>
      <c r="DY67" s="49"/>
      <c r="DZ67" s="296"/>
      <c r="EA67" s="346"/>
      <c r="EB67" s="49"/>
      <c r="EC67" s="296"/>
      <c r="ED67" s="296"/>
      <c r="EE67" s="49"/>
      <c r="EF67" s="296"/>
      <c r="EG67" s="296"/>
      <c r="EH67" s="49"/>
      <c r="EI67" s="296"/>
      <c r="EJ67" s="296"/>
      <c r="EK67" s="49"/>
      <c r="EL67" s="296"/>
      <c r="EM67" s="296"/>
      <c r="EN67" s="49"/>
      <c r="EO67" s="296"/>
      <c r="EP67" s="296"/>
      <c r="EQ67" s="49"/>
      <c r="ER67" s="296"/>
      <c r="ES67" s="296"/>
      <c r="ET67" s="49"/>
      <c r="EU67" s="296"/>
      <c r="EV67" s="296"/>
      <c r="EW67" s="49"/>
      <c r="EX67" s="296"/>
      <c r="EY67" s="296"/>
      <c r="EZ67" s="49"/>
      <c r="FA67" s="296"/>
      <c r="FB67" s="296"/>
      <c r="FC67" s="49"/>
      <c r="FD67" s="296"/>
      <c r="FE67" s="296"/>
      <c r="FF67" s="49"/>
      <c r="FG67" s="296"/>
      <c r="FH67" s="296"/>
      <c r="FI67" s="204"/>
      <c r="FJ67" s="366"/>
      <c r="FK67" s="366"/>
    </row>
    <row r="68" spans="1:167" x14ac:dyDescent="0.2">
      <c r="A68" s="190" t="s">
        <v>23</v>
      </c>
      <c r="B68" s="140" t="s">
        <v>243</v>
      </c>
      <c r="C68" s="2248">
        <v>114</v>
      </c>
      <c r="D68" s="30" t="s">
        <v>2</v>
      </c>
      <c r="E68" s="44"/>
      <c r="F68" s="32"/>
      <c r="G68" s="294"/>
      <c r="H68" s="294"/>
      <c r="I68" s="32"/>
      <c r="J68" s="294"/>
      <c r="K68" s="294"/>
      <c r="L68" s="32"/>
      <c r="M68" s="33"/>
      <c r="N68" s="32"/>
      <c r="O68" s="294"/>
      <c r="P68" s="294"/>
      <c r="Q68" s="32"/>
      <c r="R68" s="294"/>
      <c r="S68" s="294"/>
      <c r="T68" s="32"/>
      <c r="U68" s="294"/>
      <c r="V68" s="294"/>
      <c r="W68" s="32"/>
      <c r="X68" s="294"/>
      <c r="Y68" s="294"/>
      <c r="Z68" s="32"/>
      <c r="AA68" s="33"/>
      <c r="AB68" s="32"/>
      <c r="AC68" s="33"/>
      <c r="AD68" s="32"/>
      <c r="AE68" s="33"/>
      <c r="AF68" s="32"/>
      <c r="AG68" s="33"/>
      <c r="AH68" s="32"/>
      <c r="AI68" s="294"/>
      <c r="AJ68" s="294"/>
      <c r="AK68" s="32"/>
      <c r="AL68" s="33"/>
      <c r="AM68" s="32"/>
      <c r="AN68" s="33"/>
      <c r="AO68" s="32"/>
      <c r="AP68" s="294"/>
      <c r="AQ68" s="294"/>
      <c r="AR68" s="32"/>
      <c r="AS68" s="294"/>
      <c r="AT68" s="294"/>
      <c r="AU68" s="32"/>
      <c r="AV68" s="294"/>
      <c r="AW68" s="294"/>
      <c r="AX68" s="32"/>
      <c r="AY68" s="33"/>
      <c r="AZ68" s="32"/>
      <c r="BA68" s="33"/>
      <c r="BB68" s="32"/>
      <c r="BC68" s="294"/>
      <c r="BD68" s="294"/>
      <c r="BE68" s="32"/>
      <c r="BF68" s="33"/>
      <c r="BG68" s="32"/>
      <c r="BH68" s="294"/>
      <c r="BI68" s="294"/>
      <c r="BJ68" s="32"/>
      <c r="BK68" s="33"/>
      <c r="BL68" s="32"/>
      <c r="BM68" s="33"/>
      <c r="BN68" s="32"/>
      <c r="BO68" s="294"/>
      <c r="BP68" s="294"/>
      <c r="BQ68" s="32"/>
      <c r="BR68" s="111"/>
      <c r="BS68" s="122"/>
      <c r="BT68" s="325"/>
      <c r="BU68" s="325"/>
      <c r="BV68" s="122"/>
      <c r="BW68" s="123"/>
      <c r="BX68" s="122"/>
      <c r="BY68" s="123"/>
      <c r="BZ68" s="122"/>
      <c r="CA68" s="325"/>
      <c r="CB68" s="325"/>
      <c r="CC68" s="122"/>
      <c r="CD68" s="325"/>
      <c r="CE68" s="325"/>
      <c r="CF68" s="122"/>
      <c r="CG68" s="325"/>
      <c r="CH68" s="325"/>
      <c r="CI68" s="122"/>
      <c r="CJ68" s="325"/>
      <c r="CK68" s="325"/>
      <c r="CL68" s="122"/>
      <c r="CM68" s="325"/>
      <c r="CN68" s="325"/>
      <c r="CO68" s="122"/>
      <c r="CP68" s="123"/>
      <c r="CQ68" s="122"/>
      <c r="CR68" s="325"/>
      <c r="CS68" s="325"/>
      <c r="CT68" s="122"/>
      <c r="CU68" s="325"/>
      <c r="CV68" s="325"/>
      <c r="CW68" s="122"/>
      <c r="CX68" s="123"/>
      <c r="CY68" s="122"/>
      <c r="CZ68" s="325"/>
      <c r="DA68" s="325"/>
      <c r="DB68" s="122"/>
      <c r="DC68" s="325"/>
      <c r="DD68" s="325"/>
      <c r="DE68" s="122"/>
      <c r="DF68" s="123"/>
      <c r="DG68" s="122"/>
      <c r="DH68" s="123"/>
      <c r="DI68" s="122"/>
      <c r="DJ68" s="123"/>
      <c r="DK68" s="122"/>
      <c r="DL68" s="123"/>
      <c r="DM68" s="122"/>
      <c r="DN68" s="325"/>
      <c r="DO68" s="325"/>
      <c r="DP68" s="122"/>
      <c r="DQ68" s="325"/>
      <c r="DR68" s="325"/>
      <c r="DS68" s="122"/>
      <c r="DT68" s="325"/>
      <c r="DU68" s="325"/>
      <c r="DV68" s="122"/>
      <c r="DW68" s="325"/>
      <c r="DX68" s="325"/>
      <c r="DY68" s="122"/>
      <c r="DZ68" s="325"/>
      <c r="EA68" s="347"/>
      <c r="EB68" s="122">
        <v>0.72599999999999998</v>
      </c>
      <c r="EC68" s="325" t="s">
        <v>12</v>
      </c>
      <c r="ED68" s="325"/>
      <c r="EE68" s="122">
        <v>1.76</v>
      </c>
      <c r="EF68" s="325" t="s">
        <v>12</v>
      </c>
      <c r="EG68" s="325"/>
      <c r="EH68" s="122">
        <v>1.7799999999999998</v>
      </c>
      <c r="EI68" s="325" t="s">
        <v>12</v>
      </c>
      <c r="EJ68" s="325"/>
      <c r="EK68" s="122">
        <v>1.9400000000000002</v>
      </c>
      <c r="EL68" s="325" t="s">
        <v>12</v>
      </c>
      <c r="EM68" s="325"/>
      <c r="EN68" s="122">
        <v>1.88</v>
      </c>
      <c r="EO68" s="325" t="s">
        <v>12</v>
      </c>
      <c r="EP68" s="325"/>
      <c r="EQ68" s="122">
        <v>1.84</v>
      </c>
      <c r="ER68" s="325" t="s">
        <v>12</v>
      </c>
      <c r="ES68" s="325"/>
      <c r="ET68" s="122">
        <v>0.751</v>
      </c>
      <c r="EU68" s="325" t="s">
        <v>12</v>
      </c>
      <c r="EV68" s="325"/>
      <c r="EW68" s="122">
        <v>0.70799999999999996</v>
      </c>
      <c r="EX68" s="325" t="s">
        <v>12</v>
      </c>
      <c r="EY68" s="325"/>
      <c r="EZ68" s="122">
        <v>4.0299999999999994</v>
      </c>
      <c r="FA68" s="325" t="s">
        <v>12</v>
      </c>
      <c r="FB68" s="325"/>
      <c r="FC68" s="124">
        <v>1.9</v>
      </c>
      <c r="FD68" s="325" t="s">
        <v>12</v>
      </c>
      <c r="FE68" s="325"/>
      <c r="FF68" s="122">
        <v>3.85</v>
      </c>
      <c r="FG68" s="325" t="s">
        <v>12</v>
      </c>
      <c r="FH68" s="325"/>
      <c r="FI68" s="122">
        <v>7.63</v>
      </c>
      <c r="FJ68" s="325" t="s">
        <v>12</v>
      </c>
      <c r="FK68" s="363"/>
    </row>
    <row r="69" spans="1:167" x14ac:dyDescent="0.2">
      <c r="A69" s="191" t="s">
        <v>24</v>
      </c>
      <c r="B69" s="140" t="s">
        <v>243</v>
      </c>
      <c r="C69" s="2248">
        <v>50</v>
      </c>
      <c r="D69" s="30" t="s">
        <v>2</v>
      </c>
      <c r="E69" s="44"/>
      <c r="F69" s="32"/>
      <c r="G69" s="294"/>
      <c r="H69" s="294"/>
      <c r="I69" s="32"/>
      <c r="J69" s="294"/>
      <c r="K69" s="294"/>
      <c r="L69" s="32"/>
      <c r="M69" s="33"/>
      <c r="N69" s="32"/>
      <c r="O69" s="294"/>
      <c r="P69" s="294"/>
      <c r="Q69" s="32"/>
      <c r="R69" s="294"/>
      <c r="S69" s="294"/>
      <c r="T69" s="32"/>
      <c r="U69" s="294"/>
      <c r="V69" s="294"/>
      <c r="W69" s="32"/>
      <c r="X69" s="294"/>
      <c r="Y69" s="294"/>
      <c r="Z69" s="32"/>
      <c r="AA69" s="33"/>
      <c r="AB69" s="32"/>
      <c r="AC69" s="33"/>
      <c r="AD69" s="32"/>
      <c r="AE69" s="33"/>
      <c r="AF69" s="32"/>
      <c r="AG69" s="33"/>
      <c r="AH69" s="32"/>
      <c r="AI69" s="294"/>
      <c r="AJ69" s="294"/>
      <c r="AK69" s="32"/>
      <c r="AL69" s="33"/>
      <c r="AM69" s="32"/>
      <c r="AN69" s="33"/>
      <c r="AO69" s="32"/>
      <c r="AP69" s="294"/>
      <c r="AQ69" s="294"/>
      <c r="AR69" s="32"/>
      <c r="AS69" s="294"/>
      <c r="AT69" s="294"/>
      <c r="AU69" s="32"/>
      <c r="AV69" s="294"/>
      <c r="AW69" s="294"/>
      <c r="AX69" s="32"/>
      <c r="AY69" s="33"/>
      <c r="AZ69" s="32"/>
      <c r="BA69" s="33"/>
      <c r="BB69" s="32"/>
      <c r="BC69" s="294"/>
      <c r="BD69" s="294"/>
      <c r="BE69" s="32"/>
      <c r="BF69" s="33"/>
      <c r="BG69" s="32"/>
      <c r="BH69" s="294"/>
      <c r="BI69" s="294"/>
      <c r="BJ69" s="32"/>
      <c r="BK69" s="33"/>
      <c r="BL69" s="32"/>
      <c r="BM69" s="33"/>
      <c r="BN69" s="32"/>
      <c r="BO69" s="294"/>
      <c r="BP69" s="294"/>
      <c r="BQ69" s="32"/>
      <c r="BR69" s="111"/>
      <c r="BS69" s="125"/>
      <c r="BT69" s="326"/>
      <c r="BU69" s="326"/>
      <c r="BV69" s="125"/>
      <c r="BW69" s="126"/>
      <c r="BX69" s="125"/>
      <c r="BY69" s="126"/>
      <c r="BZ69" s="125"/>
      <c r="CA69" s="326"/>
      <c r="CB69" s="326"/>
      <c r="CC69" s="125"/>
      <c r="CD69" s="326"/>
      <c r="CE69" s="326"/>
      <c r="CF69" s="125"/>
      <c r="CG69" s="326"/>
      <c r="CH69" s="326"/>
      <c r="CI69" s="125"/>
      <c r="CJ69" s="326"/>
      <c r="CK69" s="326"/>
      <c r="CL69" s="125"/>
      <c r="CM69" s="326"/>
      <c r="CN69" s="326"/>
      <c r="CO69" s="125"/>
      <c r="CP69" s="126"/>
      <c r="CQ69" s="125"/>
      <c r="CR69" s="326"/>
      <c r="CS69" s="326"/>
      <c r="CT69" s="125"/>
      <c r="CU69" s="326"/>
      <c r="CV69" s="326"/>
      <c r="CW69" s="125"/>
      <c r="CX69" s="126"/>
      <c r="CY69" s="125"/>
      <c r="CZ69" s="326"/>
      <c r="DA69" s="326"/>
      <c r="DB69" s="125"/>
      <c r="DC69" s="326"/>
      <c r="DD69" s="326"/>
      <c r="DE69" s="125"/>
      <c r="DF69" s="126"/>
      <c r="DG69" s="125"/>
      <c r="DH69" s="126"/>
      <c r="DI69" s="125"/>
      <c r="DJ69" s="126"/>
      <c r="DK69" s="125"/>
      <c r="DL69" s="126"/>
      <c r="DM69" s="125"/>
      <c r="DN69" s="326"/>
      <c r="DO69" s="326"/>
      <c r="DP69" s="125"/>
      <c r="DQ69" s="326"/>
      <c r="DR69" s="326"/>
      <c r="DS69" s="125"/>
      <c r="DT69" s="326"/>
      <c r="DU69" s="326"/>
      <c r="DV69" s="125"/>
      <c r="DW69" s="326"/>
      <c r="DX69" s="326"/>
      <c r="DY69" s="125"/>
      <c r="DZ69" s="326"/>
      <c r="EA69" s="348"/>
      <c r="EB69" s="125">
        <v>1.47</v>
      </c>
      <c r="EC69" s="326" t="s">
        <v>12</v>
      </c>
      <c r="ED69" s="326"/>
      <c r="EE69" s="125">
        <v>5.32</v>
      </c>
      <c r="EF69" s="326" t="s">
        <v>12</v>
      </c>
      <c r="EG69" s="326"/>
      <c r="EH69" s="125">
        <v>7.22</v>
      </c>
      <c r="EI69" s="326" t="s">
        <v>12</v>
      </c>
      <c r="EJ69" s="326"/>
      <c r="EK69" s="125">
        <v>5.87</v>
      </c>
      <c r="EL69" s="326" t="s">
        <v>12</v>
      </c>
      <c r="EM69" s="326"/>
      <c r="EN69" s="125">
        <v>7.64</v>
      </c>
      <c r="EO69" s="326" t="s">
        <v>12</v>
      </c>
      <c r="EP69" s="326"/>
      <c r="EQ69" s="125">
        <v>5.57</v>
      </c>
      <c r="ER69" s="326" t="s">
        <v>12</v>
      </c>
      <c r="ES69" s="326"/>
      <c r="ET69" s="125">
        <v>1.52</v>
      </c>
      <c r="EU69" s="326" t="s">
        <v>12</v>
      </c>
      <c r="EV69" s="326"/>
      <c r="EW69" s="125">
        <v>0.70799999999999996</v>
      </c>
      <c r="EX69" s="326" t="s">
        <v>12</v>
      </c>
      <c r="EY69" s="326"/>
      <c r="EZ69" s="125">
        <v>81.900000000000006</v>
      </c>
      <c r="FA69" s="326" t="s">
        <v>12</v>
      </c>
      <c r="FB69" s="326"/>
      <c r="FC69" s="125">
        <v>3.85</v>
      </c>
      <c r="FD69" s="326" t="s">
        <v>12</v>
      </c>
      <c r="FE69" s="326"/>
      <c r="FF69" s="125">
        <v>11.700000000000001</v>
      </c>
      <c r="FG69" s="326" t="s">
        <v>12</v>
      </c>
      <c r="FH69" s="326"/>
      <c r="FI69" s="125">
        <v>11.4</v>
      </c>
      <c r="FJ69" s="326" t="s">
        <v>12</v>
      </c>
      <c r="FK69" s="364"/>
    </row>
    <row r="70" spans="1:167" x14ac:dyDescent="0.2">
      <c r="A70" s="191" t="s">
        <v>25</v>
      </c>
      <c r="B70" s="140" t="s">
        <v>243</v>
      </c>
      <c r="C70" s="2248">
        <v>246</v>
      </c>
      <c r="D70" s="30" t="s">
        <v>2</v>
      </c>
      <c r="E70" s="44"/>
      <c r="F70" s="32"/>
      <c r="G70" s="294"/>
      <c r="H70" s="294"/>
      <c r="I70" s="32"/>
      <c r="J70" s="294"/>
      <c r="K70" s="294"/>
      <c r="L70" s="32"/>
      <c r="M70" s="33"/>
      <c r="N70" s="32"/>
      <c r="O70" s="294"/>
      <c r="P70" s="294"/>
      <c r="Q70" s="32"/>
      <c r="R70" s="294"/>
      <c r="S70" s="294"/>
      <c r="T70" s="32"/>
      <c r="U70" s="294"/>
      <c r="V70" s="294"/>
      <c r="W70" s="32"/>
      <c r="X70" s="294"/>
      <c r="Y70" s="294"/>
      <c r="Z70" s="32"/>
      <c r="AA70" s="33"/>
      <c r="AB70" s="32"/>
      <c r="AC70" s="33"/>
      <c r="AD70" s="32"/>
      <c r="AE70" s="33"/>
      <c r="AF70" s="32"/>
      <c r="AG70" s="33"/>
      <c r="AH70" s="32"/>
      <c r="AI70" s="294"/>
      <c r="AJ70" s="294"/>
      <c r="AK70" s="32"/>
      <c r="AL70" s="33"/>
      <c r="AM70" s="32"/>
      <c r="AN70" s="33"/>
      <c r="AO70" s="32"/>
      <c r="AP70" s="294"/>
      <c r="AQ70" s="294"/>
      <c r="AR70" s="32"/>
      <c r="AS70" s="294"/>
      <c r="AT70" s="294"/>
      <c r="AU70" s="32"/>
      <c r="AV70" s="294"/>
      <c r="AW70" s="294"/>
      <c r="AX70" s="32"/>
      <c r="AY70" s="33"/>
      <c r="AZ70" s="32"/>
      <c r="BA70" s="33"/>
      <c r="BB70" s="32"/>
      <c r="BC70" s="294"/>
      <c r="BD70" s="294"/>
      <c r="BE70" s="32"/>
      <c r="BF70" s="33"/>
      <c r="BG70" s="32"/>
      <c r="BH70" s="294"/>
      <c r="BI70" s="294"/>
      <c r="BJ70" s="32"/>
      <c r="BK70" s="33"/>
      <c r="BL70" s="32"/>
      <c r="BM70" s="33"/>
      <c r="BN70" s="32"/>
      <c r="BO70" s="294"/>
      <c r="BP70" s="294"/>
      <c r="BQ70" s="32"/>
      <c r="BR70" s="111"/>
      <c r="BS70" s="125"/>
      <c r="BT70" s="326"/>
      <c r="BU70" s="326"/>
      <c r="BV70" s="125"/>
      <c r="BW70" s="126"/>
      <c r="BX70" s="125"/>
      <c r="BY70" s="126"/>
      <c r="BZ70" s="125"/>
      <c r="CA70" s="326"/>
      <c r="CB70" s="326"/>
      <c r="CC70" s="125"/>
      <c r="CD70" s="326"/>
      <c r="CE70" s="326"/>
      <c r="CF70" s="125"/>
      <c r="CG70" s="326"/>
      <c r="CH70" s="326"/>
      <c r="CI70" s="125"/>
      <c r="CJ70" s="326"/>
      <c r="CK70" s="326"/>
      <c r="CL70" s="125"/>
      <c r="CM70" s="326"/>
      <c r="CN70" s="326"/>
      <c r="CO70" s="125"/>
      <c r="CP70" s="126"/>
      <c r="CQ70" s="125"/>
      <c r="CR70" s="326"/>
      <c r="CS70" s="326"/>
      <c r="CT70" s="125"/>
      <c r="CU70" s="326"/>
      <c r="CV70" s="326"/>
      <c r="CW70" s="125"/>
      <c r="CX70" s="126"/>
      <c r="CY70" s="125"/>
      <c r="CZ70" s="326"/>
      <c r="DA70" s="326"/>
      <c r="DB70" s="125"/>
      <c r="DC70" s="326"/>
      <c r="DD70" s="326"/>
      <c r="DE70" s="125"/>
      <c r="DF70" s="126"/>
      <c r="DG70" s="125"/>
      <c r="DH70" s="126"/>
      <c r="DI70" s="125"/>
      <c r="DJ70" s="126"/>
      <c r="DK70" s="125"/>
      <c r="DL70" s="126"/>
      <c r="DM70" s="125"/>
      <c r="DN70" s="326"/>
      <c r="DO70" s="326"/>
      <c r="DP70" s="125"/>
      <c r="DQ70" s="326"/>
      <c r="DR70" s="326"/>
      <c r="DS70" s="125"/>
      <c r="DT70" s="326"/>
      <c r="DU70" s="326"/>
      <c r="DV70" s="125"/>
      <c r="DW70" s="326"/>
      <c r="DX70" s="326"/>
      <c r="DY70" s="125"/>
      <c r="DZ70" s="326"/>
      <c r="EA70" s="348"/>
      <c r="EB70" s="125">
        <v>3.69</v>
      </c>
      <c r="EC70" s="326" t="s">
        <v>12</v>
      </c>
      <c r="ED70" s="326"/>
      <c r="EE70" s="125">
        <v>21.4</v>
      </c>
      <c r="EF70" s="326" t="s">
        <v>12</v>
      </c>
      <c r="EG70" s="326"/>
      <c r="EH70" s="125">
        <v>28.9</v>
      </c>
      <c r="EI70" s="326" t="s">
        <v>12</v>
      </c>
      <c r="EJ70" s="326"/>
      <c r="EK70" s="125">
        <v>19.7</v>
      </c>
      <c r="EL70" s="326" t="s">
        <v>12</v>
      </c>
      <c r="EM70" s="326"/>
      <c r="EN70" s="125">
        <v>22.9</v>
      </c>
      <c r="EO70" s="326" t="s">
        <v>12</v>
      </c>
      <c r="EP70" s="326"/>
      <c r="EQ70" s="125">
        <v>22.4</v>
      </c>
      <c r="ER70" s="326" t="s">
        <v>12</v>
      </c>
      <c r="ES70" s="326"/>
      <c r="ET70" s="125">
        <v>9.56</v>
      </c>
      <c r="EU70" s="326" t="s">
        <v>12</v>
      </c>
      <c r="EV70" s="326"/>
      <c r="EW70" s="125">
        <v>2.14</v>
      </c>
      <c r="EX70" s="326" t="s">
        <v>12</v>
      </c>
      <c r="EY70" s="326"/>
      <c r="EZ70" s="125">
        <v>491</v>
      </c>
      <c r="FA70" s="326" t="s">
        <v>12</v>
      </c>
      <c r="FB70" s="326"/>
      <c r="FC70" s="125">
        <v>15.4</v>
      </c>
      <c r="FD70" s="326" t="s">
        <v>12</v>
      </c>
      <c r="FE70" s="326"/>
      <c r="FF70" s="125">
        <v>46.9</v>
      </c>
      <c r="FG70" s="326" t="s">
        <v>12</v>
      </c>
      <c r="FH70" s="326"/>
      <c r="FI70" s="125">
        <v>45.8</v>
      </c>
      <c r="FJ70" s="326" t="s">
        <v>12</v>
      </c>
      <c r="FK70" s="364"/>
    </row>
    <row r="71" spans="1:167" x14ac:dyDescent="0.2">
      <c r="A71" s="191" t="s">
        <v>26</v>
      </c>
      <c r="B71" s="140" t="s">
        <v>243</v>
      </c>
      <c r="C71" s="2248">
        <v>2</v>
      </c>
      <c r="D71" s="30" t="s">
        <v>2</v>
      </c>
      <c r="E71" s="44"/>
      <c r="F71" s="32"/>
      <c r="G71" s="294"/>
      <c r="H71" s="294"/>
      <c r="I71" s="32"/>
      <c r="J71" s="294"/>
      <c r="K71" s="294"/>
      <c r="L71" s="32"/>
      <c r="M71" s="33"/>
      <c r="N71" s="32"/>
      <c r="O71" s="294"/>
      <c r="P71" s="294"/>
      <c r="Q71" s="32"/>
      <c r="R71" s="294"/>
      <c r="S71" s="294"/>
      <c r="T71" s="32"/>
      <c r="U71" s="294"/>
      <c r="V71" s="294"/>
      <c r="W71" s="32"/>
      <c r="X71" s="294"/>
      <c r="Y71" s="294"/>
      <c r="Z71" s="32"/>
      <c r="AA71" s="33"/>
      <c r="AB71" s="32"/>
      <c r="AC71" s="33"/>
      <c r="AD71" s="32"/>
      <c r="AE71" s="33"/>
      <c r="AF71" s="32"/>
      <c r="AG71" s="33"/>
      <c r="AH71" s="32"/>
      <c r="AI71" s="294"/>
      <c r="AJ71" s="294"/>
      <c r="AK71" s="32"/>
      <c r="AL71" s="33"/>
      <c r="AM71" s="32"/>
      <c r="AN71" s="33"/>
      <c r="AO71" s="32"/>
      <c r="AP71" s="294"/>
      <c r="AQ71" s="294"/>
      <c r="AR71" s="32"/>
      <c r="AS71" s="294"/>
      <c r="AT71" s="294"/>
      <c r="AU71" s="32"/>
      <c r="AV71" s="294"/>
      <c r="AW71" s="294"/>
      <c r="AX71" s="32"/>
      <c r="AY71" s="33"/>
      <c r="AZ71" s="32"/>
      <c r="BA71" s="33"/>
      <c r="BB71" s="32"/>
      <c r="BC71" s="294"/>
      <c r="BD71" s="294"/>
      <c r="BE71" s="32"/>
      <c r="BF71" s="33"/>
      <c r="BG71" s="32"/>
      <c r="BH71" s="294"/>
      <c r="BI71" s="294"/>
      <c r="BJ71" s="32"/>
      <c r="BK71" s="33"/>
      <c r="BL71" s="32"/>
      <c r="BM71" s="33"/>
      <c r="BN71" s="32"/>
      <c r="BO71" s="294"/>
      <c r="BP71" s="294"/>
      <c r="BQ71" s="32"/>
      <c r="BR71" s="111"/>
      <c r="BS71" s="125"/>
      <c r="BT71" s="326"/>
      <c r="BU71" s="326"/>
      <c r="BV71" s="125"/>
      <c r="BW71" s="126"/>
      <c r="BX71" s="125"/>
      <c r="BY71" s="126"/>
      <c r="BZ71" s="125"/>
      <c r="CA71" s="326"/>
      <c r="CB71" s="326"/>
      <c r="CC71" s="125"/>
      <c r="CD71" s="326"/>
      <c r="CE71" s="326"/>
      <c r="CF71" s="125"/>
      <c r="CG71" s="326"/>
      <c r="CH71" s="326"/>
      <c r="CI71" s="125"/>
      <c r="CJ71" s="326"/>
      <c r="CK71" s="326"/>
      <c r="CL71" s="125"/>
      <c r="CM71" s="326"/>
      <c r="CN71" s="326"/>
      <c r="CO71" s="125"/>
      <c r="CP71" s="126"/>
      <c r="CQ71" s="125"/>
      <c r="CR71" s="326"/>
      <c r="CS71" s="326"/>
      <c r="CT71" s="125"/>
      <c r="CU71" s="326"/>
      <c r="CV71" s="326"/>
      <c r="CW71" s="125"/>
      <c r="CX71" s="126"/>
      <c r="CY71" s="125"/>
      <c r="CZ71" s="326"/>
      <c r="DA71" s="326"/>
      <c r="DB71" s="125"/>
      <c r="DC71" s="326"/>
      <c r="DD71" s="326"/>
      <c r="DE71" s="125"/>
      <c r="DF71" s="126"/>
      <c r="DG71" s="125"/>
      <c r="DH71" s="126"/>
      <c r="DI71" s="125"/>
      <c r="DJ71" s="126"/>
      <c r="DK71" s="125"/>
      <c r="DL71" s="126"/>
      <c r="DM71" s="125"/>
      <c r="DN71" s="326"/>
      <c r="DO71" s="326"/>
      <c r="DP71" s="125"/>
      <c r="DQ71" s="326"/>
      <c r="DR71" s="326"/>
      <c r="DS71" s="125"/>
      <c r="DT71" s="326"/>
      <c r="DU71" s="326"/>
      <c r="DV71" s="125"/>
      <c r="DW71" s="326"/>
      <c r="DX71" s="326"/>
      <c r="DY71" s="125"/>
      <c r="DZ71" s="326"/>
      <c r="EA71" s="348"/>
      <c r="EB71" s="125">
        <v>0.72599999999999998</v>
      </c>
      <c r="EC71" s="326" t="s">
        <v>12</v>
      </c>
      <c r="ED71" s="326"/>
      <c r="EE71" s="125">
        <v>1.76</v>
      </c>
      <c r="EF71" s="326" t="s">
        <v>12</v>
      </c>
      <c r="EG71" s="326"/>
      <c r="EH71" s="125">
        <v>1.7799999999999998</v>
      </c>
      <c r="EI71" s="326" t="s">
        <v>12</v>
      </c>
      <c r="EJ71" s="326"/>
      <c r="EK71" s="125">
        <v>1.9400000000000002</v>
      </c>
      <c r="EL71" s="326" t="s">
        <v>12</v>
      </c>
      <c r="EM71" s="326"/>
      <c r="EN71" s="125">
        <v>1.88</v>
      </c>
      <c r="EO71" s="326" t="s">
        <v>12</v>
      </c>
      <c r="EP71" s="326"/>
      <c r="EQ71" s="125">
        <v>1.84</v>
      </c>
      <c r="ER71" s="326" t="s">
        <v>12</v>
      </c>
      <c r="ES71" s="326"/>
      <c r="ET71" s="125">
        <v>0.751</v>
      </c>
      <c r="EU71" s="326" t="s">
        <v>12</v>
      </c>
      <c r="EV71" s="326"/>
      <c r="EW71" s="125">
        <v>0.70799999999999996</v>
      </c>
      <c r="EX71" s="326" t="s">
        <v>12</v>
      </c>
      <c r="EY71" s="326"/>
      <c r="EZ71" s="125">
        <v>4.0299999999999994</v>
      </c>
      <c r="FA71" s="326" t="s">
        <v>12</v>
      </c>
      <c r="FB71" s="326"/>
      <c r="FC71" s="127">
        <v>1.9</v>
      </c>
      <c r="FD71" s="326" t="s">
        <v>12</v>
      </c>
      <c r="FE71" s="326"/>
      <c r="FF71" s="125">
        <v>3.85</v>
      </c>
      <c r="FG71" s="326" t="s">
        <v>12</v>
      </c>
      <c r="FH71" s="326"/>
      <c r="FI71" s="125">
        <v>3.76</v>
      </c>
      <c r="FJ71" s="326" t="s">
        <v>12</v>
      </c>
      <c r="FK71" s="364"/>
    </row>
    <row r="72" spans="1:167" x14ac:dyDescent="0.2">
      <c r="A72" s="191" t="s">
        <v>27</v>
      </c>
      <c r="B72" s="140" t="s">
        <v>243</v>
      </c>
      <c r="C72" s="2248" t="s">
        <v>2</v>
      </c>
      <c r="D72" s="30" t="s">
        <v>2</v>
      </c>
      <c r="E72" s="44"/>
      <c r="F72" s="32"/>
      <c r="G72" s="294"/>
      <c r="H72" s="294"/>
      <c r="I72" s="32"/>
      <c r="J72" s="294"/>
      <c r="K72" s="294"/>
      <c r="L72" s="32"/>
      <c r="M72" s="33"/>
      <c r="N72" s="32"/>
      <c r="O72" s="294"/>
      <c r="P72" s="294"/>
      <c r="Q72" s="32"/>
      <c r="R72" s="294"/>
      <c r="S72" s="294"/>
      <c r="T72" s="32"/>
      <c r="U72" s="294"/>
      <c r="V72" s="294"/>
      <c r="W72" s="32"/>
      <c r="X72" s="294"/>
      <c r="Y72" s="294"/>
      <c r="Z72" s="32"/>
      <c r="AA72" s="33"/>
      <c r="AB72" s="32"/>
      <c r="AC72" s="33"/>
      <c r="AD72" s="32"/>
      <c r="AE72" s="33"/>
      <c r="AF72" s="32"/>
      <c r="AG72" s="33"/>
      <c r="AH72" s="32"/>
      <c r="AI72" s="294"/>
      <c r="AJ72" s="294"/>
      <c r="AK72" s="32"/>
      <c r="AL72" s="33"/>
      <c r="AM72" s="32"/>
      <c r="AN72" s="33"/>
      <c r="AO72" s="32"/>
      <c r="AP72" s="294"/>
      <c r="AQ72" s="294"/>
      <c r="AR72" s="32"/>
      <c r="AS72" s="294"/>
      <c r="AT72" s="294"/>
      <c r="AU72" s="32"/>
      <c r="AV72" s="294"/>
      <c r="AW72" s="294"/>
      <c r="AX72" s="32"/>
      <c r="AY72" s="33"/>
      <c r="AZ72" s="32"/>
      <c r="BA72" s="33"/>
      <c r="BB72" s="32"/>
      <c r="BC72" s="294"/>
      <c r="BD72" s="294"/>
      <c r="BE72" s="32"/>
      <c r="BF72" s="33"/>
      <c r="BG72" s="32"/>
      <c r="BH72" s="294"/>
      <c r="BI72" s="294"/>
      <c r="BJ72" s="32"/>
      <c r="BK72" s="33"/>
      <c r="BL72" s="32"/>
      <c r="BM72" s="33"/>
      <c r="BN72" s="32"/>
      <c r="BO72" s="294"/>
      <c r="BP72" s="294"/>
      <c r="BQ72" s="32"/>
      <c r="BR72" s="111"/>
      <c r="BS72" s="125"/>
      <c r="BT72" s="326"/>
      <c r="BU72" s="326"/>
      <c r="BV72" s="125"/>
      <c r="BW72" s="126"/>
      <c r="BX72" s="125"/>
      <c r="BY72" s="126"/>
      <c r="BZ72" s="125"/>
      <c r="CA72" s="326"/>
      <c r="CB72" s="326"/>
      <c r="CC72" s="125"/>
      <c r="CD72" s="326"/>
      <c r="CE72" s="326"/>
      <c r="CF72" s="125"/>
      <c r="CG72" s="326"/>
      <c r="CH72" s="326"/>
      <c r="CI72" s="125"/>
      <c r="CJ72" s="326"/>
      <c r="CK72" s="326"/>
      <c r="CL72" s="125"/>
      <c r="CM72" s="326"/>
      <c r="CN72" s="326"/>
      <c r="CO72" s="125"/>
      <c r="CP72" s="126"/>
      <c r="CQ72" s="125"/>
      <c r="CR72" s="326"/>
      <c r="CS72" s="326"/>
      <c r="CT72" s="125"/>
      <c r="CU72" s="326"/>
      <c r="CV72" s="326"/>
      <c r="CW72" s="125"/>
      <c r="CX72" s="126"/>
      <c r="CY72" s="125"/>
      <c r="CZ72" s="326"/>
      <c r="DA72" s="326"/>
      <c r="DB72" s="125"/>
      <c r="DC72" s="326"/>
      <c r="DD72" s="326"/>
      <c r="DE72" s="125"/>
      <c r="DF72" s="126"/>
      <c r="DG72" s="125"/>
      <c r="DH72" s="126"/>
      <c r="DI72" s="125"/>
      <c r="DJ72" s="126"/>
      <c r="DK72" s="125"/>
      <c r="DL72" s="126"/>
      <c r="DM72" s="125"/>
      <c r="DN72" s="326"/>
      <c r="DO72" s="326"/>
      <c r="DP72" s="125"/>
      <c r="DQ72" s="326"/>
      <c r="DR72" s="326"/>
      <c r="DS72" s="125"/>
      <c r="DT72" s="326"/>
      <c r="DU72" s="326"/>
      <c r="DV72" s="125"/>
      <c r="DW72" s="326"/>
      <c r="DX72" s="326"/>
      <c r="DY72" s="125"/>
      <c r="DZ72" s="326"/>
      <c r="EA72" s="348"/>
      <c r="EB72" s="125">
        <v>0.72599999999999998</v>
      </c>
      <c r="EC72" s="326" t="s">
        <v>12</v>
      </c>
      <c r="ED72" s="326"/>
      <c r="EE72" s="125">
        <v>1.76</v>
      </c>
      <c r="EF72" s="326" t="s">
        <v>12</v>
      </c>
      <c r="EG72" s="326"/>
      <c r="EH72" s="125">
        <v>1.7799999999999998</v>
      </c>
      <c r="EI72" s="326" t="s">
        <v>12</v>
      </c>
      <c r="EJ72" s="326"/>
      <c r="EK72" s="125">
        <v>1.9400000000000002</v>
      </c>
      <c r="EL72" s="326" t="s">
        <v>12</v>
      </c>
      <c r="EM72" s="326"/>
      <c r="EN72" s="125">
        <v>1.88</v>
      </c>
      <c r="EO72" s="326" t="s">
        <v>12</v>
      </c>
      <c r="EP72" s="326"/>
      <c r="EQ72" s="125">
        <v>1.84</v>
      </c>
      <c r="ER72" s="326" t="s">
        <v>12</v>
      </c>
      <c r="ES72" s="326"/>
      <c r="ET72" s="125">
        <v>0.751</v>
      </c>
      <c r="EU72" s="326" t="s">
        <v>12</v>
      </c>
      <c r="EV72" s="326"/>
      <c r="EW72" s="125">
        <v>0.70799999999999996</v>
      </c>
      <c r="EX72" s="326" t="s">
        <v>12</v>
      </c>
      <c r="EY72" s="326"/>
      <c r="EZ72" s="227">
        <v>6.7799999999999994</v>
      </c>
      <c r="FA72" s="326" t="s">
        <v>8</v>
      </c>
      <c r="FB72" s="326"/>
      <c r="FC72" s="127">
        <v>1.9</v>
      </c>
      <c r="FD72" s="326" t="s">
        <v>12</v>
      </c>
      <c r="FE72" s="326"/>
      <c r="FF72" s="125">
        <v>3.85</v>
      </c>
      <c r="FG72" s="326" t="s">
        <v>12</v>
      </c>
      <c r="FH72" s="326"/>
      <c r="FI72" s="125">
        <v>3.76</v>
      </c>
      <c r="FJ72" s="326" t="s">
        <v>12</v>
      </c>
      <c r="FK72" s="364"/>
    </row>
    <row r="73" spans="1:167" x14ac:dyDescent="0.2">
      <c r="A73" s="191" t="s">
        <v>28</v>
      </c>
      <c r="B73" s="140" t="s">
        <v>243</v>
      </c>
      <c r="C73" s="2248" t="s">
        <v>2</v>
      </c>
      <c r="D73" s="30" t="s">
        <v>2</v>
      </c>
      <c r="E73" s="44"/>
      <c r="F73" s="32"/>
      <c r="G73" s="294"/>
      <c r="H73" s="294"/>
      <c r="I73" s="32"/>
      <c r="J73" s="294"/>
      <c r="K73" s="294"/>
      <c r="L73" s="32"/>
      <c r="M73" s="33"/>
      <c r="N73" s="32"/>
      <c r="O73" s="294"/>
      <c r="P73" s="294"/>
      <c r="Q73" s="32"/>
      <c r="R73" s="294"/>
      <c r="S73" s="294"/>
      <c r="T73" s="32"/>
      <c r="U73" s="294"/>
      <c r="V73" s="294"/>
      <c r="W73" s="32"/>
      <c r="X73" s="294"/>
      <c r="Y73" s="294"/>
      <c r="Z73" s="32"/>
      <c r="AA73" s="33"/>
      <c r="AB73" s="32"/>
      <c r="AC73" s="33"/>
      <c r="AD73" s="32"/>
      <c r="AE73" s="33"/>
      <c r="AF73" s="32"/>
      <c r="AG73" s="33"/>
      <c r="AH73" s="32"/>
      <c r="AI73" s="294"/>
      <c r="AJ73" s="294"/>
      <c r="AK73" s="32"/>
      <c r="AL73" s="33"/>
      <c r="AM73" s="32"/>
      <c r="AN73" s="33"/>
      <c r="AO73" s="32"/>
      <c r="AP73" s="294"/>
      <c r="AQ73" s="294"/>
      <c r="AR73" s="32"/>
      <c r="AS73" s="294"/>
      <c r="AT73" s="294"/>
      <c r="AU73" s="32"/>
      <c r="AV73" s="294"/>
      <c r="AW73" s="294"/>
      <c r="AX73" s="32"/>
      <c r="AY73" s="33"/>
      <c r="AZ73" s="32"/>
      <c r="BA73" s="33"/>
      <c r="BB73" s="32"/>
      <c r="BC73" s="294"/>
      <c r="BD73" s="294"/>
      <c r="BE73" s="32"/>
      <c r="BF73" s="33"/>
      <c r="BG73" s="32"/>
      <c r="BH73" s="294"/>
      <c r="BI73" s="294"/>
      <c r="BJ73" s="32"/>
      <c r="BK73" s="33"/>
      <c r="BL73" s="32"/>
      <c r="BM73" s="33"/>
      <c r="BN73" s="32"/>
      <c r="BO73" s="294"/>
      <c r="BP73" s="294"/>
      <c r="BQ73" s="32"/>
      <c r="BR73" s="111"/>
      <c r="BS73" s="125"/>
      <c r="BT73" s="326"/>
      <c r="BU73" s="326"/>
      <c r="BV73" s="125"/>
      <c r="BW73" s="126"/>
      <c r="BX73" s="125"/>
      <c r="BY73" s="126"/>
      <c r="BZ73" s="125"/>
      <c r="CA73" s="326"/>
      <c r="CB73" s="326"/>
      <c r="CC73" s="125"/>
      <c r="CD73" s="326"/>
      <c r="CE73" s="326"/>
      <c r="CF73" s="125"/>
      <c r="CG73" s="326"/>
      <c r="CH73" s="326"/>
      <c r="CI73" s="125"/>
      <c r="CJ73" s="326"/>
      <c r="CK73" s="326"/>
      <c r="CL73" s="125"/>
      <c r="CM73" s="326"/>
      <c r="CN73" s="326"/>
      <c r="CO73" s="125"/>
      <c r="CP73" s="126"/>
      <c r="CQ73" s="125"/>
      <c r="CR73" s="326"/>
      <c r="CS73" s="326"/>
      <c r="CT73" s="125"/>
      <c r="CU73" s="326"/>
      <c r="CV73" s="326"/>
      <c r="CW73" s="125"/>
      <c r="CX73" s="126"/>
      <c r="CY73" s="125"/>
      <c r="CZ73" s="326"/>
      <c r="DA73" s="326"/>
      <c r="DB73" s="125"/>
      <c r="DC73" s="326"/>
      <c r="DD73" s="326"/>
      <c r="DE73" s="125"/>
      <c r="DF73" s="126"/>
      <c r="DG73" s="125"/>
      <c r="DH73" s="126"/>
      <c r="DI73" s="125"/>
      <c r="DJ73" s="126"/>
      <c r="DK73" s="125"/>
      <c r="DL73" s="126"/>
      <c r="DM73" s="125"/>
      <c r="DN73" s="326"/>
      <c r="DO73" s="326"/>
      <c r="DP73" s="125"/>
      <c r="DQ73" s="326"/>
      <c r="DR73" s="326"/>
      <c r="DS73" s="125"/>
      <c r="DT73" s="326"/>
      <c r="DU73" s="326"/>
      <c r="DV73" s="125"/>
      <c r="DW73" s="326"/>
      <c r="DX73" s="326"/>
      <c r="DY73" s="125"/>
      <c r="DZ73" s="326"/>
      <c r="EA73" s="348"/>
      <c r="EB73" s="125">
        <v>0.72599999999999998</v>
      </c>
      <c r="EC73" s="326" t="s">
        <v>12</v>
      </c>
      <c r="ED73" s="326"/>
      <c r="EE73" s="125">
        <v>1.76</v>
      </c>
      <c r="EF73" s="326" t="s">
        <v>12</v>
      </c>
      <c r="EG73" s="326"/>
      <c r="EH73" s="125">
        <v>1.7799999999999998</v>
      </c>
      <c r="EI73" s="326" t="s">
        <v>12</v>
      </c>
      <c r="EJ73" s="326"/>
      <c r="EK73" s="125">
        <v>1.9400000000000002</v>
      </c>
      <c r="EL73" s="326" t="s">
        <v>12</v>
      </c>
      <c r="EM73" s="326"/>
      <c r="EN73" s="125">
        <v>1.88</v>
      </c>
      <c r="EO73" s="326" t="s">
        <v>12</v>
      </c>
      <c r="EP73" s="326"/>
      <c r="EQ73" s="125">
        <v>1.84</v>
      </c>
      <c r="ER73" s="326" t="s">
        <v>12</v>
      </c>
      <c r="ES73" s="326"/>
      <c r="ET73" s="125">
        <v>0.751</v>
      </c>
      <c r="EU73" s="326" t="s">
        <v>12</v>
      </c>
      <c r="EV73" s="326"/>
      <c r="EW73" s="125">
        <v>0.70799999999999996</v>
      </c>
      <c r="EX73" s="326" t="s">
        <v>12</v>
      </c>
      <c r="EY73" s="326"/>
      <c r="EZ73" s="125">
        <v>12.200000000000001</v>
      </c>
      <c r="FA73" s="326" t="s">
        <v>12</v>
      </c>
      <c r="FB73" s="326"/>
      <c r="FC73" s="127">
        <v>1.9</v>
      </c>
      <c r="FD73" s="326" t="s">
        <v>12</v>
      </c>
      <c r="FE73" s="326"/>
      <c r="FF73" s="125">
        <v>3.85</v>
      </c>
      <c r="FG73" s="326" t="s">
        <v>12</v>
      </c>
      <c r="FH73" s="326"/>
      <c r="FI73" s="125">
        <v>3.76</v>
      </c>
      <c r="FJ73" s="326" t="s">
        <v>12</v>
      </c>
      <c r="FK73" s="364"/>
    </row>
    <row r="74" spans="1:167" x14ac:dyDescent="0.2">
      <c r="A74" s="191" t="s">
        <v>29</v>
      </c>
      <c r="B74" s="140" t="s">
        <v>243</v>
      </c>
      <c r="C74" s="2248" t="s">
        <v>2</v>
      </c>
      <c r="D74" s="30" t="s">
        <v>2</v>
      </c>
      <c r="E74" s="44"/>
      <c r="F74" s="32"/>
      <c r="G74" s="294"/>
      <c r="H74" s="294"/>
      <c r="I74" s="32"/>
      <c r="J74" s="294"/>
      <c r="K74" s="294"/>
      <c r="L74" s="32"/>
      <c r="M74" s="33"/>
      <c r="N74" s="32"/>
      <c r="O74" s="294"/>
      <c r="P74" s="294"/>
      <c r="Q74" s="32"/>
      <c r="R74" s="294"/>
      <c r="S74" s="294"/>
      <c r="T74" s="32"/>
      <c r="U74" s="294"/>
      <c r="V74" s="294"/>
      <c r="W74" s="32"/>
      <c r="X74" s="294"/>
      <c r="Y74" s="294"/>
      <c r="Z74" s="32"/>
      <c r="AA74" s="33"/>
      <c r="AB74" s="32"/>
      <c r="AC74" s="33"/>
      <c r="AD74" s="32"/>
      <c r="AE74" s="33"/>
      <c r="AF74" s="32"/>
      <c r="AG74" s="33"/>
      <c r="AH74" s="32"/>
      <c r="AI74" s="294"/>
      <c r="AJ74" s="294"/>
      <c r="AK74" s="32"/>
      <c r="AL74" s="33"/>
      <c r="AM74" s="32"/>
      <c r="AN74" s="33"/>
      <c r="AO74" s="32"/>
      <c r="AP74" s="294"/>
      <c r="AQ74" s="294"/>
      <c r="AR74" s="32"/>
      <c r="AS74" s="294"/>
      <c r="AT74" s="294"/>
      <c r="AU74" s="32"/>
      <c r="AV74" s="294"/>
      <c r="AW74" s="294"/>
      <c r="AX74" s="32"/>
      <c r="AY74" s="33"/>
      <c r="AZ74" s="32"/>
      <c r="BA74" s="33"/>
      <c r="BB74" s="32"/>
      <c r="BC74" s="294"/>
      <c r="BD74" s="294"/>
      <c r="BE74" s="32"/>
      <c r="BF74" s="33"/>
      <c r="BG74" s="32"/>
      <c r="BH74" s="294"/>
      <c r="BI74" s="294"/>
      <c r="BJ74" s="32"/>
      <c r="BK74" s="33"/>
      <c r="BL74" s="32"/>
      <c r="BM74" s="33"/>
      <c r="BN74" s="32"/>
      <c r="BO74" s="294"/>
      <c r="BP74" s="294"/>
      <c r="BQ74" s="32"/>
      <c r="BR74" s="111"/>
      <c r="BS74" s="125"/>
      <c r="BT74" s="326"/>
      <c r="BU74" s="326"/>
      <c r="BV74" s="125"/>
      <c r="BW74" s="126"/>
      <c r="BX74" s="125"/>
      <c r="BY74" s="126"/>
      <c r="BZ74" s="125"/>
      <c r="CA74" s="326"/>
      <c r="CB74" s="326"/>
      <c r="CC74" s="125"/>
      <c r="CD74" s="326"/>
      <c r="CE74" s="326"/>
      <c r="CF74" s="125"/>
      <c r="CG74" s="326"/>
      <c r="CH74" s="326"/>
      <c r="CI74" s="125"/>
      <c r="CJ74" s="326"/>
      <c r="CK74" s="326"/>
      <c r="CL74" s="125"/>
      <c r="CM74" s="326"/>
      <c r="CN74" s="326"/>
      <c r="CO74" s="125"/>
      <c r="CP74" s="126"/>
      <c r="CQ74" s="125"/>
      <c r="CR74" s="326"/>
      <c r="CS74" s="326"/>
      <c r="CT74" s="125"/>
      <c r="CU74" s="326"/>
      <c r="CV74" s="326"/>
      <c r="CW74" s="125"/>
      <c r="CX74" s="126"/>
      <c r="CY74" s="125"/>
      <c r="CZ74" s="326"/>
      <c r="DA74" s="326"/>
      <c r="DB74" s="125"/>
      <c r="DC74" s="326"/>
      <c r="DD74" s="326"/>
      <c r="DE74" s="125"/>
      <c r="DF74" s="126"/>
      <c r="DG74" s="125"/>
      <c r="DH74" s="126"/>
      <c r="DI74" s="125"/>
      <c r="DJ74" s="126"/>
      <c r="DK74" s="125"/>
      <c r="DL74" s="126"/>
      <c r="DM74" s="125"/>
      <c r="DN74" s="326"/>
      <c r="DO74" s="326"/>
      <c r="DP74" s="125"/>
      <c r="DQ74" s="326"/>
      <c r="DR74" s="326"/>
      <c r="DS74" s="125"/>
      <c r="DT74" s="326"/>
      <c r="DU74" s="326"/>
      <c r="DV74" s="125"/>
      <c r="DW74" s="326"/>
      <c r="DX74" s="326"/>
      <c r="DY74" s="125"/>
      <c r="DZ74" s="326"/>
      <c r="EA74" s="348"/>
      <c r="EB74" s="125">
        <v>0.72599999999999998</v>
      </c>
      <c r="EC74" s="326" t="s">
        <v>12</v>
      </c>
      <c r="ED74" s="326"/>
      <c r="EE74" s="125">
        <v>1.76</v>
      </c>
      <c r="EF74" s="326" t="s">
        <v>12</v>
      </c>
      <c r="EG74" s="326"/>
      <c r="EH74" s="125">
        <v>1.7799999999999998</v>
      </c>
      <c r="EI74" s="326" t="s">
        <v>12</v>
      </c>
      <c r="EJ74" s="326"/>
      <c r="EK74" s="125">
        <v>1.9400000000000002</v>
      </c>
      <c r="EL74" s="326" t="s">
        <v>12</v>
      </c>
      <c r="EM74" s="326"/>
      <c r="EN74" s="125">
        <v>1.88</v>
      </c>
      <c r="EO74" s="326" t="s">
        <v>12</v>
      </c>
      <c r="EP74" s="326"/>
      <c r="EQ74" s="125">
        <v>1.84</v>
      </c>
      <c r="ER74" s="326" t="s">
        <v>12</v>
      </c>
      <c r="ES74" s="326"/>
      <c r="ET74" s="125">
        <v>0.751</v>
      </c>
      <c r="EU74" s="326" t="s">
        <v>12</v>
      </c>
      <c r="EV74" s="326"/>
      <c r="EW74" s="125">
        <v>0.70799999999999996</v>
      </c>
      <c r="EX74" s="326" t="s">
        <v>12</v>
      </c>
      <c r="EY74" s="326"/>
      <c r="EZ74" s="125">
        <v>4.0299999999999994</v>
      </c>
      <c r="FA74" s="326" t="s">
        <v>12</v>
      </c>
      <c r="FB74" s="326"/>
      <c r="FC74" s="127">
        <v>1.9</v>
      </c>
      <c r="FD74" s="326" t="s">
        <v>12</v>
      </c>
      <c r="FE74" s="326"/>
      <c r="FF74" s="125">
        <v>3.85</v>
      </c>
      <c r="FG74" s="326" t="s">
        <v>12</v>
      </c>
      <c r="FH74" s="326"/>
      <c r="FI74" s="125">
        <v>15.299999999999999</v>
      </c>
      <c r="FJ74" s="326" t="s">
        <v>12</v>
      </c>
      <c r="FK74" s="364"/>
    </row>
    <row r="75" spans="1:167" x14ac:dyDescent="0.2">
      <c r="A75" s="191" t="s">
        <v>30</v>
      </c>
      <c r="B75" s="140" t="s">
        <v>243</v>
      </c>
      <c r="C75" s="2248">
        <v>1.4</v>
      </c>
      <c r="D75" s="30" t="s">
        <v>2</v>
      </c>
      <c r="E75" s="44"/>
      <c r="F75" s="32"/>
      <c r="G75" s="294"/>
      <c r="H75" s="294"/>
      <c r="I75" s="32"/>
      <c r="J75" s="294"/>
      <c r="K75" s="294"/>
      <c r="L75" s="32"/>
      <c r="M75" s="33"/>
      <c r="N75" s="32"/>
      <c r="O75" s="294"/>
      <c r="P75" s="294"/>
      <c r="Q75" s="32"/>
      <c r="R75" s="294"/>
      <c r="S75" s="294"/>
      <c r="T75" s="32"/>
      <c r="U75" s="294"/>
      <c r="V75" s="294"/>
      <c r="W75" s="32"/>
      <c r="X75" s="294"/>
      <c r="Y75" s="294"/>
      <c r="Z75" s="32"/>
      <c r="AA75" s="33"/>
      <c r="AB75" s="32"/>
      <c r="AC75" s="33"/>
      <c r="AD75" s="32"/>
      <c r="AE75" s="33"/>
      <c r="AF75" s="32"/>
      <c r="AG75" s="33"/>
      <c r="AH75" s="32"/>
      <c r="AI75" s="294"/>
      <c r="AJ75" s="294"/>
      <c r="AK75" s="32"/>
      <c r="AL75" s="33"/>
      <c r="AM75" s="32"/>
      <c r="AN75" s="33"/>
      <c r="AO75" s="32"/>
      <c r="AP75" s="294"/>
      <c r="AQ75" s="294"/>
      <c r="AR75" s="32"/>
      <c r="AS75" s="294"/>
      <c r="AT75" s="294"/>
      <c r="AU75" s="32"/>
      <c r="AV75" s="294"/>
      <c r="AW75" s="294"/>
      <c r="AX75" s="32"/>
      <c r="AY75" s="33"/>
      <c r="AZ75" s="32"/>
      <c r="BA75" s="33"/>
      <c r="BB75" s="32"/>
      <c r="BC75" s="294"/>
      <c r="BD75" s="294"/>
      <c r="BE75" s="32"/>
      <c r="BF75" s="33"/>
      <c r="BG75" s="32"/>
      <c r="BH75" s="294"/>
      <c r="BI75" s="294"/>
      <c r="BJ75" s="32"/>
      <c r="BK75" s="33"/>
      <c r="BL75" s="32"/>
      <c r="BM75" s="33"/>
      <c r="BN75" s="32"/>
      <c r="BO75" s="294"/>
      <c r="BP75" s="294"/>
      <c r="BQ75" s="32"/>
      <c r="BR75" s="111"/>
      <c r="BS75" s="125"/>
      <c r="BT75" s="326"/>
      <c r="BU75" s="326"/>
      <c r="BV75" s="125"/>
      <c r="BW75" s="126"/>
      <c r="BX75" s="125"/>
      <c r="BY75" s="126"/>
      <c r="BZ75" s="125"/>
      <c r="CA75" s="326"/>
      <c r="CB75" s="326"/>
      <c r="CC75" s="125"/>
      <c r="CD75" s="326"/>
      <c r="CE75" s="326"/>
      <c r="CF75" s="125"/>
      <c r="CG75" s="326"/>
      <c r="CH75" s="326"/>
      <c r="CI75" s="125"/>
      <c r="CJ75" s="326"/>
      <c r="CK75" s="326"/>
      <c r="CL75" s="125"/>
      <c r="CM75" s="326"/>
      <c r="CN75" s="326"/>
      <c r="CO75" s="125"/>
      <c r="CP75" s="126"/>
      <c r="CQ75" s="125"/>
      <c r="CR75" s="326"/>
      <c r="CS75" s="326"/>
      <c r="CT75" s="125"/>
      <c r="CU75" s="326"/>
      <c r="CV75" s="326"/>
      <c r="CW75" s="125"/>
      <c r="CX75" s="126"/>
      <c r="CY75" s="125"/>
      <c r="CZ75" s="326"/>
      <c r="DA75" s="326"/>
      <c r="DB75" s="125"/>
      <c r="DC75" s="326"/>
      <c r="DD75" s="326"/>
      <c r="DE75" s="125"/>
      <c r="DF75" s="126"/>
      <c r="DG75" s="125"/>
      <c r="DH75" s="126"/>
      <c r="DI75" s="125"/>
      <c r="DJ75" s="126"/>
      <c r="DK75" s="125"/>
      <c r="DL75" s="126"/>
      <c r="DM75" s="125"/>
      <c r="DN75" s="326"/>
      <c r="DO75" s="326"/>
      <c r="DP75" s="125"/>
      <c r="DQ75" s="326"/>
      <c r="DR75" s="326"/>
      <c r="DS75" s="125"/>
      <c r="DT75" s="326"/>
      <c r="DU75" s="326"/>
      <c r="DV75" s="125"/>
      <c r="DW75" s="326"/>
      <c r="DX75" s="326"/>
      <c r="DY75" s="125"/>
      <c r="DZ75" s="326"/>
      <c r="EA75" s="348"/>
      <c r="EB75" s="125">
        <v>16.5</v>
      </c>
      <c r="EC75" s="326" t="s">
        <v>12</v>
      </c>
      <c r="ED75" s="326"/>
      <c r="EE75" s="125">
        <v>39.9</v>
      </c>
      <c r="EF75" s="326" t="s">
        <v>12</v>
      </c>
      <c r="EG75" s="326"/>
      <c r="EH75" s="125">
        <v>40.4</v>
      </c>
      <c r="EI75" s="326" t="s">
        <v>12</v>
      </c>
      <c r="EJ75" s="326"/>
      <c r="EK75" s="128">
        <v>44</v>
      </c>
      <c r="EL75" s="326" t="s">
        <v>12</v>
      </c>
      <c r="EM75" s="326"/>
      <c r="EN75" s="125">
        <v>42.8</v>
      </c>
      <c r="EO75" s="326" t="s">
        <v>12</v>
      </c>
      <c r="EP75" s="326"/>
      <c r="EQ75" s="125">
        <v>41.8</v>
      </c>
      <c r="ER75" s="326" t="s">
        <v>12</v>
      </c>
      <c r="ES75" s="326"/>
      <c r="ET75" s="125">
        <v>17.100000000000001</v>
      </c>
      <c r="EU75" s="326" t="s">
        <v>12</v>
      </c>
      <c r="EV75" s="326"/>
      <c r="EW75" s="125">
        <v>16.100000000000001</v>
      </c>
      <c r="EX75" s="326" t="s">
        <v>12</v>
      </c>
      <c r="EY75" s="326"/>
      <c r="EZ75" s="125">
        <v>91.7</v>
      </c>
      <c r="FA75" s="326" t="s">
        <v>12</v>
      </c>
      <c r="FB75" s="326"/>
      <c r="FC75" s="125">
        <v>43.1</v>
      </c>
      <c r="FD75" s="326" t="s">
        <v>12</v>
      </c>
      <c r="FE75" s="326"/>
      <c r="FF75" s="125">
        <v>87.6</v>
      </c>
      <c r="FG75" s="326" t="s">
        <v>12</v>
      </c>
      <c r="FH75" s="326"/>
      <c r="FI75" s="125">
        <v>85.4</v>
      </c>
      <c r="FJ75" s="326" t="s">
        <v>12</v>
      </c>
      <c r="FK75" s="364"/>
    </row>
    <row r="76" spans="1:167" x14ac:dyDescent="0.2">
      <c r="A76" s="191" t="s">
        <v>31</v>
      </c>
      <c r="B76" s="140" t="s">
        <v>243</v>
      </c>
      <c r="C76" s="2248" t="s">
        <v>2</v>
      </c>
      <c r="D76" s="30" t="s">
        <v>2</v>
      </c>
      <c r="E76" s="44"/>
      <c r="F76" s="32"/>
      <c r="G76" s="294"/>
      <c r="H76" s="294"/>
      <c r="I76" s="32"/>
      <c r="J76" s="294"/>
      <c r="K76" s="294"/>
      <c r="L76" s="32"/>
      <c r="M76" s="33"/>
      <c r="N76" s="32"/>
      <c r="O76" s="294"/>
      <c r="P76" s="294"/>
      <c r="Q76" s="32"/>
      <c r="R76" s="294"/>
      <c r="S76" s="294"/>
      <c r="T76" s="32"/>
      <c r="U76" s="294"/>
      <c r="V76" s="294"/>
      <c r="W76" s="32"/>
      <c r="X76" s="294"/>
      <c r="Y76" s="294"/>
      <c r="Z76" s="32"/>
      <c r="AA76" s="33"/>
      <c r="AB76" s="32"/>
      <c r="AC76" s="33"/>
      <c r="AD76" s="32"/>
      <c r="AE76" s="33"/>
      <c r="AF76" s="32"/>
      <c r="AG76" s="33"/>
      <c r="AH76" s="32"/>
      <c r="AI76" s="294"/>
      <c r="AJ76" s="294"/>
      <c r="AK76" s="32"/>
      <c r="AL76" s="33"/>
      <c r="AM76" s="32"/>
      <c r="AN76" s="33"/>
      <c r="AO76" s="32"/>
      <c r="AP76" s="294"/>
      <c r="AQ76" s="294"/>
      <c r="AR76" s="32"/>
      <c r="AS76" s="294"/>
      <c r="AT76" s="294"/>
      <c r="AU76" s="32"/>
      <c r="AV76" s="294"/>
      <c r="AW76" s="294"/>
      <c r="AX76" s="32"/>
      <c r="AY76" s="33"/>
      <c r="AZ76" s="32"/>
      <c r="BA76" s="33"/>
      <c r="BB76" s="32"/>
      <c r="BC76" s="294"/>
      <c r="BD76" s="294"/>
      <c r="BE76" s="32"/>
      <c r="BF76" s="33"/>
      <c r="BG76" s="32"/>
      <c r="BH76" s="294"/>
      <c r="BI76" s="294"/>
      <c r="BJ76" s="32"/>
      <c r="BK76" s="33"/>
      <c r="BL76" s="32"/>
      <c r="BM76" s="33"/>
      <c r="BN76" s="32"/>
      <c r="BO76" s="294"/>
      <c r="BP76" s="294"/>
      <c r="BQ76" s="32"/>
      <c r="BR76" s="111"/>
      <c r="BS76" s="125"/>
      <c r="BT76" s="326"/>
      <c r="BU76" s="326"/>
      <c r="BV76" s="125"/>
      <c r="BW76" s="126"/>
      <c r="BX76" s="125"/>
      <c r="BY76" s="126"/>
      <c r="BZ76" s="125"/>
      <c r="CA76" s="326"/>
      <c r="CB76" s="326"/>
      <c r="CC76" s="125"/>
      <c r="CD76" s="326"/>
      <c r="CE76" s="326"/>
      <c r="CF76" s="125"/>
      <c r="CG76" s="326"/>
      <c r="CH76" s="326"/>
      <c r="CI76" s="125"/>
      <c r="CJ76" s="326"/>
      <c r="CK76" s="326"/>
      <c r="CL76" s="125"/>
      <c r="CM76" s="326"/>
      <c r="CN76" s="326"/>
      <c r="CO76" s="125"/>
      <c r="CP76" s="126"/>
      <c r="CQ76" s="125"/>
      <c r="CR76" s="326"/>
      <c r="CS76" s="326"/>
      <c r="CT76" s="125"/>
      <c r="CU76" s="326"/>
      <c r="CV76" s="326"/>
      <c r="CW76" s="125"/>
      <c r="CX76" s="126"/>
      <c r="CY76" s="125"/>
      <c r="CZ76" s="326"/>
      <c r="DA76" s="326"/>
      <c r="DB76" s="125"/>
      <c r="DC76" s="326"/>
      <c r="DD76" s="326"/>
      <c r="DE76" s="125"/>
      <c r="DF76" s="126"/>
      <c r="DG76" s="125"/>
      <c r="DH76" s="126"/>
      <c r="DI76" s="125"/>
      <c r="DJ76" s="126"/>
      <c r="DK76" s="125"/>
      <c r="DL76" s="126"/>
      <c r="DM76" s="125"/>
      <c r="DN76" s="326"/>
      <c r="DO76" s="326"/>
      <c r="DP76" s="125"/>
      <c r="DQ76" s="326"/>
      <c r="DR76" s="326"/>
      <c r="DS76" s="125"/>
      <c r="DT76" s="326"/>
      <c r="DU76" s="326"/>
      <c r="DV76" s="125"/>
      <c r="DW76" s="326"/>
      <c r="DX76" s="326"/>
      <c r="DY76" s="125"/>
      <c r="DZ76" s="326"/>
      <c r="EA76" s="348"/>
      <c r="EB76" s="125">
        <v>0.72599999999999998</v>
      </c>
      <c r="EC76" s="326" t="s">
        <v>12</v>
      </c>
      <c r="ED76" s="326"/>
      <c r="EE76" s="125">
        <v>1.76</v>
      </c>
      <c r="EF76" s="326" t="s">
        <v>12</v>
      </c>
      <c r="EG76" s="326"/>
      <c r="EH76" s="125">
        <v>1.7799999999999998</v>
      </c>
      <c r="EI76" s="326" t="s">
        <v>12</v>
      </c>
      <c r="EJ76" s="326"/>
      <c r="EK76" s="125">
        <v>1.9400000000000002</v>
      </c>
      <c r="EL76" s="326" t="s">
        <v>12</v>
      </c>
      <c r="EM76" s="326"/>
      <c r="EN76" s="125">
        <v>1.88</v>
      </c>
      <c r="EO76" s="326" t="s">
        <v>12</v>
      </c>
      <c r="EP76" s="326"/>
      <c r="EQ76" s="125">
        <v>1.84</v>
      </c>
      <c r="ER76" s="326" t="s">
        <v>12</v>
      </c>
      <c r="ES76" s="326"/>
      <c r="ET76" s="125">
        <v>0.751</v>
      </c>
      <c r="EU76" s="326" t="s">
        <v>12</v>
      </c>
      <c r="EV76" s="326"/>
      <c r="EW76" s="125">
        <v>0.70799999999999996</v>
      </c>
      <c r="EX76" s="326" t="s">
        <v>12</v>
      </c>
      <c r="EY76" s="326"/>
      <c r="EZ76" s="125">
        <v>4.0299999999999994</v>
      </c>
      <c r="FA76" s="326" t="s">
        <v>12</v>
      </c>
      <c r="FB76" s="326"/>
      <c r="FC76" s="127">
        <v>1.9</v>
      </c>
      <c r="FD76" s="326" t="s">
        <v>12</v>
      </c>
      <c r="FE76" s="326"/>
      <c r="FF76" s="125">
        <v>3.85</v>
      </c>
      <c r="FG76" s="326" t="s">
        <v>12</v>
      </c>
      <c r="FH76" s="326"/>
      <c r="FI76" s="125">
        <v>3.76</v>
      </c>
      <c r="FJ76" s="326" t="s">
        <v>12</v>
      </c>
      <c r="FK76" s="364"/>
    </row>
    <row r="77" spans="1:167" x14ac:dyDescent="0.2">
      <c r="A77" s="191" t="s">
        <v>32</v>
      </c>
      <c r="B77" s="140" t="s">
        <v>243</v>
      </c>
      <c r="C77" s="2248">
        <v>7.0000000000000007E-2</v>
      </c>
      <c r="D77" s="30" t="s">
        <v>2</v>
      </c>
      <c r="E77" s="44"/>
      <c r="F77" s="32"/>
      <c r="G77" s="294"/>
      <c r="H77" s="294"/>
      <c r="I77" s="32"/>
      <c r="J77" s="294"/>
      <c r="K77" s="294"/>
      <c r="L77" s="32"/>
      <c r="M77" s="33"/>
      <c r="N77" s="32"/>
      <c r="O77" s="294"/>
      <c r="P77" s="294"/>
      <c r="Q77" s="32"/>
      <c r="R77" s="294"/>
      <c r="S77" s="294"/>
      <c r="T77" s="32"/>
      <c r="U77" s="294"/>
      <c r="V77" s="294"/>
      <c r="W77" s="32"/>
      <c r="X77" s="294"/>
      <c r="Y77" s="294"/>
      <c r="Z77" s="32"/>
      <c r="AA77" s="33"/>
      <c r="AB77" s="32"/>
      <c r="AC77" s="33"/>
      <c r="AD77" s="32"/>
      <c r="AE77" s="33"/>
      <c r="AF77" s="32"/>
      <c r="AG77" s="33"/>
      <c r="AH77" s="32"/>
      <c r="AI77" s="294"/>
      <c r="AJ77" s="294"/>
      <c r="AK77" s="32"/>
      <c r="AL77" s="33"/>
      <c r="AM77" s="32"/>
      <c r="AN77" s="33"/>
      <c r="AO77" s="32"/>
      <c r="AP77" s="294"/>
      <c r="AQ77" s="294"/>
      <c r="AR77" s="32"/>
      <c r="AS77" s="294"/>
      <c r="AT77" s="294"/>
      <c r="AU77" s="32"/>
      <c r="AV77" s="294"/>
      <c r="AW77" s="294"/>
      <c r="AX77" s="32"/>
      <c r="AY77" s="33"/>
      <c r="AZ77" s="32"/>
      <c r="BA77" s="33"/>
      <c r="BB77" s="32"/>
      <c r="BC77" s="294"/>
      <c r="BD77" s="294"/>
      <c r="BE77" s="32"/>
      <c r="BF77" s="33"/>
      <c r="BG77" s="32"/>
      <c r="BH77" s="294"/>
      <c r="BI77" s="294"/>
      <c r="BJ77" s="32"/>
      <c r="BK77" s="33"/>
      <c r="BL77" s="32"/>
      <c r="BM77" s="33"/>
      <c r="BN77" s="32"/>
      <c r="BO77" s="294"/>
      <c r="BP77" s="294"/>
      <c r="BQ77" s="32"/>
      <c r="BR77" s="111"/>
      <c r="BS77" s="125"/>
      <c r="BT77" s="326"/>
      <c r="BU77" s="326"/>
      <c r="BV77" s="125"/>
      <c r="BW77" s="126"/>
      <c r="BX77" s="125"/>
      <c r="BY77" s="126"/>
      <c r="BZ77" s="125"/>
      <c r="CA77" s="326"/>
      <c r="CB77" s="326"/>
      <c r="CC77" s="125"/>
      <c r="CD77" s="326"/>
      <c r="CE77" s="326"/>
      <c r="CF77" s="125"/>
      <c r="CG77" s="326"/>
      <c r="CH77" s="326"/>
      <c r="CI77" s="125"/>
      <c r="CJ77" s="326"/>
      <c r="CK77" s="326"/>
      <c r="CL77" s="125"/>
      <c r="CM77" s="326"/>
      <c r="CN77" s="326"/>
      <c r="CO77" s="125"/>
      <c r="CP77" s="126"/>
      <c r="CQ77" s="125"/>
      <c r="CR77" s="326"/>
      <c r="CS77" s="326"/>
      <c r="CT77" s="125"/>
      <c r="CU77" s="326"/>
      <c r="CV77" s="326"/>
      <c r="CW77" s="125"/>
      <c r="CX77" s="126"/>
      <c r="CY77" s="125"/>
      <c r="CZ77" s="326"/>
      <c r="DA77" s="326"/>
      <c r="DB77" s="125"/>
      <c r="DC77" s="326"/>
      <c r="DD77" s="326"/>
      <c r="DE77" s="125"/>
      <c r="DF77" s="126"/>
      <c r="DG77" s="125"/>
      <c r="DH77" s="126"/>
      <c r="DI77" s="125"/>
      <c r="DJ77" s="126"/>
      <c r="DK77" s="125"/>
      <c r="DL77" s="126"/>
      <c r="DM77" s="125"/>
      <c r="DN77" s="326"/>
      <c r="DO77" s="326"/>
      <c r="DP77" s="125"/>
      <c r="DQ77" s="326"/>
      <c r="DR77" s="326"/>
      <c r="DS77" s="125"/>
      <c r="DT77" s="326"/>
      <c r="DU77" s="326"/>
      <c r="DV77" s="125"/>
      <c r="DW77" s="326"/>
      <c r="DX77" s="326"/>
      <c r="DY77" s="125"/>
      <c r="DZ77" s="326"/>
      <c r="EA77" s="348"/>
      <c r="EB77" s="125">
        <v>1.47</v>
      </c>
      <c r="EC77" s="326" t="s">
        <v>12</v>
      </c>
      <c r="ED77" s="326"/>
      <c r="EE77" s="125">
        <v>3.57</v>
      </c>
      <c r="EF77" s="326" t="s">
        <v>12</v>
      </c>
      <c r="EG77" s="326"/>
      <c r="EH77" s="125">
        <v>7.22</v>
      </c>
      <c r="EI77" s="326" t="s">
        <v>12</v>
      </c>
      <c r="EJ77" s="326"/>
      <c r="EK77" s="125">
        <v>5.87</v>
      </c>
      <c r="EL77" s="326" t="s">
        <v>12</v>
      </c>
      <c r="EM77" s="326"/>
      <c r="EN77" s="125">
        <v>9.58</v>
      </c>
      <c r="EO77" s="326" t="s">
        <v>12</v>
      </c>
      <c r="EP77" s="326"/>
      <c r="EQ77" s="125">
        <v>3.73</v>
      </c>
      <c r="ER77" s="326" t="s">
        <v>12</v>
      </c>
      <c r="ES77" s="326"/>
      <c r="ET77" s="125">
        <v>2.2799999999999998</v>
      </c>
      <c r="EU77" s="326" t="s">
        <v>12</v>
      </c>
      <c r="EV77" s="326"/>
      <c r="EW77" s="125">
        <v>0.70799999999999996</v>
      </c>
      <c r="EX77" s="326" t="s">
        <v>12</v>
      </c>
      <c r="EY77" s="326"/>
      <c r="EZ77" s="125">
        <v>57.3</v>
      </c>
      <c r="FA77" s="326" t="s">
        <v>12</v>
      </c>
      <c r="FB77" s="326"/>
      <c r="FC77" s="125">
        <v>5.75</v>
      </c>
      <c r="FD77" s="326" t="s">
        <v>12</v>
      </c>
      <c r="FE77" s="326"/>
      <c r="FF77" s="125">
        <v>19.599999999999998</v>
      </c>
      <c r="FG77" s="326" t="s">
        <v>12</v>
      </c>
      <c r="FH77" s="326"/>
      <c r="FI77" s="125">
        <v>15.299999999999999</v>
      </c>
      <c r="FJ77" s="326" t="s">
        <v>12</v>
      </c>
      <c r="FK77" s="364"/>
    </row>
    <row r="78" spans="1:167" x14ac:dyDescent="0.2">
      <c r="A78" s="191" t="s">
        <v>33</v>
      </c>
      <c r="B78" s="140" t="s">
        <v>243</v>
      </c>
      <c r="C78" s="2248" t="s">
        <v>2</v>
      </c>
      <c r="D78" s="30" t="s">
        <v>2</v>
      </c>
      <c r="E78" s="44"/>
      <c r="F78" s="32"/>
      <c r="G78" s="294"/>
      <c r="H78" s="294"/>
      <c r="I78" s="32"/>
      <c r="J78" s="294"/>
      <c r="K78" s="294"/>
      <c r="L78" s="32"/>
      <c r="M78" s="33"/>
      <c r="N78" s="32"/>
      <c r="O78" s="294"/>
      <c r="P78" s="294"/>
      <c r="Q78" s="32"/>
      <c r="R78" s="294"/>
      <c r="S78" s="294"/>
      <c r="T78" s="32"/>
      <c r="U78" s="294"/>
      <c r="V78" s="294"/>
      <c r="W78" s="32"/>
      <c r="X78" s="294"/>
      <c r="Y78" s="294"/>
      <c r="Z78" s="32"/>
      <c r="AA78" s="33"/>
      <c r="AB78" s="32"/>
      <c r="AC78" s="33"/>
      <c r="AD78" s="32"/>
      <c r="AE78" s="33"/>
      <c r="AF78" s="32"/>
      <c r="AG78" s="33"/>
      <c r="AH78" s="32"/>
      <c r="AI78" s="294"/>
      <c r="AJ78" s="294"/>
      <c r="AK78" s="32"/>
      <c r="AL78" s="33"/>
      <c r="AM78" s="32"/>
      <c r="AN78" s="33"/>
      <c r="AO78" s="32"/>
      <c r="AP78" s="294"/>
      <c r="AQ78" s="294"/>
      <c r="AR78" s="32"/>
      <c r="AS78" s="294"/>
      <c r="AT78" s="294"/>
      <c r="AU78" s="32"/>
      <c r="AV78" s="294"/>
      <c r="AW78" s="294"/>
      <c r="AX78" s="32"/>
      <c r="AY78" s="33"/>
      <c r="AZ78" s="32"/>
      <c r="BA78" s="33"/>
      <c r="BB78" s="32"/>
      <c r="BC78" s="294"/>
      <c r="BD78" s="294"/>
      <c r="BE78" s="32"/>
      <c r="BF78" s="33"/>
      <c r="BG78" s="32"/>
      <c r="BH78" s="294"/>
      <c r="BI78" s="294"/>
      <c r="BJ78" s="32"/>
      <c r="BK78" s="33"/>
      <c r="BL78" s="32"/>
      <c r="BM78" s="33"/>
      <c r="BN78" s="32"/>
      <c r="BO78" s="294"/>
      <c r="BP78" s="294"/>
      <c r="BQ78" s="32"/>
      <c r="BR78" s="111"/>
      <c r="BS78" s="125"/>
      <c r="BT78" s="326"/>
      <c r="BU78" s="326"/>
      <c r="BV78" s="125"/>
      <c r="BW78" s="126"/>
      <c r="BX78" s="125"/>
      <c r="BY78" s="126"/>
      <c r="BZ78" s="125"/>
      <c r="CA78" s="326"/>
      <c r="CB78" s="326"/>
      <c r="CC78" s="125"/>
      <c r="CD78" s="326"/>
      <c r="CE78" s="326"/>
      <c r="CF78" s="125"/>
      <c r="CG78" s="326"/>
      <c r="CH78" s="326"/>
      <c r="CI78" s="125"/>
      <c r="CJ78" s="326"/>
      <c r="CK78" s="326"/>
      <c r="CL78" s="125"/>
      <c r="CM78" s="326"/>
      <c r="CN78" s="326"/>
      <c r="CO78" s="125"/>
      <c r="CP78" s="126"/>
      <c r="CQ78" s="125"/>
      <c r="CR78" s="326"/>
      <c r="CS78" s="326"/>
      <c r="CT78" s="125"/>
      <c r="CU78" s="326"/>
      <c r="CV78" s="326"/>
      <c r="CW78" s="125"/>
      <c r="CX78" s="126"/>
      <c r="CY78" s="125"/>
      <c r="CZ78" s="326"/>
      <c r="DA78" s="326"/>
      <c r="DB78" s="125"/>
      <c r="DC78" s="326"/>
      <c r="DD78" s="326"/>
      <c r="DE78" s="125"/>
      <c r="DF78" s="126"/>
      <c r="DG78" s="125"/>
      <c r="DH78" s="126"/>
      <c r="DI78" s="125"/>
      <c r="DJ78" s="126"/>
      <c r="DK78" s="125"/>
      <c r="DL78" s="126"/>
      <c r="DM78" s="125"/>
      <c r="DN78" s="326"/>
      <c r="DO78" s="326"/>
      <c r="DP78" s="125"/>
      <c r="DQ78" s="326"/>
      <c r="DR78" s="326"/>
      <c r="DS78" s="125"/>
      <c r="DT78" s="326"/>
      <c r="DU78" s="326"/>
      <c r="DV78" s="125"/>
      <c r="DW78" s="326"/>
      <c r="DX78" s="326"/>
      <c r="DY78" s="125"/>
      <c r="DZ78" s="326"/>
      <c r="EA78" s="348"/>
      <c r="EB78" s="125">
        <v>0.72599999999999998</v>
      </c>
      <c r="EC78" s="326" t="s">
        <v>12</v>
      </c>
      <c r="ED78" s="326"/>
      <c r="EE78" s="125">
        <v>1.76</v>
      </c>
      <c r="EF78" s="326" t="s">
        <v>12</v>
      </c>
      <c r="EG78" s="326"/>
      <c r="EH78" s="125">
        <v>1.7799999999999998</v>
      </c>
      <c r="EI78" s="326" t="s">
        <v>12</v>
      </c>
      <c r="EJ78" s="326"/>
      <c r="EK78" s="125">
        <v>1.9400000000000002</v>
      </c>
      <c r="EL78" s="326" t="s">
        <v>12</v>
      </c>
      <c r="EM78" s="326"/>
      <c r="EN78" s="125">
        <v>1.88</v>
      </c>
      <c r="EO78" s="326" t="s">
        <v>12</v>
      </c>
      <c r="EP78" s="326"/>
      <c r="EQ78" s="125">
        <v>1.84</v>
      </c>
      <c r="ER78" s="326" t="s">
        <v>12</v>
      </c>
      <c r="ES78" s="326"/>
      <c r="ET78" s="125">
        <v>0.751</v>
      </c>
      <c r="EU78" s="326" t="s">
        <v>12</v>
      </c>
      <c r="EV78" s="326"/>
      <c r="EW78" s="125">
        <v>0.70799999999999996</v>
      </c>
      <c r="EX78" s="326" t="s">
        <v>12</v>
      </c>
      <c r="EY78" s="326"/>
      <c r="EZ78" s="125">
        <v>20.5</v>
      </c>
      <c r="FA78" s="326" t="s">
        <v>12</v>
      </c>
      <c r="FB78" s="326"/>
      <c r="FC78" s="127">
        <v>1.9</v>
      </c>
      <c r="FD78" s="326" t="s">
        <v>12</v>
      </c>
      <c r="FE78" s="326"/>
      <c r="FF78" s="125">
        <v>3.85</v>
      </c>
      <c r="FG78" s="326" t="s">
        <v>12</v>
      </c>
      <c r="FH78" s="326"/>
      <c r="FI78" s="125">
        <v>3.76</v>
      </c>
      <c r="FJ78" s="326" t="s">
        <v>12</v>
      </c>
      <c r="FK78" s="364"/>
    </row>
    <row r="79" spans="1:167" x14ac:dyDescent="0.2">
      <c r="A79" s="191" t="s">
        <v>34</v>
      </c>
      <c r="B79" s="140" t="s">
        <v>243</v>
      </c>
      <c r="C79" s="2248" t="s">
        <v>2</v>
      </c>
      <c r="D79" s="30" t="s">
        <v>2</v>
      </c>
      <c r="E79" s="44"/>
      <c r="F79" s="32"/>
      <c r="G79" s="294"/>
      <c r="H79" s="294"/>
      <c r="I79" s="32"/>
      <c r="J79" s="294"/>
      <c r="K79" s="294"/>
      <c r="L79" s="32"/>
      <c r="M79" s="33"/>
      <c r="N79" s="32"/>
      <c r="O79" s="294"/>
      <c r="P79" s="294"/>
      <c r="Q79" s="32"/>
      <c r="R79" s="294"/>
      <c r="S79" s="294"/>
      <c r="T79" s="32"/>
      <c r="U79" s="294"/>
      <c r="V79" s="294"/>
      <c r="W79" s="32"/>
      <c r="X79" s="294"/>
      <c r="Y79" s="294"/>
      <c r="Z79" s="32"/>
      <c r="AA79" s="33"/>
      <c r="AB79" s="32"/>
      <c r="AC79" s="33"/>
      <c r="AD79" s="32"/>
      <c r="AE79" s="33"/>
      <c r="AF79" s="32"/>
      <c r="AG79" s="33"/>
      <c r="AH79" s="32"/>
      <c r="AI79" s="294"/>
      <c r="AJ79" s="294"/>
      <c r="AK79" s="32"/>
      <c r="AL79" s="33"/>
      <c r="AM79" s="32"/>
      <c r="AN79" s="33"/>
      <c r="AO79" s="32"/>
      <c r="AP79" s="294"/>
      <c r="AQ79" s="294"/>
      <c r="AR79" s="32"/>
      <c r="AS79" s="294"/>
      <c r="AT79" s="294"/>
      <c r="AU79" s="32"/>
      <c r="AV79" s="294"/>
      <c r="AW79" s="294"/>
      <c r="AX79" s="32"/>
      <c r="AY79" s="33"/>
      <c r="AZ79" s="32"/>
      <c r="BA79" s="33"/>
      <c r="BB79" s="32"/>
      <c r="BC79" s="294"/>
      <c r="BD79" s="294"/>
      <c r="BE79" s="32"/>
      <c r="BF79" s="33"/>
      <c r="BG79" s="32"/>
      <c r="BH79" s="294"/>
      <c r="BI79" s="294"/>
      <c r="BJ79" s="32"/>
      <c r="BK79" s="33"/>
      <c r="BL79" s="32"/>
      <c r="BM79" s="33"/>
      <c r="BN79" s="32"/>
      <c r="BO79" s="294"/>
      <c r="BP79" s="294"/>
      <c r="BQ79" s="32"/>
      <c r="BR79" s="111"/>
      <c r="BS79" s="125"/>
      <c r="BT79" s="326"/>
      <c r="BU79" s="326"/>
      <c r="BV79" s="125"/>
      <c r="BW79" s="126"/>
      <c r="BX79" s="125"/>
      <c r="BY79" s="126"/>
      <c r="BZ79" s="125"/>
      <c r="CA79" s="326"/>
      <c r="CB79" s="326"/>
      <c r="CC79" s="125"/>
      <c r="CD79" s="326"/>
      <c r="CE79" s="326"/>
      <c r="CF79" s="125"/>
      <c r="CG79" s="326"/>
      <c r="CH79" s="326"/>
      <c r="CI79" s="125"/>
      <c r="CJ79" s="326"/>
      <c r="CK79" s="326"/>
      <c r="CL79" s="125"/>
      <c r="CM79" s="326"/>
      <c r="CN79" s="326"/>
      <c r="CO79" s="125"/>
      <c r="CP79" s="126"/>
      <c r="CQ79" s="125"/>
      <c r="CR79" s="326"/>
      <c r="CS79" s="326"/>
      <c r="CT79" s="125"/>
      <c r="CU79" s="326"/>
      <c r="CV79" s="326"/>
      <c r="CW79" s="125"/>
      <c r="CX79" s="126"/>
      <c r="CY79" s="125"/>
      <c r="CZ79" s="326"/>
      <c r="DA79" s="326"/>
      <c r="DB79" s="125"/>
      <c r="DC79" s="326"/>
      <c r="DD79" s="326"/>
      <c r="DE79" s="125"/>
      <c r="DF79" s="126"/>
      <c r="DG79" s="125"/>
      <c r="DH79" s="126"/>
      <c r="DI79" s="125"/>
      <c r="DJ79" s="126"/>
      <c r="DK79" s="125"/>
      <c r="DL79" s="126"/>
      <c r="DM79" s="125"/>
      <c r="DN79" s="326"/>
      <c r="DO79" s="326"/>
      <c r="DP79" s="125"/>
      <c r="DQ79" s="326"/>
      <c r="DR79" s="326"/>
      <c r="DS79" s="125"/>
      <c r="DT79" s="326"/>
      <c r="DU79" s="326"/>
      <c r="DV79" s="125"/>
      <c r="DW79" s="326"/>
      <c r="DX79" s="326"/>
      <c r="DY79" s="125"/>
      <c r="DZ79" s="326"/>
      <c r="EA79" s="348"/>
      <c r="EB79" s="125">
        <v>0.72599999999999998</v>
      </c>
      <c r="EC79" s="326" t="s">
        <v>12</v>
      </c>
      <c r="ED79" s="326"/>
      <c r="EE79" s="125">
        <v>1.76</v>
      </c>
      <c r="EF79" s="326" t="s">
        <v>12</v>
      </c>
      <c r="EG79" s="326"/>
      <c r="EH79" s="125">
        <v>3.61</v>
      </c>
      <c r="EI79" s="326" t="s">
        <v>12</v>
      </c>
      <c r="EJ79" s="326"/>
      <c r="EK79" s="125">
        <v>1.9400000000000002</v>
      </c>
      <c r="EL79" s="326" t="s">
        <v>12</v>
      </c>
      <c r="EM79" s="326"/>
      <c r="EN79" s="125">
        <v>3.82</v>
      </c>
      <c r="EO79" s="326" t="s">
        <v>12</v>
      </c>
      <c r="EP79" s="326"/>
      <c r="EQ79" s="125">
        <v>1.84</v>
      </c>
      <c r="ER79" s="326" t="s">
        <v>12</v>
      </c>
      <c r="ES79" s="326"/>
      <c r="ET79" s="125">
        <v>0.751</v>
      </c>
      <c r="EU79" s="326" t="s">
        <v>12</v>
      </c>
      <c r="EV79" s="326"/>
      <c r="EW79" s="125">
        <v>0.70799999999999996</v>
      </c>
      <c r="EX79" s="326" t="s">
        <v>12</v>
      </c>
      <c r="EY79" s="326"/>
      <c r="EZ79" s="125">
        <v>40.9</v>
      </c>
      <c r="FA79" s="326" t="s">
        <v>12</v>
      </c>
      <c r="FB79" s="326"/>
      <c r="FC79" s="127">
        <v>1.9</v>
      </c>
      <c r="FD79" s="326" t="s">
        <v>12</v>
      </c>
      <c r="FE79" s="326"/>
      <c r="FF79" s="125">
        <v>7.82</v>
      </c>
      <c r="FG79" s="326" t="s">
        <v>12</v>
      </c>
      <c r="FH79" s="326"/>
      <c r="FI79" s="125">
        <v>7.63</v>
      </c>
      <c r="FJ79" s="326" t="s">
        <v>12</v>
      </c>
      <c r="FK79" s="364"/>
    </row>
    <row r="80" spans="1:167" x14ac:dyDescent="0.2">
      <c r="A80" s="191" t="s">
        <v>35</v>
      </c>
      <c r="B80" s="140" t="s">
        <v>243</v>
      </c>
      <c r="C80" s="2248" t="s">
        <v>2</v>
      </c>
      <c r="D80" s="30" t="s">
        <v>2</v>
      </c>
      <c r="E80" s="44"/>
      <c r="F80" s="32"/>
      <c r="G80" s="294"/>
      <c r="H80" s="294"/>
      <c r="I80" s="32"/>
      <c r="J80" s="294"/>
      <c r="K80" s="294"/>
      <c r="L80" s="32"/>
      <c r="M80" s="33"/>
      <c r="N80" s="32"/>
      <c r="O80" s="294"/>
      <c r="P80" s="294"/>
      <c r="Q80" s="32"/>
      <c r="R80" s="294"/>
      <c r="S80" s="294"/>
      <c r="T80" s="32"/>
      <c r="U80" s="294"/>
      <c r="V80" s="294"/>
      <c r="W80" s="32"/>
      <c r="X80" s="294"/>
      <c r="Y80" s="294"/>
      <c r="Z80" s="32"/>
      <c r="AA80" s="33"/>
      <c r="AB80" s="32"/>
      <c r="AC80" s="33"/>
      <c r="AD80" s="32"/>
      <c r="AE80" s="33"/>
      <c r="AF80" s="32"/>
      <c r="AG80" s="33"/>
      <c r="AH80" s="32"/>
      <c r="AI80" s="294"/>
      <c r="AJ80" s="294"/>
      <c r="AK80" s="32"/>
      <c r="AL80" s="33"/>
      <c r="AM80" s="32"/>
      <c r="AN80" s="33"/>
      <c r="AO80" s="32"/>
      <c r="AP80" s="294"/>
      <c r="AQ80" s="294"/>
      <c r="AR80" s="32"/>
      <c r="AS80" s="294"/>
      <c r="AT80" s="294"/>
      <c r="AU80" s="32"/>
      <c r="AV80" s="294"/>
      <c r="AW80" s="294"/>
      <c r="AX80" s="32"/>
      <c r="AY80" s="33"/>
      <c r="AZ80" s="32"/>
      <c r="BA80" s="33"/>
      <c r="BB80" s="32"/>
      <c r="BC80" s="294"/>
      <c r="BD80" s="294"/>
      <c r="BE80" s="32"/>
      <c r="BF80" s="33"/>
      <c r="BG80" s="32"/>
      <c r="BH80" s="294"/>
      <c r="BI80" s="294"/>
      <c r="BJ80" s="32"/>
      <c r="BK80" s="33"/>
      <c r="BL80" s="32"/>
      <c r="BM80" s="33"/>
      <c r="BN80" s="32"/>
      <c r="BO80" s="294"/>
      <c r="BP80" s="294"/>
      <c r="BQ80" s="32"/>
      <c r="BR80" s="111"/>
      <c r="BS80" s="125"/>
      <c r="BT80" s="326"/>
      <c r="BU80" s="326"/>
      <c r="BV80" s="125"/>
      <c r="BW80" s="126"/>
      <c r="BX80" s="125"/>
      <c r="BY80" s="126"/>
      <c r="BZ80" s="125"/>
      <c r="CA80" s="326"/>
      <c r="CB80" s="326"/>
      <c r="CC80" s="125"/>
      <c r="CD80" s="326"/>
      <c r="CE80" s="326"/>
      <c r="CF80" s="125"/>
      <c r="CG80" s="326"/>
      <c r="CH80" s="326"/>
      <c r="CI80" s="125"/>
      <c r="CJ80" s="326"/>
      <c r="CK80" s="326"/>
      <c r="CL80" s="125"/>
      <c r="CM80" s="326"/>
      <c r="CN80" s="326"/>
      <c r="CO80" s="125"/>
      <c r="CP80" s="126"/>
      <c r="CQ80" s="125"/>
      <c r="CR80" s="326"/>
      <c r="CS80" s="326"/>
      <c r="CT80" s="125"/>
      <c r="CU80" s="326"/>
      <c r="CV80" s="326"/>
      <c r="CW80" s="125"/>
      <c r="CX80" s="126"/>
      <c r="CY80" s="125"/>
      <c r="CZ80" s="326"/>
      <c r="DA80" s="326"/>
      <c r="DB80" s="125"/>
      <c r="DC80" s="326"/>
      <c r="DD80" s="326"/>
      <c r="DE80" s="125"/>
      <c r="DF80" s="126"/>
      <c r="DG80" s="125"/>
      <c r="DH80" s="126"/>
      <c r="DI80" s="125"/>
      <c r="DJ80" s="126"/>
      <c r="DK80" s="125"/>
      <c r="DL80" s="126"/>
      <c r="DM80" s="125"/>
      <c r="DN80" s="326"/>
      <c r="DO80" s="326"/>
      <c r="DP80" s="125"/>
      <c r="DQ80" s="326"/>
      <c r="DR80" s="326"/>
      <c r="DS80" s="125"/>
      <c r="DT80" s="326"/>
      <c r="DU80" s="326"/>
      <c r="DV80" s="125"/>
      <c r="DW80" s="326"/>
      <c r="DX80" s="326"/>
      <c r="DY80" s="125"/>
      <c r="DZ80" s="326"/>
      <c r="EA80" s="348"/>
      <c r="EB80" s="125">
        <v>0.72599999999999998</v>
      </c>
      <c r="EC80" s="326" t="s">
        <v>12</v>
      </c>
      <c r="ED80" s="326"/>
      <c r="EE80" s="125">
        <v>1.76</v>
      </c>
      <c r="EF80" s="326" t="s">
        <v>12</v>
      </c>
      <c r="EG80" s="326"/>
      <c r="EH80" s="125">
        <v>1.7799999999999998</v>
      </c>
      <c r="EI80" s="326" t="s">
        <v>12</v>
      </c>
      <c r="EJ80" s="326"/>
      <c r="EK80" s="125">
        <v>1.9400000000000002</v>
      </c>
      <c r="EL80" s="326" t="s">
        <v>12</v>
      </c>
      <c r="EM80" s="326"/>
      <c r="EN80" s="125">
        <v>1.88</v>
      </c>
      <c r="EO80" s="326" t="s">
        <v>12</v>
      </c>
      <c r="EP80" s="326"/>
      <c r="EQ80" s="125">
        <v>1.84</v>
      </c>
      <c r="ER80" s="326" t="s">
        <v>12</v>
      </c>
      <c r="ES80" s="326"/>
      <c r="ET80" s="125">
        <v>0.751</v>
      </c>
      <c r="EU80" s="326" t="s">
        <v>12</v>
      </c>
      <c r="EV80" s="326"/>
      <c r="EW80" s="125">
        <v>0.70799999999999996</v>
      </c>
      <c r="EX80" s="326" t="s">
        <v>12</v>
      </c>
      <c r="EY80" s="326"/>
      <c r="EZ80" s="125">
        <v>4.0299999999999994</v>
      </c>
      <c r="FA80" s="326" t="s">
        <v>12</v>
      </c>
      <c r="FB80" s="326"/>
      <c r="FC80" s="127">
        <v>1.9</v>
      </c>
      <c r="FD80" s="326" t="s">
        <v>12</v>
      </c>
      <c r="FE80" s="326"/>
      <c r="FF80" s="125">
        <v>3.85</v>
      </c>
      <c r="FG80" s="326" t="s">
        <v>12</v>
      </c>
      <c r="FH80" s="326"/>
      <c r="FI80" s="125">
        <v>3.76</v>
      </c>
      <c r="FJ80" s="326" t="s">
        <v>12</v>
      </c>
      <c r="FK80" s="364"/>
    </row>
    <row r="81" spans="1:167" x14ac:dyDescent="0.2">
      <c r="A81" s="191" t="s">
        <v>36</v>
      </c>
      <c r="B81" s="140" t="s">
        <v>243</v>
      </c>
      <c r="C81" s="2248" t="s">
        <v>2</v>
      </c>
      <c r="D81" s="30">
        <v>207</v>
      </c>
      <c r="E81" s="44"/>
      <c r="F81" s="32"/>
      <c r="G81" s="294"/>
      <c r="H81" s="294"/>
      <c r="I81" s="32"/>
      <c r="J81" s="294"/>
      <c r="K81" s="294"/>
      <c r="L81" s="32"/>
      <c r="M81" s="33"/>
      <c r="N81" s="32"/>
      <c r="O81" s="294"/>
      <c r="P81" s="294"/>
      <c r="Q81" s="32"/>
      <c r="R81" s="294"/>
      <c r="S81" s="294"/>
      <c r="T81" s="32"/>
      <c r="U81" s="294"/>
      <c r="V81" s="294"/>
      <c r="W81" s="32"/>
      <c r="X81" s="294"/>
      <c r="Y81" s="294"/>
      <c r="Z81" s="32"/>
      <c r="AA81" s="33"/>
      <c r="AB81" s="32"/>
      <c r="AC81" s="33"/>
      <c r="AD81" s="32"/>
      <c r="AE81" s="33"/>
      <c r="AF81" s="32"/>
      <c r="AG81" s="33"/>
      <c r="AH81" s="32"/>
      <c r="AI81" s="294"/>
      <c r="AJ81" s="294"/>
      <c r="AK81" s="32"/>
      <c r="AL81" s="33"/>
      <c r="AM81" s="32"/>
      <c r="AN81" s="33"/>
      <c r="AO81" s="32"/>
      <c r="AP81" s="294"/>
      <c r="AQ81" s="294"/>
      <c r="AR81" s="32"/>
      <c r="AS81" s="294"/>
      <c r="AT81" s="294"/>
      <c r="AU81" s="32"/>
      <c r="AV81" s="294"/>
      <c r="AW81" s="294"/>
      <c r="AX81" s="32"/>
      <c r="AY81" s="33"/>
      <c r="AZ81" s="32"/>
      <c r="BA81" s="33"/>
      <c r="BB81" s="32"/>
      <c r="BC81" s="294"/>
      <c r="BD81" s="294"/>
      <c r="BE81" s="32"/>
      <c r="BF81" s="33"/>
      <c r="BG81" s="32"/>
      <c r="BH81" s="294"/>
      <c r="BI81" s="294"/>
      <c r="BJ81" s="32"/>
      <c r="BK81" s="33"/>
      <c r="BL81" s="32"/>
      <c r="BM81" s="33"/>
      <c r="BN81" s="32"/>
      <c r="BO81" s="294"/>
      <c r="BP81" s="294"/>
      <c r="BQ81" s="32"/>
      <c r="BR81" s="111"/>
      <c r="BS81" s="125"/>
      <c r="BT81" s="326"/>
      <c r="BU81" s="326"/>
      <c r="BV81" s="125"/>
      <c r="BW81" s="126"/>
      <c r="BX81" s="125"/>
      <c r="BY81" s="126"/>
      <c r="BZ81" s="125"/>
      <c r="CA81" s="326"/>
      <c r="CB81" s="326"/>
      <c r="CC81" s="125"/>
      <c r="CD81" s="326"/>
      <c r="CE81" s="326"/>
      <c r="CF81" s="125"/>
      <c r="CG81" s="326"/>
      <c r="CH81" s="326"/>
      <c r="CI81" s="125"/>
      <c r="CJ81" s="326"/>
      <c r="CK81" s="326"/>
      <c r="CL81" s="125"/>
      <c r="CM81" s="326"/>
      <c r="CN81" s="326"/>
      <c r="CO81" s="125"/>
      <c r="CP81" s="126"/>
      <c r="CQ81" s="125"/>
      <c r="CR81" s="326"/>
      <c r="CS81" s="326"/>
      <c r="CT81" s="125"/>
      <c r="CU81" s="326"/>
      <c r="CV81" s="326"/>
      <c r="CW81" s="125"/>
      <c r="CX81" s="126"/>
      <c r="CY81" s="125"/>
      <c r="CZ81" s="326"/>
      <c r="DA81" s="326"/>
      <c r="DB81" s="125"/>
      <c r="DC81" s="326"/>
      <c r="DD81" s="326"/>
      <c r="DE81" s="125"/>
      <c r="DF81" s="126"/>
      <c r="DG81" s="125"/>
      <c r="DH81" s="126"/>
      <c r="DI81" s="125"/>
      <c r="DJ81" s="126"/>
      <c r="DK81" s="125"/>
      <c r="DL81" s="126"/>
      <c r="DM81" s="125"/>
      <c r="DN81" s="326"/>
      <c r="DO81" s="326"/>
      <c r="DP81" s="125"/>
      <c r="DQ81" s="326"/>
      <c r="DR81" s="326"/>
      <c r="DS81" s="125"/>
      <c r="DT81" s="326"/>
      <c r="DU81" s="326"/>
      <c r="DV81" s="125"/>
      <c r="DW81" s="326"/>
      <c r="DX81" s="326"/>
      <c r="DY81" s="125"/>
      <c r="DZ81" s="326"/>
      <c r="EA81" s="348"/>
      <c r="EB81" s="125">
        <v>0.72599999999999998</v>
      </c>
      <c r="EC81" s="326" t="s">
        <v>12</v>
      </c>
      <c r="ED81" s="326"/>
      <c r="EE81" s="125">
        <v>1.76</v>
      </c>
      <c r="EF81" s="326" t="s">
        <v>12</v>
      </c>
      <c r="EG81" s="326"/>
      <c r="EH81" s="125">
        <v>3.61</v>
      </c>
      <c r="EI81" s="326" t="s">
        <v>12</v>
      </c>
      <c r="EJ81" s="326"/>
      <c r="EK81" s="125">
        <v>1.9400000000000002</v>
      </c>
      <c r="EL81" s="326" t="s">
        <v>12</v>
      </c>
      <c r="EM81" s="326"/>
      <c r="EN81" s="125">
        <v>3.82</v>
      </c>
      <c r="EO81" s="326" t="s">
        <v>12</v>
      </c>
      <c r="EP81" s="326"/>
      <c r="EQ81" s="125">
        <v>1.84</v>
      </c>
      <c r="ER81" s="326" t="s">
        <v>12</v>
      </c>
      <c r="ES81" s="326"/>
      <c r="ET81" s="125">
        <v>0.751</v>
      </c>
      <c r="EU81" s="326" t="s">
        <v>12</v>
      </c>
      <c r="EV81" s="326"/>
      <c r="EW81" s="125">
        <v>0.70799999999999996</v>
      </c>
      <c r="EX81" s="326" t="s">
        <v>12</v>
      </c>
      <c r="EY81" s="326"/>
      <c r="EZ81" s="125">
        <v>40.9</v>
      </c>
      <c r="FA81" s="326" t="s">
        <v>12</v>
      </c>
      <c r="FB81" s="326"/>
      <c r="FC81" s="127">
        <v>1.9</v>
      </c>
      <c r="FD81" s="326" t="s">
        <v>12</v>
      </c>
      <c r="FE81" s="326"/>
      <c r="FF81" s="125">
        <v>3.85</v>
      </c>
      <c r="FG81" s="326" t="s">
        <v>12</v>
      </c>
      <c r="FH81" s="326"/>
      <c r="FI81" s="125">
        <v>3.76</v>
      </c>
      <c r="FJ81" s="326" t="s">
        <v>12</v>
      </c>
      <c r="FK81" s="364"/>
    </row>
    <row r="82" spans="1:167" x14ac:dyDescent="0.2">
      <c r="A82" s="191" t="s">
        <v>37</v>
      </c>
      <c r="B82" s="140" t="s">
        <v>243</v>
      </c>
      <c r="C82" s="2248" t="s">
        <v>2</v>
      </c>
      <c r="D82" s="30" t="s">
        <v>2</v>
      </c>
      <c r="E82" s="44"/>
      <c r="F82" s="32"/>
      <c r="G82" s="294"/>
      <c r="H82" s="294"/>
      <c r="I82" s="32"/>
      <c r="J82" s="294"/>
      <c r="K82" s="294"/>
      <c r="L82" s="32"/>
      <c r="M82" s="33"/>
      <c r="N82" s="32"/>
      <c r="O82" s="294"/>
      <c r="P82" s="294"/>
      <c r="Q82" s="32"/>
      <c r="R82" s="294"/>
      <c r="S82" s="294"/>
      <c r="T82" s="32"/>
      <c r="U82" s="294"/>
      <c r="V82" s="294"/>
      <c r="W82" s="32"/>
      <c r="X82" s="294"/>
      <c r="Y82" s="294"/>
      <c r="Z82" s="32"/>
      <c r="AA82" s="33"/>
      <c r="AB82" s="32"/>
      <c r="AC82" s="33"/>
      <c r="AD82" s="32"/>
      <c r="AE82" s="33"/>
      <c r="AF82" s="32"/>
      <c r="AG82" s="33"/>
      <c r="AH82" s="32"/>
      <c r="AI82" s="294"/>
      <c r="AJ82" s="294"/>
      <c r="AK82" s="32"/>
      <c r="AL82" s="33"/>
      <c r="AM82" s="32"/>
      <c r="AN82" s="33"/>
      <c r="AO82" s="32"/>
      <c r="AP82" s="294"/>
      <c r="AQ82" s="294"/>
      <c r="AR82" s="32"/>
      <c r="AS82" s="294"/>
      <c r="AT82" s="294"/>
      <c r="AU82" s="32"/>
      <c r="AV82" s="294"/>
      <c r="AW82" s="294"/>
      <c r="AX82" s="32"/>
      <c r="AY82" s="33"/>
      <c r="AZ82" s="32"/>
      <c r="BA82" s="33"/>
      <c r="BB82" s="32"/>
      <c r="BC82" s="294"/>
      <c r="BD82" s="294"/>
      <c r="BE82" s="32"/>
      <c r="BF82" s="33"/>
      <c r="BG82" s="32"/>
      <c r="BH82" s="294"/>
      <c r="BI82" s="294"/>
      <c r="BJ82" s="32"/>
      <c r="BK82" s="33"/>
      <c r="BL82" s="32"/>
      <c r="BM82" s="33"/>
      <c r="BN82" s="32"/>
      <c r="BO82" s="294"/>
      <c r="BP82" s="294"/>
      <c r="BQ82" s="32"/>
      <c r="BR82" s="111"/>
      <c r="BS82" s="125"/>
      <c r="BT82" s="326"/>
      <c r="BU82" s="326"/>
      <c r="BV82" s="125"/>
      <c r="BW82" s="126"/>
      <c r="BX82" s="125"/>
      <c r="BY82" s="126"/>
      <c r="BZ82" s="125"/>
      <c r="CA82" s="326"/>
      <c r="CB82" s="326"/>
      <c r="CC82" s="125"/>
      <c r="CD82" s="326"/>
      <c r="CE82" s="326"/>
      <c r="CF82" s="125"/>
      <c r="CG82" s="326"/>
      <c r="CH82" s="326"/>
      <c r="CI82" s="125"/>
      <c r="CJ82" s="326"/>
      <c r="CK82" s="326"/>
      <c r="CL82" s="125"/>
      <c r="CM82" s="326"/>
      <c r="CN82" s="326"/>
      <c r="CO82" s="125"/>
      <c r="CP82" s="126"/>
      <c r="CQ82" s="125"/>
      <c r="CR82" s="326"/>
      <c r="CS82" s="326"/>
      <c r="CT82" s="125"/>
      <c r="CU82" s="326"/>
      <c r="CV82" s="326"/>
      <c r="CW82" s="125"/>
      <c r="CX82" s="126"/>
      <c r="CY82" s="125"/>
      <c r="CZ82" s="326"/>
      <c r="DA82" s="326"/>
      <c r="DB82" s="125"/>
      <c r="DC82" s="326"/>
      <c r="DD82" s="326"/>
      <c r="DE82" s="125"/>
      <c r="DF82" s="126"/>
      <c r="DG82" s="125"/>
      <c r="DH82" s="126"/>
      <c r="DI82" s="125"/>
      <c r="DJ82" s="126"/>
      <c r="DK82" s="125"/>
      <c r="DL82" s="126"/>
      <c r="DM82" s="125"/>
      <c r="DN82" s="326"/>
      <c r="DO82" s="326"/>
      <c r="DP82" s="125"/>
      <c r="DQ82" s="326"/>
      <c r="DR82" s="326"/>
      <c r="DS82" s="125"/>
      <c r="DT82" s="326"/>
      <c r="DU82" s="326"/>
      <c r="DV82" s="125"/>
      <c r="DW82" s="326"/>
      <c r="DX82" s="326"/>
      <c r="DY82" s="125"/>
      <c r="DZ82" s="326"/>
      <c r="EA82" s="348"/>
      <c r="EB82" s="125">
        <v>0.72599999999999998</v>
      </c>
      <c r="EC82" s="326" t="s">
        <v>12</v>
      </c>
      <c r="ED82" s="326"/>
      <c r="EE82" s="125">
        <v>1.76</v>
      </c>
      <c r="EF82" s="326" t="s">
        <v>12</v>
      </c>
      <c r="EG82" s="326"/>
      <c r="EH82" s="125">
        <v>3.61</v>
      </c>
      <c r="EI82" s="326" t="s">
        <v>12</v>
      </c>
      <c r="EJ82" s="326"/>
      <c r="EK82" s="125">
        <v>3.93</v>
      </c>
      <c r="EL82" s="326" t="s">
        <v>12</v>
      </c>
      <c r="EM82" s="326"/>
      <c r="EN82" s="125">
        <v>3.82</v>
      </c>
      <c r="EO82" s="326" t="s">
        <v>12</v>
      </c>
      <c r="EP82" s="326"/>
      <c r="EQ82" s="125">
        <v>1.84</v>
      </c>
      <c r="ER82" s="326" t="s">
        <v>12</v>
      </c>
      <c r="ES82" s="326"/>
      <c r="ET82" s="125">
        <v>0.751</v>
      </c>
      <c r="EU82" s="326" t="s">
        <v>12</v>
      </c>
      <c r="EV82" s="326"/>
      <c r="EW82" s="125">
        <v>0.70799999999999996</v>
      </c>
      <c r="EX82" s="326" t="s">
        <v>12</v>
      </c>
      <c r="EY82" s="326"/>
      <c r="EZ82" s="125">
        <v>32.800000000000004</v>
      </c>
      <c r="FA82" s="326" t="s">
        <v>12</v>
      </c>
      <c r="FB82" s="326"/>
      <c r="FC82" s="127">
        <v>1.9</v>
      </c>
      <c r="FD82" s="326" t="s">
        <v>12</v>
      </c>
      <c r="FE82" s="326"/>
      <c r="FF82" s="125">
        <v>7.82</v>
      </c>
      <c r="FG82" s="326" t="s">
        <v>12</v>
      </c>
      <c r="FH82" s="326"/>
      <c r="FI82" s="125">
        <v>22.9</v>
      </c>
      <c r="FJ82" s="326" t="s">
        <v>12</v>
      </c>
      <c r="FK82" s="364"/>
    </row>
    <row r="83" spans="1:167" x14ac:dyDescent="0.2">
      <c r="A83" s="191" t="s">
        <v>38</v>
      </c>
      <c r="B83" s="140" t="s">
        <v>243</v>
      </c>
      <c r="C83" s="2248" t="s">
        <v>2</v>
      </c>
      <c r="D83" s="30" t="s">
        <v>2</v>
      </c>
      <c r="E83" s="44"/>
      <c r="F83" s="32"/>
      <c r="G83" s="294"/>
      <c r="H83" s="294"/>
      <c r="I83" s="32"/>
      <c r="J83" s="294"/>
      <c r="K83" s="294"/>
      <c r="L83" s="32"/>
      <c r="M83" s="33"/>
      <c r="N83" s="32"/>
      <c r="O83" s="294"/>
      <c r="P83" s="294"/>
      <c r="Q83" s="32"/>
      <c r="R83" s="294"/>
      <c r="S83" s="294"/>
      <c r="T83" s="32"/>
      <c r="U83" s="294"/>
      <c r="V83" s="294"/>
      <c r="W83" s="32"/>
      <c r="X83" s="294"/>
      <c r="Y83" s="294"/>
      <c r="Z83" s="32"/>
      <c r="AA83" s="33"/>
      <c r="AB83" s="32"/>
      <c r="AC83" s="33"/>
      <c r="AD83" s="32"/>
      <c r="AE83" s="33"/>
      <c r="AF83" s="32"/>
      <c r="AG83" s="33"/>
      <c r="AH83" s="32"/>
      <c r="AI83" s="294"/>
      <c r="AJ83" s="294"/>
      <c r="AK83" s="32"/>
      <c r="AL83" s="33"/>
      <c r="AM83" s="32"/>
      <c r="AN83" s="33"/>
      <c r="AO83" s="32"/>
      <c r="AP83" s="294"/>
      <c r="AQ83" s="294"/>
      <c r="AR83" s="32"/>
      <c r="AS83" s="294"/>
      <c r="AT83" s="294"/>
      <c r="AU83" s="32"/>
      <c r="AV83" s="294"/>
      <c r="AW83" s="294"/>
      <c r="AX83" s="32"/>
      <c r="AY83" s="33"/>
      <c r="AZ83" s="32"/>
      <c r="BA83" s="33"/>
      <c r="BB83" s="32"/>
      <c r="BC83" s="294"/>
      <c r="BD83" s="294"/>
      <c r="BE83" s="32"/>
      <c r="BF83" s="33"/>
      <c r="BG83" s="32"/>
      <c r="BH83" s="294"/>
      <c r="BI83" s="294"/>
      <c r="BJ83" s="32"/>
      <c r="BK83" s="33"/>
      <c r="BL83" s="32"/>
      <c r="BM83" s="33"/>
      <c r="BN83" s="32"/>
      <c r="BO83" s="294"/>
      <c r="BP83" s="294"/>
      <c r="BQ83" s="32"/>
      <c r="BR83" s="111"/>
      <c r="BS83" s="125"/>
      <c r="BT83" s="326"/>
      <c r="BU83" s="326"/>
      <c r="BV83" s="125"/>
      <c r="BW83" s="126"/>
      <c r="BX83" s="125"/>
      <c r="BY83" s="126"/>
      <c r="BZ83" s="125"/>
      <c r="CA83" s="326"/>
      <c r="CB83" s="326"/>
      <c r="CC83" s="125"/>
      <c r="CD83" s="326"/>
      <c r="CE83" s="326"/>
      <c r="CF83" s="125"/>
      <c r="CG83" s="326"/>
      <c r="CH83" s="326"/>
      <c r="CI83" s="125"/>
      <c r="CJ83" s="326"/>
      <c r="CK83" s="326"/>
      <c r="CL83" s="125"/>
      <c r="CM83" s="326"/>
      <c r="CN83" s="326"/>
      <c r="CO83" s="125"/>
      <c r="CP83" s="126"/>
      <c r="CQ83" s="125"/>
      <c r="CR83" s="326"/>
      <c r="CS83" s="326"/>
      <c r="CT83" s="125"/>
      <c r="CU83" s="326"/>
      <c r="CV83" s="326"/>
      <c r="CW83" s="125"/>
      <c r="CX83" s="126"/>
      <c r="CY83" s="125"/>
      <c r="CZ83" s="326"/>
      <c r="DA83" s="326"/>
      <c r="DB83" s="125"/>
      <c r="DC83" s="326"/>
      <c r="DD83" s="326"/>
      <c r="DE83" s="125"/>
      <c r="DF83" s="126"/>
      <c r="DG83" s="125"/>
      <c r="DH83" s="126"/>
      <c r="DI83" s="125"/>
      <c r="DJ83" s="126"/>
      <c r="DK83" s="125"/>
      <c r="DL83" s="126"/>
      <c r="DM83" s="125"/>
      <c r="DN83" s="326"/>
      <c r="DO83" s="326"/>
      <c r="DP83" s="125"/>
      <c r="DQ83" s="326"/>
      <c r="DR83" s="326"/>
      <c r="DS83" s="125"/>
      <c r="DT83" s="326"/>
      <c r="DU83" s="326"/>
      <c r="DV83" s="125"/>
      <c r="DW83" s="326"/>
      <c r="DX83" s="326"/>
      <c r="DY83" s="125"/>
      <c r="DZ83" s="326"/>
      <c r="EA83" s="348"/>
      <c r="EB83" s="125">
        <v>0.72599999999999998</v>
      </c>
      <c r="EC83" s="326" t="s">
        <v>12</v>
      </c>
      <c r="ED83" s="326"/>
      <c r="EE83" s="125">
        <v>1.76</v>
      </c>
      <c r="EF83" s="326" t="s">
        <v>12</v>
      </c>
      <c r="EG83" s="326"/>
      <c r="EH83" s="125">
        <v>1.7799999999999998</v>
      </c>
      <c r="EI83" s="326" t="s">
        <v>12</v>
      </c>
      <c r="EJ83" s="326"/>
      <c r="EK83" s="125">
        <v>3.93</v>
      </c>
      <c r="EL83" s="326" t="s">
        <v>12</v>
      </c>
      <c r="EM83" s="326"/>
      <c r="EN83" s="125">
        <v>13.4</v>
      </c>
      <c r="EO83" s="326" t="s">
        <v>12</v>
      </c>
      <c r="EP83" s="326"/>
      <c r="EQ83" s="125">
        <v>1.84</v>
      </c>
      <c r="ER83" s="326" t="s">
        <v>12</v>
      </c>
      <c r="ES83" s="326"/>
      <c r="ET83" s="125">
        <v>0.751</v>
      </c>
      <c r="EU83" s="326" t="s">
        <v>12</v>
      </c>
      <c r="EV83" s="326"/>
      <c r="EW83" s="125">
        <v>0.70799999999999996</v>
      </c>
      <c r="EX83" s="326" t="s">
        <v>12</v>
      </c>
      <c r="EY83" s="326"/>
      <c r="EZ83" s="125">
        <v>32.800000000000004</v>
      </c>
      <c r="FA83" s="326" t="s">
        <v>12</v>
      </c>
      <c r="FB83" s="326"/>
      <c r="FC83" s="127">
        <v>1.9</v>
      </c>
      <c r="FD83" s="326" t="s">
        <v>12</v>
      </c>
      <c r="FE83" s="326"/>
      <c r="FF83" s="125">
        <v>27.400000000000002</v>
      </c>
      <c r="FG83" s="326" t="s">
        <v>12</v>
      </c>
      <c r="FH83" s="326"/>
      <c r="FI83" s="125">
        <v>4.2</v>
      </c>
      <c r="FJ83" s="326" t="s">
        <v>12</v>
      </c>
      <c r="FK83" s="364"/>
    </row>
    <row r="84" spans="1:167" x14ac:dyDescent="0.2">
      <c r="A84" s="191" t="s">
        <v>39</v>
      </c>
      <c r="B84" s="140" t="s">
        <v>243</v>
      </c>
      <c r="C84" s="2248">
        <v>5</v>
      </c>
      <c r="D84" s="30" t="s">
        <v>2</v>
      </c>
      <c r="E84" s="44"/>
      <c r="F84" s="32"/>
      <c r="G84" s="294"/>
      <c r="H84" s="294"/>
      <c r="I84" s="32"/>
      <c r="J84" s="294"/>
      <c r="K84" s="294"/>
      <c r="L84" s="32"/>
      <c r="M84" s="33"/>
      <c r="N84" s="32"/>
      <c r="O84" s="294"/>
      <c r="P84" s="294"/>
      <c r="Q84" s="32"/>
      <c r="R84" s="294"/>
      <c r="S84" s="294"/>
      <c r="T84" s="32"/>
      <c r="U84" s="294"/>
      <c r="V84" s="294"/>
      <c r="W84" s="32"/>
      <c r="X84" s="294"/>
      <c r="Y84" s="294"/>
      <c r="Z84" s="32"/>
      <c r="AA84" s="33"/>
      <c r="AB84" s="32"/>
      <c r="AC84" s="33"/>
      <c r="AD84" s="32"/>
      <c r="AE84" s="33"/>
      <c r="AF84" s="32"/>
      <c r="AG84" s="33"/>
      <c r="AH84" s="32"/>
      <c r="AI84" s="294"/>
      <c r="AJ84" s="294"/>
      <c r="AK84" s="32"/>
      <c r="AL84" s="33"/>
      <c r="AM84" s="32"/>
      <c r="AN84" s="33"/>
      <c r="AO84" s="32"/>
      <c r="AP84" s="294"/>
      <c r="AQ84" s="294"/>
      <c r="AR84" s="32"/>
      <c r="AS84" s="294"/>
      <c r="AT84" s="294"/>
      <c r="AU84" s="32"/>
      <c r="AV84" s="294"/>
      <c r="AW84" s="294"/>
      <c r="AX84" s="32"/>
      <c r="AY84" s="33"/>
      <c r="AZ84" s="32"/>
      <c r="BA84" s="33"/>
      <c r="BB84" s="32"/>
      <c r="BC84" s="294"/>
      <c r="BD84" s="294"/>
      <c r="BE84" s="32"/>
      <c r="BF84" s="33"/>
      <c r="BG84" s="32"/>
      <c r="BH84" s="294"/>
      <c r="BI84" s="294"/>
      <c r="BJ84" s="32"/>
      <c r="BK84" s="33"/>
      <c r="BL84" s="32"/>
      <c r="BM84" s="33"/>
      <c r="BN84" s="32"/>
      <c r="BO84" s="294"/>
      <c r="BP84" s="294"/>
      <c r="BQ84" s="32"/>
      <c r="BR84" s="111"/>
      <c r="BS84" s="125"/>
      <c r="BT84" s="326"/>
      <c r="BU84" s="326"/>
      <c r="BV84" s="125"/>
      <c r="BW84" s="126"/>
      <c r="BX84" s="125"/>
      <c r="BY84" s="126"/>
      <c r="BZ84" s="125"/>
      <c r="CA84" s="326"/>
      <c r="CB84" s="326"/>
      <c r="CC84" s="125"/>
      <c r="CD84" s="326"/>
      <c r="CE84" s="326"/>
      <c r="CF84" s="125"/>
      <c r="CG84" s="326"/>
      <c r="CH84" s="326"/>
      <c r="CI84" s="125"/>
      <c r="CJ84" s="326"/>
      <c r="CK84" s="326"/>
      <c r="CL84" s="125"/>
      <c r="CM84" s="326"/>
      <c r="CN84" s="326"/>
      <c r="CO84" s="125"/>
      <c r="CP84" s="126"/>
      <c r="CQ84" s="125"/>
      <c r="CR84" s="326"/>
      <c r="CS84" s="326"/>
      <c r="CT84" s="125"/>
      <c r="CU84" s="326"/>
      <c r="CV84" s="326"/>
      <c r="CW84" s="125"/>
      <c r="CX84" s="126"/>
      <c r="CY84" s="125"/>
      <c r="CZ84" s="326"/>
      <c r="DA84" s="326"/>
      <c r="DB84" s="125"/>
      <c r="DC84" s="326"/>
      <c r="DD84" s="326"/>
      <c r="DE84" s="125"/>
      <c r="DF84" s="126"/>
      <c r="DG84" s="125"/>
      <c r="DH84" s="126"/>
      <c r="DI84" s="125"/>
      <c r="DJ84" s="126"/>
      <c r="DK84" s="125"/>
      <c r="DL84" s="126"/>
      <c r="DM84" s="125"/>
      <c r="DN84" s="326"/>
      <c r="DO84" s="326"/>
      <c r="DP84" s="125"/>
      <c r="DQ84" s="326"/>
      <c r="DR84" s="326"/>
      <c r="DS84" s="125"/>
      <c r="DT84" s="326"/>
      <c r="DU84" s="326"/>
      <c r="DV84" s="125"/>
      <c r="DW84" s="326"/>
      <c r="DX84" s="326"/>
      <c r="DY84" s="125"/>
      <c r="DZ84" s="326"/>
      <c r="EA84" s="348"/>
      <c r="EB84" s="125">
        <v>0.72599999999999998</v>
      </c>
      <c r="EC84" s="326" t="s">
        <v>12</v>
      </c>
      <c r="ED84" s="326"/>
      <c r="EE84" s="125">
        <v>1.76</v>
      </c>
      <c r="EF84" s="326" t="s">
        <v>12</v>
      </c>
      <c r="EG84" s="326"/>
      <c r="EH84" s="125">
        <v>1.7799999999999998</v>
      </c>
      <c r="EI84" s="326" t="s">
        <v>12</v>
      </c>
      <c r="EJ84" s="326"/>
      <c r="EK84" s="125">
        <v>1.9400000000000002</v>
      </c>
      <c r="EL84" s="326" t="s">
        <v>12</v>
      </c>
      <c r="EM84" s="326"/>
      <c r="EN84" s="125">
        <v>1.88</v>
      </c>
      <c r="EO84" s="326" t="s">
        <v>12</v>
      </c>
      <c r="EP84" s="326"/>
      <c r="EQ84" s="125">
        <v>1.84</v>
      </c>
      <c r="ER84" s="326" t="s">
        <v>12</v>
      </c>
      <c r="ES84" s="326"/>
      <c r="ET84" s="125">
        <v>0.751</v>
      </c>
      <c r="EU84" s="326" t="s">
        <v>12</v>
      </c>
      <c r="EV84" s="326"/>
      <c r="EW84" s="125">
        <v>0.70799999999999996</v>
      </c>
      <c r="EX84" s="326" t="s">
        <v>12</v>
      </c>
      <c r="EY84" s="326"/>
      <c r="EZ84" s="125">
        <v>4.0299999999999994</v>
      </c>
      <c r="FA84" s="326" t="s">
        <v>12</v>
      </c>
      <c r="FB84" s="326"/>
      <c r="FC84" s="127">
        <v>1.9</v>
      </c>
      <c r="FD84" s="326" t="s">
        <v>12</v>
      </c>
      <c r="FE84" s="326"/>
      <c r="FF84" s="125">
        <v>3.85</v>
      </c>
      <c r="FG84" s="326" t="s">
        <v>12</v>
      </c>
      <c r="FH84" s="326"/>
      <c r="FI84" s="125">
        <v>3.76</v>
      </c>
      <c r="FJ84" s="326" t="s">
        <v>12</v>
      </c>
      <c r="FK84" s="364"/>
    </row>
    <row r="85" spans="1:167" x14ac:dyDescent="0.2">
      <c r="A85" s="191" t="s">
        <v>40</v>
      </c>
      <c r="B85" s="140" t="s">
        <v>243</v>
      </c>
      <c r="C85" s="2248" t="s">
        <v>2</v>
      </c>
      <c r="D85" s="30" t="s">
        <v>2</v>
      </c>
      <c r="E85" s="44"/>
      <c r="F85" s="32"/>
      <c r="G85" s="294"/>
      <c r="H85" s="294"/>
      <c r="I85" s="32"/>
      <c r="J85" s="294"/>
      <c r="K85" s="294"/>
      <c r="L85" s="32"/>
      <c r="M85" s="33"/>
      <c r="N85" s="32"/>
      <c r="O85" s="294"/>
      <c r="P85" s="294"/>
      <c r="Q85" s="32"/>
      <c r="R85" s="294"/>
      <c r="S85" s="294"/>
      <c r="T85" s="32"/>
      <c r="U85" s="294"/>
      <c r="V85" s="294"/>
      <c r="W85" s="32"/>
      <c r="X85" s="294"/>
      <c r="Y85" s="294"/>
      <c r="Z85" s="32"/>
      <c r="AA85" s="33"/>
      <c r="AB85" s="32"/>
      <c r="AC85" s="33"/>
      <c r="AD85" s="32"/>
      <c r="AE85" s="33"/>
      <c r="AF85" s="32"/>
      <c r="AG85" s="33"/>
      <c r="AH85" s="32"/>
      <c r="AI85" s="294"/>
      <c r="AJ85" s="294"/>
      <c r="AK85" s="32"/>
      <c r="AL85" s="33"/>
      <c r="AM85" s="32"/>
      <c r="AN85" s="33"/>
      <c r="AO85" s="32"/>
      <c r="AP85" s="294"/>
      <c r="AQ85" s="294"/>
      <c r="AR85" s="32"/>
      <c r="AS85" s="294"/>
      <c r="AT85" s="294"/>
      <c r="AU85" s="32"/>
      <c r="AV85" s="294"/>
      <c r="AW85" s="294"/>
      <c r="AX85" s="32"/>
      <c r="AY85" s="33"/>
      <c r="AZ85" s="32"/>
      <c r="BA85" s="33"/>
      <c r="BB85" s="32"/>
      <c r="BC85" s="294"/>
      <c r="BD85" s="294"/>
      <c r="BE85" s="32"/>
      <c r="BF85" s="33"/>
      <c r="BG85" s="32"/>
      <c r="BH85" s="294"/>
      <c r="BI85" s="294"/>
      <c r="BJ85" s="32"/>
      <c r="BK85" s="33"/>
      <c r="BL85" s="32"/>
      <c r="BM85" s="33"/>
      <c r="BN85" s="32"/>
      <c r="BO85" s="294"/>
      <c r="BP85" s="294"/>
      <c r="BQ85" s="32"/>
      <c r="BR85" s="111"/>
      <c r="BS85" s="125"/>
      <c r="BT85" s="326"/>
      <c r="BU85" s="326"/>
      <c r="BV85" s="125"/>
      <c r="BW85" s="126"/>
      <c r="BX85" s="125"/>
      <c r="BY85" s="126"/>
      <c r="BZ85" s="125"/>
      <c r="CA85" s="326"/>
      <c r="CB85" s="326"/>
      <c r="CC85" s="125"/>
      <c r="CD85" s="326"/>
      <c r="CE85" s="326"/>
      <c r="CF85" s="125"/>
      <c r="CG85" s="326"/>
      <c r="CH85" s="326"/>
      <c r="CI85" s="125"/>
      <c r="CJ85" s="326"/>
      <c r="CK85" s="326"/>
      <c r="CL85" s="125"/>
      <c r="CM85" s="326"/>
      <c r="CN85" s="326"/>
      <c r="CO85" s="125"/>
      <c r="CP85" s="126"/>
      <c r="CQ85" s="125"/>
      <c r="CR85" s="326"/>
      <c r="CS85" s="326"/>
      <c r="CT85" s="125"/>
      <c r="CU85" s="326"/>
      <c r="CV85" s="326"/>
      <c r="CW85" s="125"/>
      <c r="CX85" s="126"/>
      <c r="CY85" s="125"/>
      <c r="CZ85" s="326"/>
      <c r="DA85" s="326"/>
      <c r="DB85" s="125"/>
      <c r="DC85" s="326"/>
      <c r="DD85" s="326"/>
      <c r="DE85" s="125"/>
      <c r="DF85" s="126"/>
      <c r="DG85" s="125"/>
      <c r="DH85" s="126"/>
      <c r="DI85" s="125"/>
      <c r="DJ85" s="126"/>
      <c r="DK85" s="125"/>
      <c r="DL85" s="126"/>
      <c r="DM85" s="125"/>
      <c r="DN85" s="326"/>
      <c r="DO85" s="326"/>
      <c r="DP85" s="125"/>
      <c r="DQ85" s="326"/>
      <c r="DR85" s="326"/>
      <c r="DS85" s="125"/>
      <c r="DT85" s="326"/>
      <c r="DU85" s="326"/>
      <c r="DV85" s="125"/>
      <c r="DW85" s="326"/>
      <c r="DX85" s="326"/>
      <c r="DY85" s="125"/>
      <c r="DZ85" s="326"/>
      <c r="EA85" s="348"/>
      <c r="EB85" s="125">
        <v>0.72599999999999998</v>
      </c>
      <c r="EC85" s="326" t="s">
        <v>12</v>
      </c>
      <c r="ED85" s="326"/>
      <c r="EE85" s="125">
        <v>5.32</v>
      </c>
      <c r="EF85" s="326" t="s">
        <v>12</v>
      </c>
      <c r="EG85" s="326"/>
      <c r="EH85" s="125">
        <v>1.7799999999999998</v>
      </c>
      <c r="EI85" s="326" t="s">
        <v>12</v>
      </c>
      <c r="EJ85" s="326"/>
      <c r="EK85" s="125">
        <v>1.9400000000000002</v>
      </c>
      <c r="EL85" s="326" t="s">
        <v>12</v>
      </c>
      <c r="EM85" s="326"/>
      <c r="EN85" s="125">
        <v>1.88</v>
      </c>
      <c r="EO85" s="326" t="s">
        <v>12</v>
      </c>
      <c r="EP85" s="326"/>
      <c r="EQ85" s="125">
        <v>5.57</v>
      </c>
      <c r="ER85" s="326" t="s">
        <v>12</v>
      </c>
      <c r="ES85" s="326"/>
      <c r="ET85" s="125">
        <v>0.751</v>
      </c>
      <c r="EU85" s="326" t="s">
        <v>12</v>
      </c>
      <c r="EV85" s="326"/>
      <c r="EW85" s="125">
        <v>0.70799999999999996</v>
      </c>
      <c r="EX85" s="326" t="s">
        <v>12</v>
      </c>
      <c r="EY85" s="326"/>
      <c r="EZ85" s="125">
        <v>81.900000000000006</v>
      </c>
      <c r="FA85" s="326" t="s">
        <v>12</v>
      </c>
      <c r="FB85" s="326"/>
      <c r="FC85" s="127">
        <v>1.9</v>
      </c>
      <c r="FD85" s="326" t="s">
        <v>12</v>
      </c>
      <c r="FE85" s="326"/>
      <c r="FF85" s="125">
        <v>7.82</v>
      </c>
      <c r="FG85" s="326" t="s">
        <v>12</v>
      </c>
      <c r="FH85" s="326"/>
      <c r="FI85" s="125">
        <v>11.4</v>
      </c>
      <c r="FJ85" s="326" t="s">
        <v>12</v>
      </c>
      <c r="FK85" s="364"/>
    </row>
    <row r="86" spans="1:167" x14ac:dyDescent="0.2">
      <c r="A86" s="191" t="s">
        <v>41</v>
      </c>
      <c r="B86" s="140" t="s">
        <v>243</v>
      </c>
      <c r="C86" s="2248" t="s">
        <v>2</v>
      </c>
      <c r="D86" s="30">
        <v>10</v>
      </c>
      <c r="E86" s="44"/>
      <c r="F86" s="32"/>
      <c r="G86" s="294"/>
      <c r="H86" s="294"/>
      <c r="I86" s="32"/>
      <c r="J86" s="294"/>
      <c r="K86" s="294"/>
      <c r="L86" s="32"/>
      <c r="M86" s="33"/>
      <c r="N86" s="32"/>
      <c r="O86" s="294"/>
      <c r="P86" s="294"/>
      <c r="Q86" s="32"/>
      <c r="R86" s="294"/>
      <c r="S86" s="294"/>
      <c r="T86" s="32"/>
      <c r="U86" s="294"/>
      <c r="V86" s="294"/>
      <c r="W86" s="32"/>
      <c r="X86" s="294"/>
      <c r="Y86" s="294"/>
      <c r="Z86" s="32"/>
      <c r="AA86" s="33"/>
      <c r="AB86" s="32"/>
      <c r="AC86" s="33"/>
      <c r="AD86" s="32"/>
      <c r="AE86" s="33"/>
      <c r="AF86" s="32"/>
      <c r="AG86" s="33"/>
      <c r="AH86" s="32"/>
      <c r="AI86" s="294"/>
      <c r="AJ86" s="294"/>
      <c r="AK86" s="32"/>
      <c r="AL86" s="33"/>
      <c r="AM86" s="32"/>
      <c r="AN86" s="33"/>
      <c r="AO86" s="32"/>
      <c r="AP86" s="294"/>
      <c r="AQ86" s="294"/>
      <c r="AR86" s="32"/>
      <c r="AS86" s="294"/>
      <c r="AT86" s="294"/>
      <c r="AU86" s="32"/>
      <c r="AV86" s="294"/>
      <c r="AW86" s="294"/>
      <c r="AX86" s="32"/>
      <c r="AY86" s="33"/>
      <c r="AZ86" s="32"/>
      <c r="BA86" s="33"/>
      <c r="BB86" s="32"/>
      <c r="BC86" s="294"/>
      <c r="BD86" s="294"/>
      <c r="BE86" s="32"/>
      <c r="BF86" s="33"/>
      <c r="BG86" s="32"/>
      <c r="BH86" s="294"/>
      <c r="BI86" s="294"/>
      <c r="BJ86" s="32"/>
      <c r="BK86" s="33"/>
      <c r="BL86" s="32"/>
      <c r="BM86" s="33"/>
      <c r="BN86" s="32"/>
      <c r="BO86" s="294"/>
      <c r="BP86" s="294"/>
      <c r="BQ86" s="32"/>
      <c r="BR86" s="111"/>
      <c r="BS86" s="125"/>
      <c r="BT86" s="326"/>
      <c r="BU86" s="326"/>
      <c r="BV86" s="125"/>
      <c r="BW86" s="126"/>
      <c r="BX86" s="125"/>
      <c r="BY86" s="126"/>
      <c r="BZ86" s="125"/>
      <c r="CA86" s="326"/>
      <c r="CB86" s="326"/>
      <c r="CC86" s="125"/>
      <c r="CD86" s="326"/>
      <c r="CE86" s="326"/>
      <c r="CF86" s="125"/>
      <c r="CG86" s="326"/>
      <c r="CH86" s="326"/>
      <c r="CI86" s="125"/>
      <c r="CJ86" s="326"/>
      <c r="CK86" s="326"/>
      <c r="CL86" s="125"/>
      <c r="CM86" s="326"/>
      <c r="CN86" s="326"/>
      <c r="CO86" s="125"/>
      <c r="CP86" s="126"/>
      <c r="CQ86" s="125"/>
      <c r="CR86" s="326"/>
      <c r="CS86" s="326"/>
      <c r="CT86" s="125"/>
      <c r="CU86" s="326"/>
      <c r="CV86" s="326"/>
      <c r="CW86" s="125"/>
      <c r="CX86" s="126"/>
      <c r="CY86" s="125"/>
      <c r="CZ86" s="326"/>
      <c r="DA86" s="326"/>
      <c r="DB86" s="125"/>
      <c r="DC86" s="326"/>
      <c r="DD86" s="326"/>
      <c r="DE86" s="125"/>
      <c r="DF86" s="126"/>
      <c r="DG86" s="125"/>
      <c r="DH86" s="126"/>
      <c r="DI86" s="125"/>
      <c r="DJ86" s="126"/>
      <c r="DK86" s="125"/>
      <c r="DL86" s="126"/>
      <c r="DM86" s="125"/>
      <c r="DN86" s="326"/>
      <c r="DO86" s="326"/>
      <c r="DP86" s="125"/>
      <c r="DQ86" s="326"/>
      <c r="DR86" s="326"/>
      <c r="DS86" s="125"/>
      <c r="DT86" s="326"/>
      <c r="DU86" s="326"/>
      <c r="DV86" s="125"/>
      <c r="DW86" s="326"/>
      <c r="DX86" s="326"/>
      <c r="DY86" s="125"/>
      <c r="DZ86" s="326"/>
      <c r="EA86" s="348"/>
      <c r="EB86" s="125">
        <v>0.72599999999999998</v>
      </c>
      <c r="EC86" s="326" t="s">
        <v>12</v>
      </c>
      <c r="ED86" s="326"/>
      <c r="EE86" s="125">
        <v>1.76</v>
      </c>
      <c r="EF86" s="326" t="s">
        <v>12</v>
      </c>
      <c r="EG86" s="326"/>
      <c r="EH86" s="125">
        <v>1.7799999999999998</v>
      </c>
      <c r="EI86" s="326" t="s">
        <v>12</v>
      </c>
      <c r="EJ86" s="326"/>
      <c r="EK86" s="125">
        <v>1.9400000000000002</v>
      </c>
      <c r="EL86" s="326" t="s">
        <v>12</v>
      </c>
      <c r="EM86" s="326"/>
      <c r="EN86" s="125">
        <v>1.88</v>
      </c>
      <c r="EO86" s="326" t="s">
        <v>12</v>
      </c>
      <c r="EP86" s="326"/>
      <c r="EQ86" s="125">
        <v>1.84</v>
      </c>
      <c r="ER86" s="326" t="s">
        <v>12</v>
      </c>
      <c r="ES86" s="326"/>
      <c r="ET86" s="125">
        <v>0.751</v>
      </c>
      <c r="EU86" s="326" t="s">
        <v>12</v>
      </c>
      <c r="EV86" s="326"/>
      <c r="EW86" s="125">
        <v>0.70799999999999996</v>
      </c>
      <c r="EX86" s="326" t="s">
        <v>12</v>
      </c>
      <c r="EY86" s="326"/>
      <c r="EZ86" s="125">
        <v>4.0299999999999994</v>
      </c>
      <c r="FA86" s="326" t="s">
        <v>12</v>
      </c>
      <c r="FB86" s="326"/>
      <c r="FC86" s="127">
        <v>1.9</v>
      </c>
      <c r="FD86" s="326" t="s">
        <v>12</v>
      </c>
      <c r="FE86" s="326"/>
      <c r="FF86" s="125">
        <v>3.85</v>
      </c>
      <c r="FG86" s="326" t="s">
        <v>12</v>
      </c>
      <c r="FH86" s="326"/>
      <c r="FI86" s="125">
        <v>3.76</v>
      </c>
      <c r="FJ86" s="326" t="s">
        <v>12</v>
      </c>
      <c r="FK86" s="364"/>
    </row>
    <row r="87" spans="1:167" x14ac:dyDescent="0.2">
      <c r="A87" s="191" t="s">
        <v>42</v>
      </c>
      <c r="B87" s="140" t="s">
        <v>243</v>
      </c>
      <c r="C87" s="2248" t="s">
        <v>2</v>
      </c>
      <c r="D87" s="30">
        <v>16</v>
      </c>
      <c r="E87" s="44"/>
      <c r="F87" s="32"/>
      <c r="G87" s="294"/>
      <c r="H87" s="294"/>
      <c r="I87" s="32"/>
      <c r="J87" s="294"/>
      <c r="K87" s="294"/>
      <c r="L87" s="32"/>
      <c r="M87" s="33"/>
      <c r="N87" s="32"/>
      <c r="O87" s="294"/>
      <c r="P87" s="294"/>
      <c r="Q87" s="32"/>
      <c r="R87" s="294"/>
      <c r="S87" s="294"/>
      <c r="T87" s="32"/>
      <c r="U87" s="294"/>
      <c r="V87" s="294"/>
      <c r="W87" s="32"/>
      <c r="X87" s="294"/>
      <c r="Y87" s="294"/>
      <c r="Z87" s="32"/>
      <c r="AA87" s="33"/>
      <c r="AB87" s="32"/>
      <c r="AC87" s="33"/>
      <c r="AD87" s="32"/>
      <c r="AE87" s="33"/>
      <c r="AF87" s="32"/>
      <c r="AG87" s="33"/>
      <c r="AH87" s="32"/>
      <c r="AI87" s="294"/>
      <c r="AJ87" s="294"/>
      <c r="AK87" s="32"/>
      <c r="AL87" s="33"/>
      <c r="AM87" s="32"/>
      <c r="AN87" s="33"/>
      <c r="AO87" s="32"/>
      <c r="AP87" s="294"/>
      <c r="AQ87" s="294"/>
      <c r="AR87" s="32"/>
      <c r="AS87" s="294"/>
      <c r="AT87" s="294"/>
      <c r="AU87" s="32"/>
      <c r="AV87" s="294"/>
      <c r="AW87" s="294"/>
      <c r="AX87" s="32"/>
      <c r="AY87" s="33"/>
      <c r="AZ87" s="32"/>
      <c r="BA87" s="33"/>
      <c r="BB87" s="32"/>
      <c r="BC87" s="294"/>
      <c r="BD87" s="294"/>
      <c r="BE87" s="32"/>
      <c r="BF87" s="33"/>
      <c r="BG87" s="32"/>
      <c r="BH87" s="294"/>
      <c r="BI87" s="294"/>
      <c r="BJ87" s="32"/>
      <c r="BK87" s="33"/>
      <c r="BL87" s="32"/>
      <c r="BM87" s="33"/>
      <c r="BN87" s="32"/>
      <c r="BO87" s="294"/>
      <c r="BP87" s="294"/>
      <c r="BQ87" s="32"/>
      <c r="BR87" s="111"/>
      <c r="BS87" s="125"/>
      <c r="BT87" s="326"/>
      <c r="BU87" s="326"/>
      <c r="BV87" s="125"/>
      <c r="BW87" s="126"/>
      <c r="BX87" s="125"/>
      <c r="BY87" s="126"/>
      <c r="BZ87" s="125"/>
      <c r="CA87" s="326"/>
      <c r="CB87" s="326"/>
      <c r="CC87" s="125"/>
      <c r="CD87" s="326"/>
      <c r="CE87" s="326"/>
      <c r="CF87" s="125"/>
      <c r="CG87" s="326"/>
      <c r="CH87" s="326"/>
      <c r="CI87" s="125"/>
      <c r="CJ87" s="326"/>
      <c r="CK87" s="326"/>
      <c r="CL87" s="125"/>
      <c r="CM87" s="326"/>
      <c r="CN87" s="326"/>
      <c r="CO87" s="125"/>
      <c r="CP87" s="126"/>
      <c r="CQ87" s="125"/>
      <c r="CR87" s="326"/>
      <c r="CS87" s="326"/>
      <c r="CT87" s="125"/>
      <c r="CU87" s="326"/>
      <c r="CV87" s="326"/>
      <c r="CW87" s="125"/>
      <c r="CX87" s="126"/>
      <c r="CY87" s="125"/>
      <c r="CZ87" s="326"/>
      <c r="DA87" s="326"/>
      <c r="DB87" s="125"/>
      <c r="DC87" s="326"/>
      <c r="DD87" s="326"/>
      <c r="DE87" s="125"/>
      <c r="DF87" s="126"/>
      <c r="DG87" s="125"/>
      <c r="DH87" s="126"/>
      <c r="DI87" s="125"/>
      <c r="DJ87" s="126"/>
      <c r="DK87" s="125"/>
      <c r="DL87" s="126"/>
      <c r="DM87" s="125"/>
      <c r="DN87" s="326"/>
      <c r="DO87" s="326"/>
      <c r="DP87" s="125"/>
      <c r="DQ87" s="326"/>
      <c r="DR87" s="326"/>
      <c r="DS87" s="125"/>
      <c r="DT87" s="326"/>
      <c r="DU87" s="326"/>
      <c r="DV87" s="125"/>
      <c r="DW87" s="326"/>
      <c r="DX87" s="326"/>
      <c r="DY87" s="125"/>
      <c r="DZ87" s="326"/>
      <c r="EA87" s="348"/>
      <c r="EB87" s="125">
        <v>0.72599999999999998</v>
      </c>
      <c r="EC87" s="326" t="s">
        <v>12</v>
      </c>
      <c r="ED87" s="326"/>
      <c r="EE87" s="125">
        <v>3.57</v>
      </c>
      <c r="EF87" s="326" t="s">
        <v>12</v>
      </c>
      <c r="EG87" s="326"/>
      <c r="EH87" s="125">
        <v>3.61</v>
      </c>
      <c r="EI87" s="326" t="s">
        <v>12</v>
      </c>
      <c r="EJ87" s="326"/>
      <c r="EK87" s="125">
        <v>3.93</v>
      </c>
      <c r="EL87" s="326" t="s">
        <v>12</v>
      </c>
      <c r="EM87" s="326"/>
      <c r="EN87" s="125">
        <v>3.82</v>
      </c>
      <c r="EO87" s="326" t="s">
        <v>12</v>
      </c>
      <c r="EP87" s="326"/>
      <c r="EQ87" s="125">
        <v>3.73</v>
      </c>
      <c r="ER87" s="326" t="s">
        <v>12</v>
      </c>
      <c r="ES87" s="326"/>
      <c r="ET87" s="125">
        <v>1.52</v>
      </c>
      <c r="EU87" s="326" t="s">
        <v>12</v>
      </c>
      <c r="EV87" s="326"/>
      <c r="EW87" s="125">
        <v>0.70799999999999996</v>
      </c>
      <c r="EX87" s="326" t="s">
        <v>12</v>
      </c>
      <c r="EY87" s="326"/>
      <c r="EZ87" s="125">
        <v>49.099999999999994</v>
      </c>
      <c r="FA87" s="326" t="s">
        <v>12</v>
      </c>
      <c r="FB87" s="326"/>
      <c r="FC87" s="127">
        <v>1.9</v>
      </c>
      <c r="FD87" s="326" t="s">
        <v>12</v>
      </c>
      <c r="FE87" s="326"/>
      <c r="FF87" s="125">
        <v>7.82</v>
      </c>
      <c r="FG87" s="326" t="s">
        <v>12</v>
      </c>
      <c r="FH87" s="326"/>
      <c r="FI87" s="125">
        <v>7.63</v>
      </c>
      <c r="FJ87" s="326" t="s">
        <v>12</v>
      </c>
      <c r="FK87" s="364"/>
    </row>
    <row r="88" spans="1:167" x14ac:dyDescent="0.2">
      <c r="A88" s="191" t="s">
        <v>43</v>
      </c>
      <c r="B88" s="140" t="s">
        <v>243</v>
      </c>
      <c r="C88" s="2248" t="s">
        <v>2</v>
      </c>
      <c r="D88" s="30" t="s">
        <v>2</v>
      </c>
      <c r="E88" s="44"/>
      <c r="F88" s="32"/>
      <c r="G88" s="294"/>
      <c r="H88" s="294"/>
      <c r="I88" s="32"/>
      <c r="J88" s="294"/>
      <c r="K88" s="294"/>
      <c r="L88" s="32"/>
      <c r="M88" s="33"/>
      <c r="N88" s="32"/>
      <c r="O88" s="294"/>
      <c r="P88" s="294"/>
      <c r="Q88" s="32"/>
      <c r="R88" s="294"/>
      <c r="S88" s="294"/>
      <c r="T88" s="32"/>
      <c r="U88" s="294"/>
      <c r="V88" s="294"/>
      <c r="W88" s="32"/>
      <c r="X88" s="294"/>
      <c r="Y88" s="294"/>
      <c r="Z88" s="32"/>
      <c r="AA88" s="33"/>
      <c r="AB88" s="32"/>
      <c r="AC88" s="33"/>
      <c r="AD88" s="32"/>
      <c r="AE88" s="33"/>
      <c r="AF88" s="32"/>
      <c r="AG88" s="33"/>
      <c r="AH88" s="32"/>
      <c r="AI88" s="294"/>
      <c r="AJ88" s="294"/>
      <c r="AK88" s="32"/>
      <c r="AL88" s="33"/>
      <c r="AM88" s="32"/>
      <c r="AN88" s="33"/>
      <c r="AO88" s="32"/>
      <c r="AP88" s="294"/>
      <c r="AQ88" s="294"/>
      <c r="AR88" s="32"/>
      <c r="AS88" s="294"/>
      <c r="AT88" s="294"/>
      <c r="AU88" s="32"/>
      <c r="AV88" s="294"/>
      <c r="AW88" s="294"/>
      <c r="AX88" s="32"/>
      <c r="AY88" s="33"/>
      <c r="AZ88" s="32"/>
      <c r="BA88" s="33"/>
      <c r="BB88" s="32"/>
      <c r="BC88" s="294"/>
      <c r="BD88" s="294"/>
      <c r="BE88" s="32"/>
      <c r="BF88" s="33"/>
      <c r="BG88" s="32"/>
      <c r="BH88" s="294"/>
      <c r="BI88" s="294"/>
      <c r="BJ88" s="32"/>
      <c r="BK88" s="33"/>
      <c r="BL88" s="32"/>
      <c r="BM88" s="33"/>
      <c r="BN88" s="32"/>
      <c r="BO88" s="294"/>
      <c r="BP88" s="294"/>
      <c r="BQ88" s="32"/>
      <c r="BR88" s="111"/>
      <c r="BS88" s="125"/>
      <c r="BT88" s="326"/>
      <c r="BU88" s="326"/>
      <c r="BV88" s="125"/>
      <c r="BW88" s="126"/>
      <c r="BX88" s="125"/>
      <c r="BY88" s="126"/>
      <c r="BZ88" s="125"/>
      <c r="CA88" s="326"/>
      <c r="CB88" s="326"/>
      <c r="CC88" s="125"/>
      <c r="CD88" s="326"/>
      <c r="CE88" s="326"/>
      <c r="CF88" s="125"/>
      <c r="CG88" s="326"/>
      <c r="CH88" s="326"/>
      <c r="CI88" s="125"/>
      <c r="CJ88" s="326"/>
      <c r="CK88" s="326"/>
      <c r="CL88" s="125"/>
      <c r="CM88" s="326"/>
      <c r="CN88" s="326"/>
      <c r="CO88" s="125"/>
      <c r="CP88" s="126"/>
      <c r="CQ88" s="125"/>
      <c r="CR88" s="326"/>
      <c r="CS88" s="326"/>
      <c r="CT88" s="125"/>
      <c r="CU88" s="326"/>
      <c r="CV88" s="326"/>
      <c r="CW88" s="125"/>
      <c r="CX88" s="126"/>
      <c r="CY88" s="125"/>
      <c r="CZ88" s="326"/>
      <c r="DA88" s="326"/>
      <c r="DB88" s="125"/>
      <c r="DC88" s="326"/>
      <c r="DD88" s="326"/>
      <c r="DE88" s="125"/>
      <c r="DF88" s="126"/>
      <c r="DG88" s="125"/>
      <c r="DH88" s="126"/>
      <c r="DI88" s="125"/>
      <c r="DJ88" s="126"/>
      <c r="DK88" s="125"/>
      <c r="DL88" s="126"/>
      <c r="DM88" s="125"/>
      <c r="DN88" s="326"/>
      <c r="DO88" s="326"/>
      <c r="DP88" s="125"/>
      <c r="DQ88" s="326"/>
      <c r="DR88" s="326"/>
      <c r="DS88" s="125"/>
      <c r="DT88" s="326"/>
      <c r="DU88" s="326"/>
      <c r="DV88" s="125"/>
      <c r="DW88" s="326"/>
      <c r="DX88" s="326"/>
      <c r="DY88" s="125"/>
      <c r="DZ88" s="326"/>
      <c r="EA88" s="348"/>
      <c r="EB88" s="125">
        <v>1.47</v>
      </c>
      <c r="EC88" s="326" t="s">
        <v>12</v>
      </c>
      <c r="ED88" s="326"/>
      <c r="EE88" s="125">
        <v>1.76</v>
      </c>
      <c r="EF88" s="326" t="s">
        <v>12</v>
      </c>
      <c r="EG88" s="326"/>
      <c r="EH88" s="125">
        <v>14.4</v>
      </c>
      <c r="EI88" s="326" t="s">
        <v>12</v>
      </c>
      <c r="EJ88" s="326"/>
      <c r="EK88" s="125">
        <v>3.93</v>
      </c>
      <c r="EL88" s="326" t="s">
        <v>12</v>
      </c>
      <c r="EM88" s="326"/>
      <c r="EN88" s="125">
        <v>11.5</v>
      </c>
      <c r="EO88" s="326" t="s">
        <v>12</v>
      </c>
      <c r="EP88" s="326"/>
      <c r="EQ88" s="125">
        <v>9.3500000000000014</v>
      </c>
      <c r="ER88" s="326" t="s">
        <v>12</v>
      </c>
      <c r="ES88" s="326"/>
      <c r="ET88" s="125">
        <v>4.57</v>
      </c>
      <c r="EU88" s="326" t="s">
        <v>12</v>
      </c>
      <c r="EV88" s="326"/>
      <c r="EW88" s="125">
        <v>0.70799999999999996</v>
      </c>
      <c r="EX88" s="326" t="s">
        <v>12</v>
      </c>
      <c r="EY88" s="326"/>
      <c r="EZ88" s="125">
        <v>205</v>
      </c>
      <c r="FA88" s="326" t="s">
        <v>12</v>
      </c>
      <c r="FB88" s="326"/>
      <c r="FC88" s="125">
        <v>3.85</v>
      </c>
      <c r="FD88" s="326" t="s">
        <v>12</v>
      </c>
      <c r="FE88" s="326"/>
      <c r="FF88" s="125">
        <v>31.3</v>
      </c>
      <c r="FG88" s="326" t="s">
        <v>12</v>
      </c>
      <c r="FH88" s="326"/>
      <c r="FI88" s="125">
        <v>22.9</v>
      </c>
      <c r="FJ88" s="326" t="s">
        <v>12</v>
      </c>
      <c r="FK88" s="364"/>
    </row>
    <row r="89" spans="1:167" x14ac:dyDescent="0.2">
      <c r="A89" s="192" t="s">
        <v>44</v>
      </c>
      <c r="B89" s="141" t="s">
        <v>243</v>
      </c>
      <c r="C89" s="2249" t="s">
        <v>2</v>
      </c>
      <c r="D89" s="39" t="s">
        <v>2</v>
      </c>
      <c r="E89" s="44"/>
      <c r="F89" s="41"/>
      <c r="G89" s="295"/>
      <c r="H89" s="295"/>
      <c r="I89" s="41"/>
      <c r="J89" s="295"/>
      <c r="K89" s="295"/>
      <c r="L89" s="41"/>
      <c r="M89" s="42"/>
      <c r="N89" s="41"/>
      <c r="O89" s="295"/>
      <c r="P89" s="295"/>
      <c r="Q89" s="41"/>
      <c r="R89" s="295"/>
      <c r="S89" s="295"/>
      <c r="T89" s="41"/>
      <c r="U89" s="295"/>
      <c r="V89" s="295"/>
      <c r="W89" s="41"/>
      <c r="X89" s="295"/>
      <c r="Y89" s="295"/>
      <c r="Z89" s="41"/>
      <c r="AA89" s="42"/>
      <c r="AB89" s="41"/>
      <c r="AC89" s="42"/>
      <c r="AD89" s="41"/>
      <c r="AE89" s="42"/>
      <c r="AF89" s="41"/>
      <c r="AG89" s="42"/>
      <c r="AH89" s="41"/>
      <c r="AI89" s="295"/>
      <c r="AJ89" s="295"/>
      <c r="AK89" s="41"/>
      <c r="AL89" s="42"/>
      <c r="AM89" s="41"/>
      <c r="AN89" s="42"/>
      <c r="AO89" s="41"/>
      <c r="AP89" s="295"/>
      <c r="AQ89" s="295"/>
      <c r="AR89" s="41"/>
      <c r="AS89" s="295"/>
      <c r="AT89" s="295"/>
      <c r="AU89" s="41"/>
      <c r="AV89" s="295"/>
      <c r="AW89" s="295"/>
      <c r="AX89" s="41"/>
      <c r="AY89" s="42"/>
      <c r="AZ89" s="41"/>
      <c r="BA89" s="42"/>
      <c r="BB89" s="41"/>
      <c r="BC89" s="295"/>
      <c r="BD89" s="295"/>
      <c r="BE89" s="41"/>
      <c r="BF89" s="42"/>
      <c r="BG89" s="41"/>
      <c r="BH89" s="295"/>
      <c r="BI89" s="295"/>
      <c r="BJ89" s="41"/>
      <c r="BK89" s="42"/>
      <c r="BL89" s="41"/>
      <c r="BM89" s="42"/>
      <c r="BN89" s="41"/>
      <c r="BO89" s="295"/>
      <c r="BP89" s="295"/>
      <c r="BQ89" s="41"/>
      <c r="BR89" s="42"/>
      <c r="BS89" s="131"/>
      <c r="BT89" s="327"/>
      <c r="BU89" s="327"/>
      <c r="BV89" s="131"/>
      <c r="BW89" s="130"/>
      <c r="BX89" s="131"/>
      <c r="BY89" s="130"/>
      <c r="BZ89" s="131"/>
      <c r="CA89" s="327"/>
      <c r="CB89" s="327"/>
      <c r="CC89" s="131"/>
      <c r="CD89" s="327"/>
      <c r="CE89" s="327"/>
      <c r="CF89" s="131"/>
      <c r="CG89" s="327"/>
      <c r="CH89" s="327"/>
      <c r="CI89" s="131"/>
      <c r="CJ89" s="327"/>
      <c r="CK89" s="327"/>
      <c r="CL89" s="131"/>
      <c r="CM89" s="327"/>
      <c r="CN89" s="327"/>
      <c r="CO89" s="131"/>
      <c r="CP89" s="130"/>
      <c r="CQ89" s="131"/>
      <c r="CR89" s="327"/>
      <c r="CS89" s="327"/>
      <c r="CT89" s="131"/>
      <c r="CU89" s="327"/>
      <c r="CV89" s="327"/>
      <c r="CW89" s="131"/>
      <c r="CX89" s="130"/>
      <c r="CY89" s="131"/>
      <c r="CZ89" s="327"/>
      <c r="DA89" s="327"/>
      <c r="DB89" s="131"/>
      <c r="DC89" s="327"/>
      <c r="DD89" s="327"/>
      <c r="DE89" s="131"/>
      <c r="DF89" s="130"/>
      <c r="DG89" s="131"/>
      <c r="DH89" s="130"/>
      <c r="DI89" s="131"/>
      <c r="DJ89" s="130"/>
      <c r="DK89" s="131"/>
      <c r="DL89" s="130"/>
      <c r="DM89" s="131"/>
      <c r="DN89" s="327"/>
      <c r="DO89" s="327"/>
      <c r="DP89" s="131"/>
      <c r="DQ89" s="327"/>
      <c r="DR89" s="327"/>
      <c r="DS89" s="131"/>
      <c r="DT89" s="327"/>
      <c r="DU89" s="327"/>
      <c r="DV89" s="131"/>
      <c r="DW89" s="327"/>
      <c r="DX89" s="327"/>
      <c r="DY89" s="131"/>
      <c r="DZ89" s="327"/>
      <c r="EA89" s="349"/>
      <c r="EB89" s="132">
        <v>22</v>
      </c>
      <c r="EC89" s="327" t="s">
        <v>12</v>
      </c>
      <c r="ED89" s="327"/>
      <c r="EE89" s="131">
        <v>53.199999999999996</v>
      </c>
      <c r="EF89" s="327" t="s">
        <v>12</v>
      </c>
      <c r="EG89" s="327"/>
      <c r="EH89" s="131">
        <v>53.8</v>
      </c>
      <c r="EI89" s="327" t="s">
        <v>12</v>
      </c>
      <c r="EJ89" s="327"/>
      <c r="EK89" s="131">
        <v>58.7</v>
      </c>
      <c r="EL89" s="327" t="s">
        <v>12</v>
      </c>
      <c r="EM89" s="327"/>
      <c r="EN89" s="129">
        <v>57</v>
      </c>
      <c r="EO89" s="327" t="s">
        <v>12</v>
      </c>
      <c r="EP89" s="327"/>
      <c r="EQ89" s="131">
        <v>55.7</v>
      </c>
      <c r="ER89" s="327" t="s">
        <v>12</v>
      </c>
      <c r="ES89" s="327"/>
      <c r="ET89" s="131">
        <v>22.8</v>
      </c>
      <c r="EU89" s="327" t="s">
        <v>12</v>
      </c>
      <c r="EV89" s="327"/>
      <c r="EW89" s="131">
        <v>21.4</v>
      </c>
      <c r="EX89" s="327" t="s">
        <v>12</v>
      </c>
      <c r="EY89" s="327"/>
      <c r="EZ89" s="131">
        <v>122</v>
      </c>
      <c r="FA89" s="327" t="s">
        <v>12</v>
      </c>
      <c r="FB89" s="327"/>
      <c r="FC89" s="131">
        <v>57.5</v>
      </c>
      <c r="FD89" s="327" t="s">
        <v>12</v>
      </c>
      <c r="FE89" s="327"/>
      <c r="FF89" s="131">
        <v>117</v>
      </c>
      <c r="FG89" s="327" t="s">
        <v>12</v>
      </c>
      <c r="FH89" s="327"/>
      <c r="FI89" s="131">
        <v>114</v>
      </c>
      <c r="FJ89" s="327" t="s">
        <v>12</v>
      </c>
      <c r="FK89" s="365"/>
    </row>
    <row r="90" spans="1:167" x14ac:dyDescent="0.2">
      <c r="A90" s="199" t="s">
        <v>180</v>
      </c>
      <c r="B90" s="102"/>
      <c r="C90" s="2250"/>
      <c r="D90" s="136"/>
      <c r="E90" s="97"/>
      <c r="F90" s="137"/>
      <c r="G90" s="304"/>
      <c r="H90" s="304"/>
      <c r="I90" s="137"/>
      <c r="J90" s="304"/>
      <c r="K90" s="304"/>
      <c r="L90" s="137"/>
      <c r="M90" s="138"/>
      <c r="N90" s="137"/>
      <c r="O90" s="304"/>
      <c r="P90" s="304"/>
      <c r="Q90" s="137"/>
      <c r="R90" s="304"/>
      <c r="S90" s="304"/>
      <c r="T90" s="137"/>
      <c r="U90" s="304"/>
      <c r="V90" s="304"/>
      <c r="W90" s="137"/>
      <c r="X90" s="304"/>
      <c r="Y90" s="304"/>
      <c r="Z90" s="137"/>
      <c r="AA90" s="138"/>
      <c r="AB90" s="137"/>
      <c r="AC90" s="138"/>
      <c r="AD90" s="137"/>
      <c r="AE90" s="138"/>
      <c r="AF90" s="137"/>
      <c r="AG90" s="138"/>
      <c r="AH90" s="137"/>
      <c r="AI90" s="304"/>
      <c r="AJ90" s="304"/>
      <c r="AK90" s="137"/>
      <c r="AL90" s="138"/>
      <c r="AM90" s="137"/>
      <c r="AN90" s="138"/>
      <c r="AO90" s="137"/>
      <c r="AP90" s="304"/>
      <c r="AQ90" s="304"/>
      <c r="AR90" s="137"/>
      <c r="AS90" s="304"/>
      <c r="AT90" s="304"/>
      <c r="AU90" s="137"/>
      <c r="AV90" s="304"/>
      <c r="AW90" s="304"/>
      <c r="AX90" s="137"/>
      <c r="AY90" s="138"/>
      <c r="AZ90" s="137"/>
      <c r="BA90" s="138"/>
      <c r="BB90" s="137"/>
      <c r="BC90" s="304"/>
      <c r="BD90" s="304"/>
      <c r="BE90" s="137"/>
      <c r="BF90" s="138"/>
      <c r="BG90" s="137"/>
      <c r="BH90" s="304"/>
      <c r="BI90" s="304"/>
      <c r="BJ90" s="137"/>
      <c r="BK90" s="138"/>
      <c r="BL90" s="137"/>
      <c r="BM90" s="138"/>
      <c r="BN90" s="137"/>
      <c r="BO90" s="304"/>
      <c r="BP90" s="304"/>
      <c r="BQ90" s="137"/>
      <c r="BR90" s="138"/>
      <c r="BS90" s="2"/>
      <c r="BT90" s="336"/>
      <c r="BU90" s="336"/>
      <c r="BV90" s="2"/>
      <c r="BW90" s="1"/>
      <c r="BX90" s="2"/>
      <c r="BY90" s="1"/>
      <c r="BZ90" s="2"/>
      <c r="CA90" s="336"/>
      <c r="CB90" s="336"/>
      <c r="CC90" s="2"/>
      <c r="CD90" s="336"/>
      <c r="CE90" s="336"/>
      <c r="CF90" s="2"/>
      <c r="CG90" s="336"/>
      <c r="CH90" s="336"/>
      <c r="CI90" s="2"/>
      <c r="CJ90" s="336"/>
      <c r="CK90" s="336"/>
      <c r="CL90" s="2"/>
      <c r="CM90" s="336"/>
      <c r="CN90" s="336"/>
      <c r="CO90" s="2"/>
      <c r="CP90" s="1"/>
      <c r="CQ90" s="2"/>
      <c r="CR90" s="336"/>
      <c r="CS90" s="336"/>
      <c r="CT90" s="2"/>
      <c r="CU90" s="336"/>
      <c r="CV90" s="336"/>
      <c r="CW90" s="2"/>
      <c r="CX90" s="1"/>
      <c r="CY90" s="2"/>
      <c r="CZ90" s="336"/>
      <c r="DA90" s="336"/>
      <c r="DB90" s="2"/>
      <c r="DC90" s="336"/>
      <c r="DD90" s="336"/>
      <c r="DE90" s="2"/>
      <c r="DF90" s="1"/>
      <c r="DG90" s="2"/>
      <c r="DH90" s="1"/>
      <c r="DI90" s="2"/>
      <c r="DJ90" s="1"/>
      <c r="DK90" s="2"/>
      <c r="DL90" s="1"/>
      <c r="DM90" s="2"/>
      <c r="DN90" s="336"/>
      <c r="DO90" s="336"/>
      <c r="DP90" s="2"/>
      <c r="DQ90" s="336"/>
      <c r="DR90" s="336"/>
      <c r="DS90" s="2"/>
      <c r="DT90" s="336"/>
      <c r="DU90" s="336"/>
      <c r="DV90" s="2"/>
      <c r="DW90" s="336"/>
      <c r="DX90" s="336"/>
      <c r="DY90" s="2"/>
      <c r="DZ90" s="336"/>
      <c r="EA90" s="350"/>
      <c r="EB90" s="139"/>
      <c r="EC90" s="336"/>
      <c r="ED90" s="336"/>
      <c r="EE90" s="2"/>
      <c r="EF90" s="336"/>
      <c r="EG90" s="336"/>
      <c r="EH90" s="2"/>
      <c r="EI90" s="336"/>
      <c r="EJ90" s="336"/>
      <c r="EK90" s="2"/>
      <c r="EL90" s="336"/>
      <c r="EM90" s="336"/>
      <c r="EN90" s="121"/>
      <c r="EO90" s="336"/>
      <c r="EP90" s="336"/>
      <c r="EQ90" s="2"/>
      <c r="ER90" s="336"/>
      <c r="ES90" s="336"/>
      <c r="ET90" s="2"/>
      <c r="EU90" s="336"/>
      <c r="EV90" s="336"/>
      <c r="EW90" s="2"/>
      <c r="EX90" s="336"/>
      <c r="EY90" s="336"/>
      <c r="EZ90" s="2"/>
      <c r="FA90" s="336"/>
      <c r="FB90" s="336"/>
      <c r="FC90" s="2"/>
      <c r="FD90" s="336"/>
      <c r="FE90" s="336"/>
      <c r="FF90" s="2"/>
      <c r="FG90" s="336"/>
      <c r="FH90" s="336"/>
      <c r="FI90" s="2"/>
      <c r="FJ90" s="336"/>
      <c r="FK90" s="336"/>
    </row>
    <row r="91" spans="1:167" x14ac:dyDescent="0.2">
      <c r="A91" s="190" t="s">
        <v>60</v>
      </c>
      <c r="B91" s="24" t="s">
        <v>243</v>
      </c>
      <c r="C91" s="2251">
        <v>135</v>
      </c>
      <c r="D91" s="25" t="s">
        <v>2</v>
      </c>
      <c r="E91" s="48"/>
      <c r="F91" s="27"/>
      <c r="G91" s="293"/>
      <c r="H91" s="293"/>
      <c r="I91" s="27"/>
      <c r="J91" s="293"/>
      <c r="K91" s="293"/>
      <c r="L91" s="27"/>
      <c r="M91" s="28"/>
      <c r="N91" s="27"/>
      <c r="O91" s="293"/>
      <c r="P91" s="293"/>
      <c r="Q91" s="27"/>
      <c r="R91" s="293"/>
      <c r="S91" s="293"/>
      <c r="T91" s="27"/>
      <c r="U91" s="293"/>
      <c r="V91" s="293"/>
      <c r="W91" s="27"/>
      <c r="X91" s="293"/>
      <c r="Y91" s="293"/>
      <c r="Z91" s="27"/>
      <c r="AA91" s="28"/>
      <c r="AB91" s="27"/>
      <c r="AC91" s="28"/>
      <c r="AD91" s="27"/>
      <c r="AE91" s="28"/>
      <c r="AF91" s="27"/>
      <c r="AG91" s="28"/>
      <c r="AH91" s="27"/>
      <c r="AI91" s="293"/>
      <c r="AJ91" s="293"/>
      <c r="AK91" s="27"/>
      <c r="AL91" s="28"/>
      <c r="AM91" s="27"/>
      <c r="AN91" s="28"/>
      <c r="AO91" s="27"/>
      <c r="AP91" s="293"/>
      <c r="AQ91" s="293"/>
      <c r="AR91" s="27"/>
      <c r="AS91" s="293"/>
      <c r="AT91" s="293"/>
      <c r="AU91" s="27"/>
      <c r="AV91" s="293"/>
      <c r="AW91" s="293"/>
      <c r="AX91" s="27"/>
      <c r="AY91" s="28"/>
      <c r="AZ91" s="27"/>
      <c r="BA91" s="28"/>
      <c r="BB91" s="27"/>
      <c r="BC91" s="293"/>
      <c r="BD91" s="293"/>
      <c r="BE91" s="27"/>
      <c r="BF91" s="28"/>
      <c r="BG91" s="27"/>
      <c r="BH91" s="293"/>
      <c r="BI91" s="293"/>
      <c r="BJ91" s="27"/>
      <c r="BK91" s="28"/>
      <c r="BL91" s="27"/>
      <c r="BM91" s="28"/>
      <c r="BN91" s="27"/>
      <c r="BO91" s="293"/>
      <c r="BP91" s="293"/>
      <c r="BQ91" s="27"/>
      <c r="BR91" s="28"/>
      <c r="BS91" s="166"/>
      <c r="BT91" s="328"/>
      <c r="BU91" s="328"/>
      <c r="BV91" s="166"/>
      <c r="BW91" s="167"/>
      <c r="BX91" s="166"/>
      <c r="BY91" s="167"/>
      <c r="BZ91" s="166"/>
      <c r="CA91" s="328"/>
      <c r="CB91" s="328"/>
      <c r="CC91" s="166"/>
      <c r="CD91" s="328"/>
      <c r="CE91" s="328"/>
      <c r="CF91" s="166"/>
      <c r="CG91" s="328"/>
      <c r="CH91" s="328"/>
      <c r="CI91" s="166"/>
      <c r="CJ91" s="328"/>
      <c r="CK91" s="328"/>
      <c r="CL91" s="166"/>
      <c r="CM91" s="328"/>
      <c r="CN91" s="328"/>
      <c r="CO91" s="166"/>
      <c r="CP91" s="167"/>
      <c r="CQ91" s="166"/>
      <c r="CR91" s="328"/>
      <c r="CS91" s="328"/>
      <c r="CT91" s="166"/>
      <c r="CU91" s="328"/>
      <c r="CV91" s="328"/>
      <c r="CW91" s="166"/>
      <c r="CX91" s="167"/>
      <c r="CY91" s="166"/>
      <c r="CZ91" s="328"/>
      <c r="DA91" s="328"/>
      <c r="DB91" s="166"/>
      <c r="DC91" s="328"/>
      <c r="DD91" s="328"/>
      <c r="DE91" s="166"/>
      <c r="DF91" s="167"/>
      <c r="DG91" s="166"/>
      <c r="DH91" s="167"/>
      <c r="DI91" s="166"/>
      <c r="DJ91" s="167"/>
      <c r="DK91" s="166"/>
      <c r="DL91" s="167"/>
      <c r="DM91" s="166"/>
      <c r="DN91" s="328"/>
      <c r="DO91" s="328"/>
      <c r="DP91" s="166"/>
      <c r="DQ91" s="328"/>
      <c r="DR91" s="328"/>
      <c r="DS91" s="166"/>
      <c r="DT91" s="328"/>
      <c r="DU91" s="328"/>
      <c r="DV91" s="166"/>
      <c r="DW91" s="328"/>
      <c r="DX91" s="328"/>
      <c r="DY91" s="166"/>
      <c r="DZ91" s="328"/>
      <c r="EA91" s="340"/>
      <c r="EB91" s="225">
        <v>66.8</v>
      </c>
      <c r="EC91" s="325" t="s">
        <v>3</v>
      </c>
      <c r="ED91" s="325"/>
      <c r="EE91" s="285">
        <v>389</v>
      </c>
      <c r="EF91" s="325" t="s">
        <v>8</v>
      </c>
      <c r="EG91" s="359" t="str">
        <f>(IF(((EE91/$C91)&lt;10),"&lt;10",ROUND((EE91/$C91),0)))</f>
        <v>&lt;10</v>
      </c>
      <c r="EH91" s="285">
        <v>191</v>
      </c>
      <c r="EI91" s="325" t="s">
        <v>3</v>
      </c>
      <c r="EJ91" s="359" t="str">
        <f>(IF(((EH91/$C91)&lt;10),"&lt;10",ROUND((EH91/$C91),0)))</f>
        <v>&lt;10</v>
      </c>
      <c r="EK91" s="285">
        <v>325</v>
      </c>
      <c r="EL91" s="325" t="s">
        <v>3</v>
      </c>
      <c r="EM91" s="359" t="str">
        <f>(IF(((EK91/$C91)&lt;10),"&lt;10",ROUND((EK91/$C91),0)))</f>
        <v>&lt;10</v>
      </c>
      <c r="EN91" s="285">
        <v>139</v>
      </c>
      <c r="EO91" s="325" t="s">
        <v>3</v>
      </c>
      <c r="EP91" s="359" t="str">
        <f>(IF(((EN91/$C91)&lt;10),"&lt;10",ROUND((EN91/$C91),0)))</f>
        <v>&lt;10</v>
      </c>
      <c r="EQ91" s="285">
        <v>335</v>
      </c>
      <c r="ER91" s="325" t="s">
        <v>3</v>
      </c>
      <c r="ES91" s="359" t="str">
        <f>(IF(((EQ91/$C91)&lt;10),"&lt;10",ROUND((EQ91/$C91),0)))</f>
        <v>&lt;10</v>
      </c>
      <c r="ET91" s="285">
        <v>467</v>
      </c>
      <c r="EU91" s="325" t="s">
        <v>3</v>
      </c>
      <c r="EV91" s="359" t="str">
        <f>(IF(((ET91/$C91)&lt;10),"&lt;10",ROUND((ET91/$C91),0)))</f>
        <v>&lt;10</v>
      </c>
      <c r="EW91" s="225">
        <v>60.3</v>
      </c>
      <c r="EX91" s="325" t="s">
        <v>3</v>
      </c>
      <c r="EY91" s="325"/>
      <c r="EZ91" s="285">
        <v>667</v>
      </c>
      <c r="FA91" s="325" t="s">
        <v>3</v>
      </c>
      <c r="FB91" s="359" t="str">
        <f>(IF(((EZ91/$C91)&lt;10),"&lt;10",ROUND((EZ91/$C91),0)))</f>
        <v>&lt;10</v>
      </c>
      <c r="FC91" s="285">
        <v>178</v>
      </c>
      <c r="FD91" s="325" t="s">
        <v>3</v>
      </c>
      <c r="FE91" s="359" t="str">
        <f>(IF(((FC91/$C91)&lt;10),"&lt;10",ROUND((FC91/$C91),0)))</f>
        <v>&lt;10</v>
      </c>
      <c r="FF91" s="286">
        <v>1900</v>
      </c>
      <c r="FG91" s="325" t="s">
        <v>8</v>
      </c>
      <c r="FH91" s="359">
        <f>(IF(((FF91/$C91)&lt;10),"&lt;10",ROUND((FF91/$C91),0)))</f>
        <v>14</v>
      </c>
      <c r="FI91" s="286">
        <v>2970</v>
      </c>
      <c r="FJ91" s="325" t="s">
        <v>3</v>
      </c>
      <c r="FK91" s="372">
        <f>(IF(((FI91/$C91)&lt;10),"&lt;10",ROUND((FI91/$C91),0)))</f>
        <v>22</v>
      </c>
    </row>
    <row r="92" spans="1:167" x14ac:dyDescent="0.2">
      <c r="A92" s="191" t="s">
        <v>61</v>
      </c>
      <c r="B92" s="140" t="s">
        <v>243</v>
      </c>
      <c r="C92" s="2248" t="s">
        <v>2</v>
      </c>
      <c r="D92" s="30" t="s">
        <v>2</v>
      </c>
      <c r="E92" s="44"/>
      <c r="F92" s="32"/>
      <c r="G92" s="294"/>
      <c r="H92" s="294"/>
      <c r="I92" s="32"/>
      <c r="J92" s="294"/>
      <c r="K92" s="294"/>
      <c r="L92" s="32"/>
      <c r="M92" s="33"/>
      <c r="N92" s="32"/>
      <c r="O92" s="294"/>
      <c r="P92" s="294"/>
      <c r="Q92" s="32"/>
      <c r="R92" s="294"/>
      <c r="S92" s="294"/>
      <c r="T92" s="32"/>
      <c r="U92" s="294"/>
      <c r="V92" s="294"/>
      <c r="W92" s="32"/>
      <c r="X92" s="294"/>
      <c r="Y92" s="294"/>
      <c r="Z92" s="32"/>
      <c r="AA92" s="33"/>
      <c r="AB92" s="32"/>
      <c r="AC92" s="33"/>
      <c r="AD92" s="32"/>
      <c r="AE92" s="33"/>
      <c r="AF92" s="32"/>
      <c r="AG92" s="33"/>
      <c r="AH92" s="32"/>
      <c r="AI92" s="294"/>
      <c r="AJ92" s="294"/>
      <c r="AK92" s="32"/>
      <c r="AL92" s="33"/>
      <c r="AM92" s="32"/>
      <c r="AN92" s="33"/>
      <c r="AO92" s="32"/>
      <c r="AP92" s="294"/>
      <c r="AQ92" s="294"/>
      <c r="AR92" s="32"/>
      <c r="AS92" s="294"/>
      <c r="AT92" s="294"/>
      <c r="AU92" s="32"/>
      <c r="AV92" s="294"/>
      <c r="AW92" s="294"/>
      <c r="AX92" s="32"/>
      <c r="AY92" s="33"/>
      <c r="AZ92" s="32"/>
      <c r="BA92" s="33"/>
      <c r="BB92" s="32"/>
      <c r="BC92" s="294"/>
      <c r="BD92" s="294"/>
      <c r="BE92" s="32"/>
      <c r="BF92" s="33"/>
      <c r="BG92" s="32"/>
      <c r="BH92" s="294"/>
      <c r="BI92" s="294"/>
      <c r="BJ92" s="32"/>
      <c r="BK92" s="33"/>
      <c r="BL92" s="32"/>
      <c r="BM92" s="33"/>
      <c r="BN92" s="32"/>
      <c r="BO92" s="294"/>
      <c r="BP92" s="294"/>
      <c r="BQ92" s="32"/>
      <c r="BR92" s="33"/>
      <c r="BS92" s="168"/>
      <c r="BT92" s="329"/>
      <c r="BU92" s="329"/>
      <c r="BV92" s="168"/>
      <c r="BW92" s="169"/>
      <c r="BX92" s="168"/>
      <c r="BY92" s="169"/>
      <c r="BZ92" s="168"/>
      <c r="CA92" s="329"/>
      <c r="CB92" s="329"/>
      <c r="CC92" s="168"/>
      <c r="CD92" s="329"/>
      <c r="CE92" s="329"/>
      <c r="CF92" s="168"/>
      <c r="CG92" s="329"/>
      <c r="CH92" s="329"/>
      <c r="CI92" s="168"/>
      <c r="CJ92" s="329"/>
      <c r="CK92" s="329"/>
      <c r="CL92" s="168"/>
      <c r="CM92" s="329"/>
      <c r="CN92" s="329"/>
      <c r="CO92" s="168"/>
      <c r="CP92" s="169"/>
      <c r="CQ92" s="168"/>
      <c r="CR92" s="329"/>
      <c r="CS92" s="329"/>
      <c r="CT92" s="168"/>
      <c r="CU92" s="329"/>
      <c r="CV92" s="329"/>
      <c r="CW92" s="168"/>
      <c r="CX92" s="169"/>
      <c r="CY92" s="168"/>
      <c r="CZ92" s="329"/>
      <c r="DA92" s="329"/>
      <c r="DB92" s="168"/>
      <c r="DC92" s="329"/>
      <c r="DD92" s="329"/>
      <c r="DE92" s="168"/>
      <c r="DF92" s="169"/>
      <c r="DG92" s="168"/>
      <c r="DH92" s="169"/>
      <c r="DI92" s="168"/>
      <c r="DJ92" s="169"/>
      <c r="DK92" s="168"/>
      <c r="DL92" s="169"/>
      <c r="DM92" s="168"/>
      <c r="DN92" s="329"/>
      <c r="DO92" s="329"/>
      <c r="DP92" s="168"/>
      <c r="DQ92" s="329"/>
      <c r="DR92" s="329"/>
      <c r="DS92" s="168"/>
      <c r="DT92" s="329"/>
      <c r="DU92" s="329"/>
      <c r="DV92" s="168"/>
      <c r="DW92" s="329"/>
      <c r="DX92" s="329"/>
      <c r="DY92" s="168"/>
      <c r="DZ92" s="329"/>
      <c r="EA92" s="341"/>
      <c r="EB92" s="227">
        <v>382</v>
      </c>
      <c r="EC92" s="326" t="s">
        <v>3</v>
      </c>
      <c r="ED92" s="326"/>
      <c r="EE92" s="227">
        <v>84.6</v>
      </c>
      <c r="EF92" s="326" t="s">
        <v>8</v>
      </c>
      <c r="EG92" s="360"/>
      <c r="EH92" s="227">
        <v>28.299999999999997</v>
      </c>
      <c r="EI92" s="326" t="s">
        <v>8</v>
      </c>
      <c r="EJ92" s="360"/>
      <c r="EK92" s="227">
        <v>75</v>
      </c>
      <c r="EL92" s="326" t="s">
        <v>3</v>
      </c>
      <c r="EM92" s="326"/>
      <c r="EN92" s="227">
        <v>37.299999999999997</v>
      </c>
      <c r="EO92" s="326" t="s">
        <v>8</v>
      </c>
      <c r="EP92" s="326"/>
      <c r="EQ92" s="125">
        <v>148</v>
      </c>
      <c r="ER92" s="326" t="s">
        <v>12</v>
      </c>
      <c r="ES92" s="326"/>
      <c r="ET92" s="227">
        <v>31</v>
      </c>
      <c r="EU92" s="326" t="s">
        <v>3</v>
      </c>
      <c r="EV92" s="326"/>
      <c r="EW92" s="227">
        <v>14.5</v>
      </c>
      <c r="EX92" s="326" t="s">
        <v>8</v>
      </c>
      <c r="EY92" s="326"/>
      <c r="EZ92" s="125">
        <v>163</v>
      </c>
      <c r="FA92" s="326" t="s">
        <v>12</v>
      </c>
      <c r="FB92" s="326"/>
      <c r="FC92" s="227">
        <v>49.2</v>
      </c>
      <c r="FD92" s="326" t="s">
        <v>3</v>
      </c>
      <c r="FE92" s="326"/>
      <c r="FF92" s="227">
        <v>637</v>
      </c>
      <c r="FG92" s="326" t="s">
        <v>8</v>
      </c>
      <c r="FH92" s="326"/>
      <c r="FI92" s="227">
        <v>501</v>
      </c>
      <c r="FJ92" s="326" t="s">
        <v>8</v>
      </c>
      <c r="FK92" s="364"/>
    </row>
    <row r="93" spans="1:167" x14ac:dyDescent="0.2">
      <c r="A93" s="191" t="s">
        <v>62</v>
      </c>
      <c r="B93" s="140" t="s">
        <v>243</v>
      </c>
      <c r="C93" s="2248" t="s">
        <v>2</v>
      </c>
      <c r="D93" s="30">
        <v>600</v>
      </c>
      <c r="E93" s="44"/>
      <c r="F93" s="32"/>
      <c r="G93" s="294"/>
      <c r="H93" s="294"/>
      <c r="I93" s="32"/>
      <c r="J93" s="294"/>
      <c r="K93" s="294"/>
      <c r="L93" s="32"/>
      <c r="M93" s="33"/>
      <c r="N93" s="32"/>
      <c r="O93" s="294"/>
      <c r="P93" s="294"/>
      <c r="Q93" s="32"/>
      <c r="R93" s="294"/>
      <c r="S93" s="294"/>
      <c r="T93" s="32"/>
      <c r="U93" s="294"/>
      <c r="V93" s="294"/>
      <c r="W93" s="32"/>
      <c r="X93" s="294"/>
      <c r="Y93" s="294"/>
      <c r="Z93" s="32"/>
      <c r="AA93" s="33"/>
      <c r="AB93" s="32"/>
      <c r="AC93" s="33"/>
      <c r="AD93" s="32"/>
      <c r="AE93" s="33"/>
      <c r="AF93" s="32"/>
      <c r="AG93" s="33"/>
      <c r="AH93" s="32"/>
      <c r="AI93" s="294"/>
      <c r="AJ93" s="294"/>
      <c r="AK93" s="32"/>
      <c r="AL93" s="33"/>
      <c r="AM93" s="32"/>
      <c r="AN93" s="33"/>
      <c r="AO93" s="32"/>
      <c r="AP93" s="294"/>
      <c r="AQ93" s="294"/>
      <c r="AR93" s="32"/>
      <c r="AS93" s="294"/>
      <c r="AT93" s="294"/>
      <c r="AU93" s="32"/>
      <c r="AV93" s="294"/>
      <c r="AW93" s="294"/>
      <c r="AX93" s="32"/>
      <c r="AY93" s="33"/>
      <c r="AZ93" s="32"/>
      <c r="BA93" s="33"/>
      <c r="BB93" s="32"/>
      <c r="BC93" s="294"/>
      <c r="BD93" s="294"/>
      <c r="BE93" s="32"/>
      <c r="BF93" s="33"/>
      <c r="BG93" s="32"/>
      <c r="BH93" s="294"/>
      <c r="BI93" s="294"/>
      <c r="BJ93" s="32"/>
      <c r="BK93" s="33"/>
      <c r="BL93" s="32"/>
      <c r="BM93" s="33"/>
      <c r="BN93" s="32"/>
      <c r="BO93" s="294"/>
      <c r="BP93" s="294"/>
      <c r="BQ93" s="32"/>
      <c r="BR93" s="33"/>
      <c r="BS93" s="168"/>
      <c r="BT93" s="329"/>
      <c r="BU93" s="329"/>
      <c r="BV93" s="168"/>
      <c r="BW93" s="169"/>
      <c r="BX93" s="168"/>
      <c r="BY93" s="169"/>
      <c r="BZ93" s="168"/>
      <c r="CA93" s="329"/>
      <c r="CB93" s="329"/>
      <c r="CC93" s="168"/>
      <c r="CD93" s="329"/>
      <c r="CE93" s="329"/>
      <c r="CF93" s="168"/>
      <c r="CG93" s="329"/>
      <c r="CH93" s="329"/>
      <c r="CI93" s="168"/>
      <c r="CJ93" s="329"/>
      <c r="CK93" s="329"/>
      <c r="CL93" s="168"/>
      <c r="CM93" s="329"/>
      <c r="CN93" s="329"/>
      <c r="CO93" s="168"/>
      <c r="CP93" s="169"/>
      <c r="CQ93" s="168"/>
      <c r="CR93" s="329"/>
      <c r="CS93" s="329"/>
      <c r="CT93" s="168"/>
      <c r="CU93" s="329"/>
      <c r="CV93" s="329"/>
      <c r="CW93" s="168"/>
      <c r="CX93" s="169"/>
      <c r="CY93" s="168"/>
      <c r="CZ93" s="329"/>
      <c r="DA93" s="329"/>
      <c r="DB93" s="168"/>
      <c r="DC93" s="329"/>
      <c r="DD93" s="329"/>
      <c r="DE93" s="168"/>
      <c r="DF93" s="169"/>
      <c r="DG93" s="168"/>
      <c r="DH93" s="169"/>
      <c r="DI93" s="168"/>
      <c r="DJ93" s="169"/>
      <c r="DK93" s="168"/>
      <c r="DL93" s="169"/>
      <c r="DM93" s="168"/>
      <c r="DN93" s="329"/>
      <c r="DO93" s="329"/>
      <c r="DP93" s="168"/>
      <c r="DQ93" s="329"/>
      <c r="DR93" s="329"/>
      <c r="DS93" s="168"/>
      <c r="DT93" s="329"/>
      <c r="DU93" s="329"/>
      <c r="DV93" s="168"/>
      <c r="DW93" s="329"/>
      <c r="DX93" s="329"/>
      <c r="DY93" s="168"/>
      <c r="DZ93" s="329"/>
      <c r="EA93" s="341"/>
      <c r="EB93" s="125">
        <v>14.7</v>
      </c>
      <c r="EC93" s="326" t="s">
        <v>12</v>
      </c>
      <c r="ED93" s="326"/>
      <c r="EE93" s="125">
        <v>70.7</v>
      </c>
      <c r="EF93" s="326" t="s">
        <v>12</v>
      </c>
      <c r="EG93" s="326"/>
      <c r="EH93" s="125">
        <v>14.4</v>
      </c>
      <c r="EI93" s="326" t="s">
        <v>12</v>
      </c>
      <c r="EJ93" s="326"/>
      <c r="EK93" s="125">
        <v>31.4</v>
      </c>
      <c r="EL93" s="326" t="s">
        <v>12</v>
      </c>
      <c r="EM93" s="326"/>
      <c r="EN93" s="125">
        <v>30.599999999999998</v>
      </c>
      <c r="EO93" s="326" t="s">
        <v>12</v>
      </c>
      <c r="EP93" s="326"/>
      <c r="EQ93" s="125">
        <v>148</v>
      </c>
      <c r="ER93" s="326" t="s">
        <v>12</v>
      </c>
      <c r="ES93" s="326"/>
      <c r="ET93" s="125">
        <v>15.100000000000001</v>
      </c>
      <c r="EU93" s="326" t="s">
        <v>12</v>
      </c>
      <c r="EV93" s="326"/>
      <c r="EW93" s="125">
        <v>14.4</v>
      </c>
      <c r="EX93" s="326" t="s">
        <v>12</v>
      </c>
      <c r="EY93" s="326"/>
      <c r="EZ93" s="125">
        <v>163</v>
      </c>
      <c r="FA93" s="326" t="s">
        <v>12</v>
      </c>
      <c r="FB93" s="326"/>
      <c r="FC93" s="125">
        <v>15.299999999999999</v>
      </c>
      <c r="FD93" s="326" t="s">
        <v>12</v>
      </c>
      <c r="FE93" s="326"/>
      <c r="FF93" s="125">
        <v>157</v>
      </c>
      <c r="FG93" s="326" t="s">
        <v>12</v>
      </c>
      <c r="FH93" s="326"/>
      <c r="FI93" s="125">
        <v>304</v>
      </c>
      <c r="FJ93" s="326" t="s">
        <v>12</v>
      </c>
      <c r="FK93" s="364"/>
    </row>
    <row r="94" spans="1:167" x14ac:dyDescent="0.2">
      <c r="A94" s="191" t="s">
        <v>63</v>
      </c>
      <c r="B94" s="140" t="s">
        <v>243</v>
      </c>
      <c r="C94" s="2248" t="s">
        <v>2</v>
      </c>
      <c r="D94" s="153" t="s">
        <v>2</v>
      </c>
      <c r="E94" s="44"/>
      <c r="F94" s="32"/>
      <c r="G94" s="294"/>
      <c r="H94" s="294"/>
      <c r="I94" s="32"/>
      <c r="J94" s="294"/>
      <c r="K94" s="294"/>
      <c r="L94" s="32"/>
      <c r="M94" s="33"/>
      <c r="N94" s="32"/>
      <c r="O94" s="294"/>
      <c r="P94" s="294"/>
      <c r="Q94" s="32"/>
      <c r="R94" s="294"/>
      <c r="S94" s="294"/>
      <c r="T94" s="32"/>
      <c r="U94" s="294"/>
      <c r="V94" s="294"/>
      <c r="W94" s="32"/>
      <c r="X94" s="294"/>
      <c r="Y94" s="294"/>
      <c r="Z94" s="32"/>
      <c r="AA94" s="33"/>
      <c r="AB94" s="32"/>
      <c r="AC94" s="33"/>
      <c r="AD94" s="32"/>
      <c r="AE94" s="33"/>
      <c r="AF94" s="32"/>
      <c r="AG94" s="33"/>
      <c r="AH94" s="32"/>
      <c r="AI94" s="294"/>
      <c r="AJ94" s="294"/>
      <c r="AK94" s="32"/>
      <c r="AL94" s="33"/>
      <c r="AM94" s="32"/>
      <c r="AN94" s="33"/>
      <c r="AO94" s="32"/>
      <c r="AP94" s="294"/>
      <c r="AQ94" s="294"/>
      <c r="AR94" s="32"/>
      <c r="AS94" s="294"/>
      <c r="AT94" s="294"/>
      <c r="AU94" s="32"/>
      <c r="AV94" s="294"/>
      <c r="AW94" s="294"/>
      <c r="AX94" s="32"/>
      <c r="AY94" s="33"/>
      <c r="AZ94" s="32"/>
      <c r="BA94" s="33"/>
      <c r="BB94" s="32"/>
      <c r="BC94" s="294"/>
      <c r="BD94" s="294"/>
      <c r="BE94" s="32"/>
      <c r="BF94" s="33"/>
      <c r="BG94" s="32"/>
      <c r="BH94" s="294"/>
      <c r="BI94" s="294"/>
      <c r="BJ94" s="32"/>
      <c r="BK94" s="33"/>
      <c r="BL94" s="32"/>
      <c r="BM94" s="33"/>
      <c r="BN94" s="32"/>
      <c r="BO94" s="294"/>
      <c r="BP94" s="294"/>
      <c r="BQ94" s="32"/>
      <c r="BR94" s="33"/>
      <c r="BS94" s="168"/>
      <c r="BT94" s="329"/>
      <c r="BU94" s="329"/>
      <c r="BV94" s="168"/>
      <c r="BW94" s="169"/>
      <c r="BX94" s="168"/>
      <c r="BY94" s="169"/>
      <c r="BZ94" s="168"/>
      <c r="CA94" s="329"/>
      <c r="CB94" s="329"/>
      <c r="CC94" s="168"/>
      <c r="CD94" s="329"/>
      <c r="CE94" s="329"/>
      <c r="CF94" s="168"/>
      <c r="CG94" s="329"/>
      <c r="CH94" s="329"/>
      <c r="CI94" s="168"/>
      <c r="CJ94" s="329"/>
      <c r="CK94" s="329"/>
      <c r="CL94" s="168"/>
      <c r="CM94" s="329"/>
      <c r="CN94" s="329"/>
      <c r="CO94" s="168"/>
      <c r="CP94" s="169"/>
      <c r="CQ94" s="168"/>
      <c r="CR94" s="329"/>
      <c r="CS94" s="329"/>
      <c r="CT94" s="168"/>
      <c r="CU94" s="329"/>
      <c r="CV94" s="329"/>
      <c r="CW94" s="168"/>
      <c r="CX94" s="169"/>
      <c r="CY94" s="168"/>
      <c r="CZ94" s="329"/>
      <c r="DA94" s="329"/>
      <c r="DB94" s="168"/>
      <c r="DC94" s="329"/>
      <c r="DD94" s="329"/>
      <c r="DE94" s="168"/>
      <c r="DF94" s="169"/>
      <c r="DG94" s="168"/>
      <c r="DH94" s="169"/>
      <c r="DI94" s="168"/>
      <c r="DJ94" s="169"/>
      <c r="DK94" s="168"/>
      <c r="DL94" s="169"/>
      <c r="DM94" s="168"/>
      <c r="DN94" s="329"/>
      <c r="DO94" s="329"/>
      <c r="DP94" s="168"/>
      <c r="DQ94" s="329"/>
      <c r="DR94" s="329"/>
      <c r="DS94" s="168"/>
      <c r="DT94" s="329"/>
      <c r="DU94" s="329"/>
      <c r="DV94" s="168"/>
      <c r="DW94" s="329"/>
      <c r="DX94" s="329"/>
      <c r="DY94" s="168"/>
      <c r="DZ94" s="329"/>
      <c r="EA94" s="341"/>
      <c r="EB94" s="125">
        <v>14.7</v>
      </c>
      <c r="EC94" s="326" t="s">
        <v>12</v>
      </c>
      <c r="ED94" s="326"/>
      <c r="EE94" s="125">
        <v>70.7</v>
      </c>
      <c r="EF94" s="326" t="s">
        <v>12</v>
      </c>
      <c r="EG94" s="326"/>
      <c r="EH94" s="125">
        <v>14.4</v>
      </c>
      <c r="EI94" s="326" t="s">
        <v>12</v>
      </c>
      <c r="EJ94" s="326"/>
      <c r="EK94" s="125">
        <v>31.4</v>
      </c>
      <c r="EL94" s="326" t="s">
        <v>12</v>
      </c>
      <c r="EM94" s="326"/>
      <c r="EN94" s="125">
        <v>30.599999999999998</v>
      </c>
      <c r="EO94" s="326" t="s">
        <v>12</v>
      </c>
      <c r="EP94" s="326"/>
      <c r="EQ94" s="125">
        <v>148</v>
      </c>
      <c r="ER94" s="326" t="s">
        <v>12</v>
      </c>
      <c r="ES94" s="326"/>
      <c r="ET94" s="125">
        <v>15.100000000000001</v>
      </c>
      <c r="EU94" s="326" t="s">
        <v>12</v>
      </c>
      <c r="EV94" s="326"/>
      <c r="EW94" s="125">
        <v>14.4</v>
      </c>
      <c r="EX94" s="326" t="s">
        <v>12</v>
      </c>
      <c r="EY94" s="326"/>
      <c r="EZ94" s="125">
        <v>163</v>
      </c>
      <c r="FA94" s="326" t="s">
        <v>12</v>
      </c>
      <c r="FB94" s="326"/>
      <c r="FC94" s="125">
        <v>15.299999999999999</v>
      </c>
      <c r="FD94" s="326" t="s">
        <v>12</v>
      </c>
      <c r="FE94" s="326"/>
      <c r="FF94" s="125">
        <v>157</v>
      </c>
      <c r="FG94" s="326" t="s">
        <v>12</v>
      </c>
      <c r="FH94" s="326"/>
      <c r="FI94" s="125">
        <v>304</v>
      </c>
      <c r="FJ94" s="326" t="s">
        <v>12</v>
      </c>
      <c r="FK94" s="364"/>
    </row>
    <row r="95" spans="1:167" x14ac:dyDescent="0.2">
      <c r="A95" s="191" t="s">
        <v>64</v>
      </c>
      <c r="B95" s="140" t="s">
        <v>243</v>
      </c>
      <c r="C95" s="2248" t="s">
        <v>2</v>
      </c>
      <c r="D95" s="30">
        <v>60</v>
      </c>
      <c r="E95" s="44"/>
      <c r="F95" s="32"/>
      <c r="G95" s="294"/>
      <c r="H95" s="294"/>
      <c r="I95" s="32"/>
      <c r="J95" s="294"/>
      <c r="K95" s="294"/>
      <c r="L95" s="32"/>
      <c r="M95" s="33"/>
      <c r="N95" s="32"/>
      <c r="O95" s="294"/>
      <c r="P95" s="294"/>
      <c r="Q95" s="32"/>
      <c r="R95" s="294"/>
      <c r="S95" s="294"/>
      <c r="T95" s="32"/>
      <c r="U95" s="294"/>
      <c r="V95" s="294"/>
      <c r="W95" s="32"/>
      <c r="X95" s="294"/>
      <c r="Y95" s="294"/>
      <c r="Z95" s="32"/>
      <c r="AA95" s="33"/>
      <c r="AB95" s="32"/>
      <c r="AC95" s="33"/>
      <c r="AD95" s="32"/>
      <c r="AE95" s="33"/>
      <c r="AF95" s="32"/>
      <c r="AG95" s="33"/>
      <c r="AH95" s="32"/>
      <c r="AI95" s="294"/>
      <c r="AJ95" s="294"/>
      <c r="AK95" s="32"/>
      <c r="AL95" s="33"/>
      <c r="AM95" s="32"/>
      <c r="AN95" s="33"/>
      <c r="AO95" s="32"/>
      <c r="AP95" s="294"/>
      <c r="AQ95" s="294"/>
      <c r="AR95" s="32"/>
      <c r="AS95" s="294"/>
      <c r="AT95" s="294"/>
      <c r="AU95" s="32"/>
      <c r="AV95" s="294"/>
      <c r="AW95" s="294"/>
      <c r="AX95" s="32"/>
      <c r="AY95" s="33"/>
      <c r="AZ95" s="32"/>
      <c r="BA95" s="33"/>
      <c r="BB95" s="32"/>
      <c r="BC95" s="294"/>
      <c r="BD95" s="294"/>
      <c r="BE95" s="32"/>
      <c r="BF95" s="33"/>
      <c r="BG95" s="32"/>
      <c r="BH95" s="294"/>
      <c r="BI95" s="294"/>
      <c r="BJ95" s="32"/>
      <c r="BK95" s="33"/>
      <c r="BL95" s="32"/>
      <c r="BM95" s="33"/>
      <c r="BN95" s="32"/>
      <c r="BO95" s="294"/>
      <c r="BP95" s="294"/>
      <c r="BQ95" s="32"/>
      <c r="BR95" s="33"/>
      <c r="BS95" s="168"/>
      <c r="BT95" s="329"/>
      <c r="BU95" s="329"/>
      <c r="BV95" s="168"/>
      <c r="BW95" s="169"/>
      <c r="BX95" s="168"/>
      <c r="BY95" s="169"/>
      <c r="BZ95" s="168"/>
      <c r="CA95" s="329"/>
      <c r="CB95" s="329"/>
      <c r="CC95" s="168"/>
      <c r="CD95" s="329"/>
      <c r="CE95" s="329"/>
      <c r="CF95" s="168"/>
      <c r="CG95" s="329"/>
      <c r="CH95" s="329"/>
      <c r="CI95" s="168"/>
      <c r="CJ95" s="329"/>
      <c r="CK95" s="329"/>
      <c r="CL95" s="168"/>
      <c r="CM95" s="329"/>
      <c r="CN95" s="329"/>
      <c r="CO95" s="168"/>
      <c r="CP95" s="169"/>
      <c r="CQ95" s="168"/>
      <c r="CR95" s="329"/>
      <c r="CS95" s="329"/>
      <c r="CT95" s="168"/>
      <c r="CU95" s="329"/>
      <c r="CV95" s="329"/>
      <c r="CW95" s="168"/>
      <c r="CX95" s="169"/>
      <c r="CY95" s="168"/>
      <c r="CZ95" s="329"/>
      <c r="DA95" s="329"/>
      <c r="DB95" s="168"/>
      <c r="DC95" s="329"/>
      <c r="DD95" s="329"/>
      <c r="DE95" s="168"/>
      <c r="DF95" s="169"/>
      <c r="DG95" s="168"/>
      <c r="DH95" s="169"/>
      <c r="DI95" s="168"/>
      <c r="DJ95" s="169"/>
      <c r="DK95" s="168"/>
      <c r="DL95" s="169"/>
      <c r="DM95" s="168"/>
      <c r="DN95" s="329"/>
      <c r="DO95" s="329"/>
      <c r="DP95" s="168"/>
      <c r="DQ95" s="329"/>
      <c r="DR95" s="329"/>
      <c r="DS95" s="168"/>
      <c r="DT95" s="329"/>
      <c r="DU95" s="329"/>
      <c r="DV95" s="168"/>
      <c r="DW95" s="329"/>
      <c r="DX95" s="329"/>
      <c r="DY95" s="168"/>
      <c r="DZ95" s="329"/>
      <c r="EA95" s="341"/>
      <c r="EB95" s="125">
        <v>14.7</v>
      </c>
      <c r="EC95" s="326" t="s">
        <v>12</v>
      </c>
      <c r="ED95" s="326"/>
      <c r="EE95" s="125">
        <v>70.7</v>
      </c>
      <c r="EF95" s="326" t="s">
        <v>12</v>
      </c>
      <c r="EG95" s="326"/>
      <c r="EH95" s="125">
        <v>14.4</v>
      </c>
      <c r="EI95" s="326" t="s">
        <v>12</v>
      </c>
      <c r="EJ95" s="326"/>
      <c r="EK95" s="125">
        <v>31.4</v>
      </c>
      <c r="EL95" s="326" t="s">
        <v>12</v>
      </c>
      <c r="EM95" s="326"/>
      <c r="EN95" s="125">
        <v>30.599999999999998</v>
      </c>
      <c r="EO95" s="326" t="s">
        <v>12</v>
      </c>
      <c r="EP95" s="326"/>
      <c r="EQ95" s="125">
        <v>148</v>
      </c>
      <c r="ER95" s="326" t="s">
        <v>12</v>
      </c>
      <c r="ES95" s="326"/>
      <c r="ET95" s="125">
        <v>15.100000000000001</v>
      </c>
      <c r="EU95" s="326" t="s">
        <v>12</v>
      </c>
      <c r="EV95" s="326"/>
      <c r="EW95" s="125">
        <v>14.4</v>
      </c>
      <c r="EX95" s="326" t="s">
        <v>12</v>
      </c>
      <c r="EY95" s="326"/>
      <c r="EZ95" s="125">
        <v>163</v>
      </c>
      <c r="FA95" s="326" t="s">
        <v>12</v>
      </c>
      <c r="FB95" s="326"/>
      <c r="FC95" s="125">
        <v>15.299999999999999</v>
      </c>
      <c r="FD95" s="326" t="s">
        <v>12</v>
      </c>
      <c r="FE95" s="326"/>
      <c r="FF95" s="125">
        <v>157</v>
      </c>
      <c r="FG95" s="326" t="s">
        <v>12</v>
      </c>
      <c r="FH95" s="326"/>
      <c r="FI95" s="235">
        <v>380</v>
      </c>
      <c r="FJ95" s="326" t="s">
        <v>8</v>
      </c>
      <c r="FK95" s="367" t="str">
        <f>(IF(((FI95/$D95)&lt;10),"&lt;10",ROUND((FI95/$D95),0)))</f>
        <v>&lt;10</v>
      </c>
    </row>
    <row r="96" spans="1:167" x14ac:dyDescent="0.2">
      <c r="A96" s="192" t="s">
        <v>65</v>
      </c>
      <c r="B96" s="140" t="s">
        <v>243</v>
      </c>
      <c r="C96" s="2248" t="s">
        <v>2</v>
      </c>
      <c r="D96" s="30" t="s">
        <v>2</v>
      </c>
      <c r="E96" s="44"/>
      <c r="F96" s="41"/>
      <c r="G96" s="295"/>
      <c r="H96" s="295"/>
      <c r="I96" s="41"/>
      <c r="J96" s="295"/>
      <c r="K96" s="295"/>
      <c r="L96" s="41"/>
      <c r="M96" s="42"/>
      <c r="N96" s="41"/>
      <c r="O96" s="295"/>
      <c r="P96" s="295"/>
      <c r="Q96" s="41"/>
      <c r="R96" s="295"/>
      <c r="S96" s="295"/>
      <c r="T96" s="41"/>
      <c r="U96" s="295"/>
      <c r="V96" s="295"/>
      <c r="W96" s="41"/>
      <c r="X96" s="295"/>
      <c r="Y96" s="295"/>
      <c r="Z96" s="41"/>
      <c r="AA96" s="42"/>
      <c r="AB96" s="41"/>
      <c r="AC96" s="42"/>
      <c r="AD96" s="41"/>
      <c r="AE96" s="42"/>
      <c r="AF96" s="41"/>
      <c r="AG96" s="42"/>
      <c r="AH96" s="41"/>
      <c r="AI96" s="295"/>
      <c r="AJ96" s="295"/>
      <c r="AK96" s="41"/>
      <c r="AL96" s="42"/>
      <c r="AM96" s="41"/>
      <c r="AN96" s="42"/>
      <c r="AO96" s="41"/>
      <c r="AP96" s="295"/>
      <c r="AQ96" s="295"/>
      <c r="AR96" s="41"/>
      <c r="AS96" s="295"/>
      <c r="AT96" s="295"/>
      <c r="AU96" s="41"/>
      <c r="AV96" s="295"/>
      <c r="AW96" s="295"/>
      <c r="AX96" s="41"/>
      <c r="AY96" s="42"/>
      <c r="AZ96" s="41"/>
      <c r="BA96" s="42"/>
      <c r="BB96" s="41"/>
      <c r="BC96" s="295"/>
      <c r="BD96" s="295"/>
      <c r="BE96" s="41"/>
      <c r="BF96" s="42"/>
      <c r="BG96" s="41"/>
      <c r="BH96" s="295"/>
      <c r="BI96" s="295"/>
      <c r="BJ96" s="41"/>
      <c r="BK96" s="42"/>
      <c r="BL96" s="41"/>
      <c r="BM96" s="42"/>
      <c r="BN96" s="41"/>
      <c r="BO96" s="295"/>
      <c r="BP96" s="295"/>
      <c r="BQ96" s="41"/>
      <c r="BR96" s="42"/>
      <c r="BS96" s="170"/>
      <c r="BT96" s="330"/>
      <c r="BU96" s="330"/>
      <c r="BV96" s="170"/>
      <c r="BW96" s="171"/>
      <c r="BX96" s="170"/>
      <c r="BY96" s="171"/>
      <c r="BZ96" s="170"/>
      <c r="CA96" s="330"/>
      <c r="CB96" s="330"/>
      <c r="CC96" s="170"/>
      <c r="CD96" s="330"/>
      <c r="CE96" s="330"/>
      <c r="CF96" s="170"/>
      <c r="CG96" s="330"/>
      <c r="CH96" s="330"/>
      <c r="CI96" s="170"/>
      <c r="CJ96" s="330"/>
      <c r="CK96" s="330"/>
      <c r="CL96" s="170"/>
      <c r="CM96" s="330"/>
      <c r="CN96" s="330"/>
      <c r="CO96" s="170"/>
      <c r="CP96" s="171"/>
      <c r="CQ96" s="170"/>
      <c r="CR96" s="330"/>
      <c r="CS96" s="330"/>
      <c r="CT96" s="170"/>
      <c r="CU96" s="330"/>
      <c r="CV96" s="330"/>
      <c r="CW96" s="170"/>
      <c r="CX96" s="171"/>
      <c r="CY96" s="170"/>
      <c r="CZ96" s="330"/>
      <c r="DA96" s="330"/>
      <c r="DB96" s="170"/>
      <c r="DC96" s="330"/>
      <c r="DD96" s="330"/>
      <c r="DE96" s="170"/>
      <c r="DF96" s="171"/>
      <c r="DG96" s="170"/>
      <c r="DH96" s="171"/>
      <c r="DI96" s="170"/>
      <c r="DJ96" s="171"/>
      <c r="DK96" s="170"/>
      <c r="DL96" s="171"/>
      <c r="DM96" s="170"/>
      <c r="DN96" s="330"/>
      <c r="DO96" s="330"/>
      <c r="DP96" s="170"/>
      <c r="DQ96" s="330"/>
      <c r="DR96" s="330"/>
      <c r="DS96" s="170"/>
      <c r="DT96" s="330"/>
      <c r="DU96" s="330"/>
      <c r="DV96" s="170"/>
      <c r="DW96" s="330"/>
      <c r="DX96" s="330"/>
      <c r="DY96" s="170"/>
      <c r="DZ96" s="330"/>
      <c r="EA96" s="342"/>
      <c r="EB96" s="131">
        <v>14.7</v>
      </c>
      <c r="EC96" s="327" t="s">
        <v>12</v>
      </c>
      <c r="ED96" s="327"/>
      <c r="EE96" s="131">
        <v>141</v>
      </c>
      <c r="EF96" s="327" t="s">
        <v>12</v>
      </c>
      <c r="EG96" s="327"/>
      <c r="EH96" s="131">
        <v>289</v>
      </c>
      <c r="EI96" s="327" t="s">
        <v>12</v>
      </c>
      <c r="EJ96" s="327"/>
      <c r="EK96" s="131">
        <v>157</v>
      </c>
      <c r="EL96" s="327" t="s">
        <v>12</v>
      </c>
      <c r="EM96" s="327"/>
      <c r="EN96" s="131">
        <v>383</v>
      </c>
      <c r="EO96" s="327" t="s">
        <v>12</v>
      </c>
      <c r="EP96" s="327"/>
      <c r="EQ96" s="131">
        <v>296</v>
      </c>
      <c r="ER96" s="327" t="s">
        <v>12</v>
      </c>
      <c r="ES96" s="327"/>
      <c r="ET96" s="131">
        <v>151</v>
      </c>
      <c r="EU96" s="327" t="s">
        <v>12</v>
      </c>
      <c r="EV96" s="327"/>
      <c r="EW96" s="131">
        <v>144</v>
      </c>
      <c r="EX96" s="327" t="s">
        <v>12</v>
      </c>
      <c r="EY96" s="327"/>
      <c r="EZ96" s="131">
        <v>816</v>
      </c>
      <c r="FA96" s="327" t="s">
        <v>12</v>
      </c>
      <c r="FB96" s="327"/>
      <c r="FC96" s="131">
        <v>305</v>
      </c>
      <c r="FD96" s="327" t="s">
        <v>12</v>
      </c>
      <c r="FE96" s="327"/>
      <c r="FF96" s="131">
        <v>783</v>
      </c>
      <c r="FG96" s="327" t="s">
        <v>12</v>
      </c>
      <c r="FH96" s="327"/>
      <c r="FI96" s="131">
        <v>760</v>
      </c>
      <c r="FJ96" s="327" t="s">
        <v>12</v>
      </c>
      <c r="FK96" s="365"/>
    </row>
    <row r="97" spans="1:167" x14ac:dyDescent="0.2">
      <c r="A97" s="193" t="s">
        <v>240</v>
      </c>
      <c r="B97" s="11"/>
      <c r="C97" s="2237"/>
      <c r="D97" s="47"/>
      <c r="E97" s="48"/>
      <c r="F97" s="49"/>
      <c r="G97" s="296"/>
      <c r="H97" s="296"/>
      <c r="I97" s="49"/>
      <c r="J97" s="296"/>
      <c r="K97" s="296"/>
      <c r="L97" s="49"/>
      <c r="M97" s="50"/>
      <c r="N97" s="50"/>
      <c r="O97" s="296"/>
      <c r="P97" s="296"/>
      <c r="Q97" s="50"/>
      <c r="R97" s="296"/>
      <c r="S97" s="296"/>
      <c r="T97" s="50"/>
      <c r="U97" s="296"/>
      <c r="V97" s="296"/>
      <c r="W97" s="50"/>
      <c r="X97" s="296"/>
      <c r="Y97" s="296"/>
      <c r="Z97" s="63"/>
      <c r="AA97" s="50"/>
      <c r="AB97" s="49"/>
      <c r="AC97" s="50"/>
      <c r="AD97" s="49"/>
      <c r="AE97" s="50"/>
      <c r="AF97" s="49"/>
      <c r="AG97" s="50"/>
      <c r="AH97" s="64"/>
      <c r="AI97" s="296"/>
      <c r="AJ97" s="296"/>
      <c r="AK97" s="49"/>
      <c r="AL97" s="50"/>
      <c r="AM97" s="49"/>
      <c r="AN97" s="50"/>
      <c r="AO97" s="64"/>
      <c r="AP97" s="296"/>
      <c r="AQ97" s="296"/>
      <c r="AR97" s="63"/>
      <c r="AS97" s="296"/>
      <c r="AT97" s="296"/>
      <c r="AU97" s="49"/>
      <c r="AV97" s="296"/>
      <c r="AW97" s="296"/>
      <c r="AX97" s="49"/>
      <c r="AY97" s="50"/>
      <c r="AZ97" s="49"/>
      <c r="BA97" s="50"/>
      <c r="BB97" s="64"/>
      <c r="BC97" s="296"/>
      <c r="BD97" s="296"/>
      <c r="BE97" s="49"/>
      <c r="BF97" s="50"/>
      <c r="BG97" s="64"/>
      <c r="BH97" s="296"/>
      <c r="BI97" s="296"/>
      <c r="BJ97" s="49"/>
      <c r="BK97" s="50"/>
      <c r="BL97" s="49"/>
      <c r="BM97" s="50"/>
      <c r="BN97" s="64"/>
      <c r="BO97" s="296"/>
      <c r="BP97" s="296"/>
      <c r="BQ97" s="49"/>
      <c r="BR97" s="50"/>
      <c r="BS97" s="149"/>
      <c r="BT97" s="353"/>
      <c r="BU97" s="312"/>
      <c r="EA97" s="310"/>
      <c r="EB97" s="149"/>
      <c r="EC97" s="353"/>
      <c r="ED97" s="353"/>
      <c r="EE97" s="149"/>
      <c r="EF97" s="353"/>
      <c r="EG97" s="353"/>
      <c r="EH97" s="149"/>
      <c r="EI97" s="353"/>
      <c r="EJ97" s="353"/>
      <c r="EK97" s="149"/>
      <c r="EL97" s="353"/>
      <c r="EM97" s="353"/>
      <c r="EN97" s="149"/>
      <c r="EO97" s="353"/>
      <c r="EP97" s="353"/>
      <c r="EQ97" s="149"/>
      <c r="ER97" s="353"/>
      <c r="ES97" s="353"/>
      <c r="ET97" s="149"/>
      <c r="EU97" s="353"/>
      <c r="EV97" s="353"/>
      <c r="EW97" s="149"/>
      <c r="EX97" s="353"/>
      <c r="EY97" s="353"/>
      <c r="EZ97" s="149"/>
      <c r="FA97" s="353"/>
      <c r="FB97" s="353"/>
      <c r="FC97" s="149"/>
      <c r="FD97" s="353"/>
      <c r="FE97" s="353"/>
      <c r="FF97" s="149"/>
      <c r="FG97" s="353"/>
      <c r="FH97" s="353"/>
      <c r="FI97" s="149"/>
      <c r="FJ97" s="353"/>
      <c r="FK97" s="353"/>
    </row>
    <row r="98" spans="1:167" x14ac:dyDescent="0.2">
      <c r="A98" s="200" t="s">
        <v>159</v>
      </c>
      <c r="B98" s="13" t="s">
        <v>10</v>
      </c>
      <c r="C98" s="2238" t="s">
        <v>2</v>
      </c>
      <c r="D98" s="13" t="s">
        <v>2</v>
      </c>
      <c r="E98" s="13"/>
      <c r="F98" s="98">
        <v>0.25</v>
      </c>
      <c r="G98" s="305" t="s">
        <v>12</v>
      </c>
      <c r="H98" s="305"/>
      <c r="I98" s="98">
        <v>0.25</v>
      </c>
      <c r="J98" s="305" t="s">
        <v>12</v>
      </c>
      <c r="K98" s="305"/>
      <c r="L98" s="98">
        <v>0.25</v>
      </c>
      <c r="M98" s="99" t="s">
        <v>12</v>
      </c>
      <c r="N98" s="13"/>
      <c r="O98" s="306"/>
      <c r="P98" s="306"/>
      <c r="Q98" s="13"/>
      <c r="R98" s="306"/>
      <c r="S98" s="306"/>
      <c r="T98" s="13"/>
      <c r="U98" s="306"/>
      <c r="V98" s="306"/>
      <c r="W98" s="13"/>
      <c r="X98" s="306"/>
      <c r="Y98" s="306"/>
      <c r="Z98" s="13"/>
      <c r="AA98" s="13"/>
      <c r="AB98" s="13"/>
      <c r="AC98" s="13"/>
      <c r="AD98" s="13"/>
      <c r="AE98" s="13"/>
      <c r="AF98" s="13"/>
      <c r="AG98" s="13"/>
      <c r="AH98" s="13"/>
      <c r="AI98" s="306"/>
      <c r="AJ98" s="306"/>
      <c r="AK98" s="13"/>
      <c r="AL98" s="13"/>
      <c r="AM98" s="13"/>
      <c r="AN98" s="13"/>
      <c r="AO98" s="13"/>
      <c r="AP98" s="306"/>
      <c r="AQ98" s="306"/>
      <c r="AR98" s="13"/>
      <c r="AS98" s="306"/>
      <c r="AT98" s="306"/>
      <c r="AU98" s="13"/>
      <c r="AV98" s="306"/>
      <c r="AW98" s="306"/>
      <c r="AX98" s="13"/>
      <c r="AY98" s="13"/>
      <c r="AZ98" s="13"/>
      <c r="BA98" s="13"/>
      <c r="BB98" s="13"/>
      <c r="BC98" s="306"/>
      <c r="BD98" s="306"/>
      <c r="BE98" s="13"/>
      <c r="BF98" s="13"/>
      <c r="BG98" s="13"/>
      <c r="BH98" s="306"/>
      <c r="BI98" s="306"/>
      <c r="BJ98" s="13"/>
      <c r="BK98" s="13"/>
      <c r="BL98" s="13"/>
      <c r="BM98" s="13"/>
      <c r="BN98" s="13"/>
      <c r="BO98" s="306"/>
      <c r="BP98" s="306"/>
      <c r="BQ98" s="13"/>
      <c r="BR98" s="115"/>
      <c r="BS98" s="166"/>
      <c r="BT98" s="328"/>
      <c r="BU98" s="328"/>
      <c r="BV98" s="166"/>
      <c r="BW98" s="167"/>
      <c r="BX98" s="166"/>
      <c r="BY98" s="167"/>
      <c r="BZ98" s="166"/>
      <c r="CA98" s="328"/>
      <c r="CB98" s="328"/>
      <c r="CC98" s="166"/>
      <c r="CD98" s="328"/>
      <c r="CE98" s="328"/>
      <c r="CF98" s="166"/>
      <c r="CG98" s="328"/>
      <c r="CH98" s="328"/>
      <c r="CI98" s="166"/>
      <c r="CJ98" s="328"/>
      <c r="CK98" s="328"/>
      <c r="CL98" s="166"/>
      <c r="CM98" s="328"/>
      <c r="CN98" s="328"/>
      <c r="CO98" s="166"/>
      <c r="CP98" s="167"/>
      <c r="CQ98" s="166"/>
      <c r="CR98" s="328"/>
      <c r="CS98" s="328"/>
      <c r="CT98" s="166"/>
      <c r="CU98" s="328"/>
      <c r="CV98" s="328"/>
      <c r="CW98" s="166"/>
      <c r="CX98" s="167"/>
      <c r="CY98" s="166"/>
      <c r="CZ98" s="328"/>
      <c r="DA98" s="328"/>
      <c r="DB98" s="166"/>
      <c r="DC98" s="328"/>
      <c r="DD98" s="328"/>
      <c r="DE98" s="166"/>
      <c r="DF98" s="167"/>
      <c r="DG98" s="166"/>
      <c r="DH98" s="167"/>
      <c r="DI98" s="166"/>
      <c r="DJ98" s="167"/>
      <c r="DK98" s="166"/>
      <c r="DL98" s="167"/>
      <c r="DM98" s="166"/>
      <c r="DN98" s="328"/>
      <c r="DO98" s="328"/>
      <c r="DP98" s="166"/>
      <c r="DQ98" s="328"/>
      <c r="DR98" s="328"/>
      <c r="DS98" s="166"/>
      <c r="DT98" s="328"/>
      <c r="DU98" s="328"/>
      <c r="DV98" s="166"/>
      <c r="DW98" s="328"/>
      <c r="DX98" s="328"/>
      <c r="DY98" s="166"/>
      <c r="DZ98" s="328"/>
      <c r="EA98" s="340"/>
      <c r="EB98" s="13"/>
      <c r="EC98" s="354"/>
      <c r="ED98" s="354"/>
      <c r="EE98" s="13"/>
      <c r="EF98" s="354"/>
      <c r="EG98" s="354"/>
      <c r="EH98" s="13"/>
      <c r="EI98" s="354"/>
      <c r="EJ98" s="354"/>
      <c r="EK98" s="13"/>
      <c r="EL98" s="354"/>
      <c r="EM98" s="354"/>
      <c r="EN98" s="13"/>
      <c r="EO98" s="354"/>
      <c r="EP98" s="354"/>
      <c r="EQ98" s="13"/>
      <c r="ER98" s="354"/>
      <c r="ES98" s="354"/>
      <c r="ET98" s="13"/>
      <c r="EU98" s="354"/>
      <c r="EV98" s="354"/>
      <c r="EW98" s="13"/>
      <c r="EX98" s="354"/>
      <c r="EY98" s="354"/>
      <c r="EZ98" s="13"/>
      <c r="FA98" s="354"/>
      <c r="FB98" s="354"/>
      <c r="FC98" s="13"/>
      <c r="FD98" s="354"/>
      <c r="FE98" s="354"/>
      <c r="FF98" s="13"/>
      <c r="FG98" s="354"/>
      <c r="FH98" s="362"/>
      <c r="FI98" s="24"/>
      <c r="FJ98" s="378"/>
      <c r="FK98" s="373"/>
    </row>
    <row r="99" spans="1:167" x14ac:dyDescent="0.2">
      <c r="A99" s="201" t="s">
        <v>160</v>
      </c>
      <c r="B99" s="13" t="s">
        <v>10</v>
      </c>
      <c r="C99" s="2238">
        <v>91</v>
      </c>
      <c r="D99" s="13" t="s">
        <v>2</v>
      </c>
      <c r="E99" s="13">
        <v>14000000</v>
      </c>
      <c r="F99" s="98">
        <v>46</v>
      </c>
      <c r="G99" s="306" t="s">
        <v>3</v>
      </c>
      <c r="H99" s="306"/>
      <c r="I99" s="224">
        <v>603</v>
      </c>
      <c r="J99" s="306" t="s">
        <v>3</v>
      </c>
      <c r="K99" s="301" t="str">
        <f>(IF(((I99/$C99)&lt;10),"&lt;10",ROUND((I99/$C99),0)))</f>
        <v>&lt;10</v>
      </c>
      <c r="L99" s="95">
        <v>20</v>
      </c>
      <c r="M99" s="96" t="s">
        <v>12</v>
      </c>
      <c r="N99" s="13"/>
      <c r="O99" s="306"/>
      <c r="P99" s="306"/>
      <c r="Q99" s="13"/>
      <c r="R99" s="306"/>
      <c r="S99" s="306"/>
      <c r="T99" s="13"/>
      <c r="U99" s="306"/>
      <c r="V99" s="306"/>
      <c r="W99" s="13"/>
      <c r="X99" s="306"/>
      <c r="Y99" s="306"/>
      <c r="Z99" s="98">
        <v>4.7</v>
      </c>
      <c r="AA99" s="99" t="s">
        <v>12</v>
      </c>
      <c r="AB99" s="13"/>
      <c r="AC99" s="13" t="s">
        <v>3</v>
      </c>
      <c r="AD99" s="13"/>
      <c r="AE99" s="13" t="s">
        <v>3</v>
      </c>
      <c r="AF99" s="13"/>
      <c r="AG99" s="13" t="s">
        <v>3</v>
      </c>
      <c r="AH99" s="98">
        <v>100</v>
      </c>
      <c r="AI99" s="305" t="s">
        <v>12</v>
      </c>
      <c r="AJ99" s="305"/>
      <c r="AK99" s="13"/>
      <c r="AL99" s="13" t="s">
        <v>3</v>
      </c>
      <c r="AM99" s="13"/>
      <c r="AN99" s="13" t="s">
        <v>3</v>
      </c>
      <c r="AO99" s="224">
        <v>360</v>
      </c>
      <c r="AP99" s="384"/>
      <c r="AQ99" s="301" t="str">
        <f>(IF(((AO99/$C99)&lt;10),"&lt;10",ROUND((AO99/$C99),0)))</f>
        <v>&lt;10</v>
      </c>
      <c r="AR99" s="98">
        <v>120</v>
      </c>
      <c r="AS99" s="305" t="s">
        <v>12</v>
      </c>
      <c r="AT99" s="305"/>
      <c r="AU99" s="13"/>
      <c r="AV99" s="306" t="s">
        <v>3</v>
      </c>
      <c r="AW99" s="306"/>
      <c r="AX99" s="13"/>
      <c r="AY99" s="13" t="s">
        <v>3</v>
      </c>
      <c r="AZ99" s="13"/>
      <c r="BA99" s="98" t="s">
        <v>3</v>
      </c>
      <c r="BB99" s="224">
        <v>270</v>
      </c>
      <c r="BC99" s="384"/>
      <c r="BD99" s="301" t="str">
        <f>(IF(((BB99/$C99)&lt;10),"&lt;10",ROUND((BB99/$C99),0)))</f>
        <v>&lt;10</v>
      </c>
      <c r="BE99" s="98"/>
      <c r="BF99" s="98" t="s">
        <v>3</v>
      </c>
      <c r="BG99" s="98">
        <v>42</v>
      </c>
      <c r="BH99" s="306"/>
      <c r="BI99" s="306"/>
      <c r="BJ99" s="13"/>
      <c r="BK99" s="13" t="s">
        <v>3</v>
      </c>
      <c r="BL99" s="13"/>
      <c r="BM99" s="13" t="s">
        <v>3</v>
      </c>
      <c r="BN99" s="224">
        <v>650</v>
      </c>
      <c r="BO99" s="306"/>
      <c r="BP99" s="301" t="str">
        <f>(IF(((BN99/$C99)&lt;10),"&lt;10",ROUND((BN99/$C99),0)))</f>
        <v>&lt;10</v>
      </c>
      <c r="BQ99" s="13"/>
      <c r="BR99" s="115" t="s">
        <v>3</v>
      </c>
      <c r="BS99" s="168">
        <v>12.3</v>
      </c>
      <c r="BT99" s="329" t="s">
        <v>8</v>
      </c>
      <c r="BU99" s="329"/>
      <c r="BV99" s="168">
        <v>11.1</v>
      </c>
      <c r="BW99" s="169" t="s">
        <v>8</v>
      </c>
      <c r="BX99" s="168">
        <v>7.6</v>
      </c>
      <c r="BY99" s="169" t="s">
        <v>8</v>
      </c>
      <c r="BZ99" s="168">
        <v>11.3</v>
      </c>
      <c r="CA99" s="329" t="s">
        <v>8</v>
      </c>
      <c r="CB99" s="329"/>
      <c r="CC99" s="287">
        <v>224</v>
      </c>
      <c r="CD99" s="329" t="s">
        <v>8</v>
      </c>
      <c r="CE99" s="301" t="str">
        <f>(IF(((CC99/$C99)&lt;10),"&lt;10",ROUND((CC99/$C99),0)))</f>
        <v>&lt;10</v>
      </c>
      <c r="CF99" s="287">
        <v>169</v>
      </c>
      <c r="CG99" s="329" t="s">
        <v>8</v>
      </c>
      <c r="CH99" s="301" t="str">
        <f>(IF(((CF99/$C99)&lt;10),"&lt;10",ROUND((CF99/$C99),0)))</f>
        <v>&lt;10</v>
      </c>
      <c r="CI99" s="287">
        <v>276</v>
      </c>
      <c r="CJ99" s="329" t="s">
        <v>8</v>
      </c>
      <c r="CK99" s="301" t="str">
        <f>(IF(((CI99/$C99)&lt;10),"&lt;10",ROUND((CI99/$C99),0)))</f>
        <v>&lt;10</v>
      </c>
      <c r="CL99" s="287">
        <v>96.4</v>
      </c>
      <c r="CM99" s="329" t="s">
        <v>8</v>
      </c>
      <c r="CN99" s="301" t="str">
        <f>(IF(((CL99/$C99)&lt;10),"&lt;10",ROUND((CL99/$C99),0)))</f>
        <v>&lt;10</v>
      </c>
      <c r="CO99" s="168">
        <v>44.5</v>
      </c>
      <c r="CP99" s="169" t="s">
        <v>8</v>
      </c>
      <c r="CQ99" s="168">
        <v>76.900000000000006</v>
      </c>
      <c r="CR99" s="329" t="s">
        <v>8</v>
      </c>
      <c r="CS99" s="329"/>
      <c r="CT99" s="168">
        <v>50.1</v>
      </c>
      <c r="CU99" s="329" t="s">
        <v>8</v>
      </c>
      <c r="CV99" s="329"/>
      <c r="CW99" s="168">
        <v>44.5</v>
      </c>
      <c r="CX99" s="169" t="s">
        <v>8</v>
      </c>
      <c r="CY99" s="168">
        <v>64.599999999999994</v>
      </c>
      <c r="CZ99" s="329" t="s">
        <v>8</v>
      </c>
      <c r="DA99" s="329"/>
      <c r="DB99" s="168">
        <v>25.3</v>
      </c>
      <c r="DC99" s="329" t="s">
        <v>8</v>
      </c>
      <c r="DD99" s="329"/>
      <c r="DE99" s="168">
        <v>26.5</v>
      </c>
      <c r="DF99" s="169" t="s">
        <v>8</v>
      </c>
      <c r="DG99" s="168">
        <v>35</v>
      </c>
      <c r="DH99" s="169" t="s">
        <v>8</v>
      </c>
      <c r="DI99" s="168">
        <v>36.299999999999997</v>
      </c>
      <c r="DJ99" s="169" t="s">
        <v>8</v>
      </c>
      <c r="DK99" s="168">
        <v>6.8</v>
      </c>
      <c r="DL99" s="169" t="s">
        <v>8</v>
      </c>
      <c r="DM99" s="287">
        <v>342</v>
      </c>
      <c r="DN99" s="329" t="s">
        <v>8</v>
      </c>
      <c r="DO99" s="301" t="str">
        <f>(IF(((DM99/$C99)&lt;10),"&lt;10",ROUND((DM99/$C99),0)))</f>
        <v>&lt;10</v>
      </c>
      <c r="DP99" s="168">
        <v>36.5</v>
      </c>
      <c r="DQ99" s="329" t="s">
        <v>8</v>
      </c>
      <c r="DR99" s="329"/>
      <c r="DS99" s="287">
        <v>288</v>
      </c>
      <c r="DT99" s="329" t="s">
        <v>8</v>
      </c>
      <c r="DU99" s="301" t="str">
        <f>(IF(((DS99/$C99)&lt;10),"&lt;10",ROUND((DS99/$C99),0)))</f>
        <v>&lt;10</v>
      </c>
      <c r="DV99" s="287">
        <v>183</v>
      </c>
      <c r="DW99" s="329" t="s">
        <v>8</v>
      </c>
      <c r="DX99" s="301" t="str">
        <f>(IF(((DV99/$C99)&lt;10),"&lt;10",ROUND((DV99/$C99),0)))</f>
        <v>&lt;10</v>
      </c>
      <c r="DY99" s="287">
        <v>594</v>
      </c>
      <c r="DZ99" s="329" t="s">
        <v>3</v>
      </c>
      <c r="EA99" s="301" t="str">
        <f>(IF(((DY99/$C99)&lt;10),"&lt;10",ROUND((DY99/$C99),0)))</f>
        <v>&lt;10</v>
      </c>
      <c r="EB99" s="13"/>
      <c r="EC99" s="354"/>
      <c r="ED99" s="354"/>
      <c r="EE99" s="13"/>
      <c r="EF99" s="354"/>
      <c r="EG99" s="354"/>
      <c r="EH99" s="13"/>
      <c r="EI99" s="354"/>
      <c r="EJ99" s="354"/>
      <c r="EK99" s="13"/>
      <c r="EL99" s="354"/>
      <c r="EM99" s="354"/>
      <c r="EN99" s="13"/>
      <c r="EO99" s="354"/>
      <c r="EP99" s="354"/>
      <c r="EQ99" s="13"/>
      <c r="ER99" s="354"/>
      <c r="ES99" s="354"/>
      <c r="ET99" s="13"/>
      <c r="EU99" s="354"/>
      <c r="EV99" s="354"/>
      <c r="EW99" s="13"/>
      <c r="EX99" s="354"/>
      <c r="EY99" s="354"/>
      <c r="EZ99" s="13"/>
      <c r="FA99" s="354"/>
      <c r="FB99" s="354"/>
      <c r="FC99" s="13"/>
      <c r="FD99" s="354"/>
      <c r="FE99" s="354"/>
      <c r="FF99" s="13"/>
      <c r="FG99" s="354"/>
      <c r="FH99" s="354"/>
      <c r="FI99" s="13"/>
      <c r="FJ99" s="306"/>
      <c r="FK99" s="354"/>
    </row>
    <row r="100" spans="1:167" x14ac:dyDescent="0.2">
      <c r="A100" s="202" t="s">
        <v>161</v>
      </c>
      <c r="B100" s="14" t="s">
        <v>10</v>
      </c>
      <c r="C100" s="2241" t="s">
        <v>2</v>
      </c>
      <c r="D100" s="100" t="s">
        <v>2</v>
      </c>
      <c r="E100" s="65" t="s">
        <v>2</v>
      </c>
      <c r="F100" s="288">
        <v>85</v>
      </c>
      <c r="G100" s="307" t="s">
        <v>3</v>
      </c>
      <c r="H100" s="307"/>
      <c r="I100" s="288">
        <v>2100</v>
      </c>
      <c r="J100" s="295" t="s">
        <v>3</v>
      </c>
      <c r="K100" s="295"/>
      <c r="L100" s="94">
        <v>50</v>
      </c>
      <c r="M100" s="93" t="s">
        <v>12</v>
      </c>
      <c r="N100" s="42"/>
      <c r="O100" s="295"/>
      <c r="P100" s="295"/>
      <c r="Q100" s="42"/>
      <c r="R100" s="295"/>
      <c r="S100" s="295"/>
      <c r="T100" s="42"/>
      <c r="U100" s="295"/>
      <c r="V100" s="295"/>
      <c r="W100" s="42"/>
      <c r="X100" s="295"/>
      <c r="Y100" s="295"/>
      <c r="Z100" s="41"/>
      <c r="AA100" s="42" t="s">
        <v>3</v>
      </c>
      <c r="AB100" s="41"/>
      <c r="AC100" s="42" t="s">
        <v>3</v>
      </c>
      <c r="AD100" s="41"/>
      <c r="AE100" s="42" t="s">
        <v>3</v>
      </c>
      <c r="AF100" s="41"/>
      <c r="AG100" s="42" t="s">
        <v>3</v>
      </c>
      <c r="AH100" s="41"/>
      <c r="AI100" s="295" t="s">
        <v>3</v>
      </c>
      <c r="AJ100" s="295"/>
      <c r="AK100" s="41"/>
      <c r="AL100" s="42" t="s">
        <v>3</v>
      </c>
      <c r="AM100" s="41"/>
      <c r="AN100" s="42" t="s">
        <v>3</v>
      </c>
      <c r="AO100" s="41"/>
      <c r="AP100" s="295" t="s">
        <v>3</v>
      </c>
      <c r="AQ100" s="295"/>
      <c r="AR100" s="41"/>
      <c r="AS100" s="295" t="s">
        <v>3</v>
      </c>
      <c r="AT100" s="295"/>
      <c r="AU100" s="41"/>
      <c r="AV100" s="295" t="s">
        <v>3</v>
      </c>
      <c r="AW100" s="295"/>
      <c r="AX100" s="41"/>
      <c r="AY100" s="42" t="s">
        <v>3</v>
      </c>
      <c r="AZ100" s="41"/>
      <c r="BA100" s="42" t="s">
        <v>3</v>
      </c>
      <c r="BB100" s="41"/>
      <c r="BC100" s="295" t="s">
        <v>3</v>
      </c>
      <c r="BD100" s="297"/>
      <c r="BE100" s="41"/>
      <c r="BF100" s="42" t="s">
        <v>3</v>
      </c>
      <c r="BG100" s="41"/>
      <c r="BH100" s="295" t="s">
        <v>3</v>
      </c>
      <c r="BI100" s="295"/>
      <c r="BJ100" s="41"/>
      <c r="BK100" s="42" t="s">
        <v>3</v>
      </c>
      <c r="BL100" s="41"/>
      <c r="BM100" s="42" t="s">
        <v>3</v>
      </c>
      <c r="BN100" s="41"/>
      <c r="BO100" s="295" t="s">
        <v>3</v>
      </c>
      <c r="BP100" s="295"/>
      <c r="BQ100" s="41"/>
      <c r="BR100" s="112" t="s">
        <v>3</v>
      </c>
      <c r="BS100" s="170"/>
      <c r="BT100" s="330"/>
      <c r="BU100" s="330"/>
      <c r="BV100" s="170"/>
      <c r="BW100" s="171"/>
      <c r="BX100" s="170"/>
      <c r="BY100" s="171"/>
      <c r="BZ100" s="170"/>
      <c r="CA100" s="330"/>
      <c r="CB100" s="330"/>
      <c r="CC100" s="170"/>
      <c r="CD100" s="330"/>
      <c r="CE100" s="330"/>
      <c r="CF100" s="170"/>
      <c r="CG100" s="330"/>
      <c r="CH100" s="330"/>
      <c r="CI100" s="170"/>
      <c r="CJ100" s="330"/>
      <c r="CK100" s="330"/>
      <c r="CL100" s="170"/>
      <c r="CM100" s="330"/>
      <c r="CN100" s="330"/>
      <c r="CO100" s="170"/>
      <c r="CP100" s="171"/>
      <c r="CQ100" s="170"/>
      <c r="CR100" s="330"/>
      <c r="CS100" s="330"/>
      <c r="CT100" s="170"/>
      <c r="CU100" s="330"/>
      <c r="CV100" s="330"/>
      <c r="CW100" s="170"/>
      <c r="CX100" s="171"/>
      <c r="CY100" s="170"/>
      <c r="CZ100" s="330"/>
      <c r="DA100" s="330"/>
      <c r="DB100" s="170"/>
      <c r="DC100" s="330"/>
      <c r="DD100" s="330"/>
      <c r="DE100" s="170"/>
      <c r="DF100" s="171"/>
      <c r="DG100" s="170"/>
      <c r="DH100" s="171"/>
      <c r="DI100" s="170"/>
      <c r="DJ100" s="171"/>
      <c r="DK100" s="170"/>
      <c r="DL100" s="171"/>
      <c r="DM100" s="170"/>
      <c r="DN100" s="330"/>
      <c r="DO100" s="330"/>
      <c r="DP100" s="170"/>
      <c r="DQ100" s="330"/>
      <c r="DR100" s="330"/>
      <c r="DS100" s="170"/>
      <c r="DT100" s="330"/>
      <c r="DU100" s="330"/>
      <c r="DV100" s="170"/>
      <c r="DW100" s="330"/>
      <c r="DX100" s="330"/>
      <c r="DY100" s="170"/>
      <c r="DZ100" s="330"/>
      <c r="EA100" s="330"/>
      <c r="EB100" s="41"/>
      <c r="EC100" s="355"/>
      <c r="ED100" s="355"/>
      <c r="EE100" s="41"/>
      <c r="EF100" s="355"/>
      <c r="EG100" s="355"/>
      <c r="EH100" s="41"/>
      <c r="EI100" s="355"/>
      <c r="EJ100" s="355"/>
      <c r="EK100" s="41"/>
      <c r="EL100" s="355"/>
      <c r="EM100" s="355"/>
      <c r="EN100" s="41"/>
      <c r="EO100" s="355"/>
      <c r="EP100" s="355"/>
      <c r="EQ100" s="41"/>
      <c r="ER100" s="355"/>
      <c r="ES100" s="355"/>
      <c r="ET100" s="41"/>
      <c r="EU100" s="355"/>
      <c r="EV100" s="355"/>
      <c r="EW100" s="41"/>
      <c r="EX100" s="355"/>
      <c r="EY100" s="355"/>
      <c r="EZ100" s="41"/>
      <c r="FA100" s="355"/>
      <c r="FB100" s="355"/>
      <c r="FC100" s="41"/>
      <c r="FD100" s="355"/>
      <c r="FE100" s="355"/>
      <c r="FF100" s="41"/>
      <c r="FG100" s="355"/>
      <c r="FH100" s="355"/>
      <c r="FI100" s="41"/>
      <c r="FJ100" s="295"/>
      <c r="FK100" s="355"/>
    </row>
    <row r="101" spans="1:167" x14ac:dyDescent="0.2">
      <c r="A101" s="177" t="s">
        <v>66</v>
      </c>
      <c r="B101" s="3"/>
      <c r="C101" s="3"/>
      <c r="D101" s="7"/>
      <c r="E101" s="7"/>
      <c r="F101" s="5"/>
      <c r="BB101" s="20"/>
      <c r="EB101" s="18"/>
      <c r="EE101" s="18"/>
      <c r="EH101" s="18"/>
      <c r="EK101" s="18"/>
      <c r="EN101" s="18"/>
      <c r="ET101" s="18"/>
      <c r="EW101" s="18"/>
      <c r="EZ101" s="18"/>
      <c r="FC101" s="18"/>
      <c r="FF101" s="18"/>
      <c r="FI101" s="18"/>
    </row>
    <row r="102" spans="1:167" x14ac:dyDescent="0.2">
      <c r="A102" s="178" t="s">
        <v>245</v>
      </c>
      <c r="B102" s="3"/>
      <c r="C102" s="3"/>
      <c r="D102" s="7"/>
      <c r="E102" s="7"/>
      <c r="F102" s="178" t="s">
        <v>232</v>
      </c>
      <c r="AO102" s="178" t="s">
        <v>232</v>
      </c>
      <c r="BB102" s="20"/>
      <c r="BV102" s="178" t="s">
        <v>232</v>
      </c>
      <c r="DE102" s="178" t="s">
        <v>232</v>
      </c>
      <c r="EB102" s="18"/>
      <c r="EE102" s="18"/>
      <c r="EH102" s="18"/>
      <c r="EK102" s="18"/>
      <c r="EN102" s="178" t="s">
        <v>232</v>
      </c>
      <c r="ET102" s="18"/>
      <c r="EW102" s="18"/>
      <c r="EZ102" s="18"/>
      <c r="FC102" s="18"/>
      <c r="FF102" s="18"/>
      <c r="FI102" s="18"/>
    </row>
    <row r="103" spans="1:167" x14ac:dyDescent="0.2">
      <c r="A103" s="5" t="s">
        <v>246</v>
      </c>
      <c r="B103" s="3"/>
      <c r="C103" s="3"/>
      <c r="D103" s="7"/>
      <c r="E103" s="7"/>
      <c r="F103" s="178" t="s">
        <v>235</v>
      </c>
      <c r="AO103" s="178" t="s">
        <v>235</v>
      </c>
      <c r="BB103" s="20"/>
      <c r="BV103" s="178" t="s">
        <v>235</v>
      </c>
      <c r="DE103" s="178" t="s">
        <v>235</v>
      </c>
      <c r="EB103" s="18"/>
      <c r="EE103" s="18"/>
      <c r="EH103" s="18"/>
      <c r="EK103" s="18"/>
      <c r="EN103" s="178" t="s">
        <v>235</v>
      </c>
      <c r="ET103" s="18"/>
      <c r="EW103" s="18"/>
      <c r="EZ103" s="18"/>
      <c r="FC103" s="18"/>
      <c r="FF103" s="18"/>
      <c r="FI103" s="18"/>
    </row>
    <row r="104" spans="1:167" x14ac:dyDescent="0.2">
      <c r="A104" s="178" t="s">
        <v>229</v>
      </c>
      <c r="B104" s="3"/>
      <c r="C104" s="3"/>
      <c r="D104" s="7"/>
      <c r="E104" s="7"/>
      <c r="F104" s="178" t="s">
        <v>233</v>
      </c>
      <c r="AO104" s="178" t="s">
        <v>233</v>
      </c>
      <c r="BB104" s="20"/>
      <c r="BV104" s="178" t="s">
        <v>233</v>
      </c>
      <c r="DE104" s="178" t="s">
        <v>233</v>
      </c>
      <c r="EB104" s="18"/>
      <c r="EE104" s="18"/>
      <c r="EH104" s="18"/>
      <c r="EK104" s="18"/>
      <c r="EN104" s="178" t="s">
        <v>233</v>
      </c>
      <c r="ET104" s="18"/>
      <c r="EW104" s="18"/>
      <c r="EZ104" s="18"/>
      <c r="FC104" s="18"/>
      <c r="FF104" s="18"/>
      <c r="FI104" s="18"/>
    </row>
    <row r="105" spans="1:167" x14ac:dyDescent="0.2">
      <c r="A105" s="179" t="s">
        <v>230</v>
      </c>
      <c r="B105" s="3"/>
      <c r="C105" s="3"/>
      <c r="D105" s="7"/>
      <c r="E105" s="7"/>
      <c r="F105" s="178" t="s">
        <v>234</v>
      </c>
      <c r="AO105" s="178" t="s">
        <v>234</v>
      </c>
      <c r="BB105" s="20"/>
      <c r="BV105" s="178" t="s">
        <v>234</v>
      </c>
      <c r="DE105" s="178" t="s">
        <v>234</v>
      </c>
      <c r="EB105" s="18"/>
      <c r="EE105" s="18"/>
      <c r="EH105" s="18"/>
      <c r="EK105" s="18"/>
      <c r="EN105" s="178" t="s">
        <v>234</v>
      </c>
      <c r="ET105" s="18"/>
      <c r="EW105" s="18"/>
      <c r="EZ105" s="18"/>
      <c r="FC105" s="18"/>
      <c r="FF105" s="18"/>
      <c r="FI105" s="18"/>
    </row>
    <row r="106" spans="1:167" x14ac:dyDescent="0.2">
      <c r="A106" s="179" t="s">
        <v>231</v>
      </c>
      <c r="B106" s="3"/>
      <c r="C106" s="3"/>
      <c r="D106" s="7"/>
      <c r="E106" s="7"/>
      <c r="F106" s="20"/>
      <c r="AO106" s="20"/>
      <c r="BB106" s="20"/>
      <c r="EB106" s="18"/>
      <c r="EE106" s="18"/>
      <c r="EH106" s="18"/>
      <c r="EK106" s="18"/>
      <c r="ET106" s="18"/>
      <c r="EW106" s="18"/>
      <c r="EZ106" s="18"/>
      <c r="FC106" s="18"/>
      <c r="FF106" s="18"/>
      <c r="FI106" s="18"/>
    </row>
    <row r="107" spans="1:167" x14ac:dyDescent="0.2">
      <c r="A107" s="179" t="s">
        <v>242</v>
      </c>
      <c r="B107" s="3"/>
      <c r="C107" s="3"/>
      <c r="D107" s="7"/>
      <c r="E107" s="7"/>
      <c r="F107" s="5"/>
      <c r="AO107" s="5"/>
      <c r="BV107" s="5"/>
      <c r="CT107" s="18"/>
      <c r="DE107" s="5"/>
      <c r="EB107" s="18"/>
      <c r="EE107" s="18"/>
      <c r="EH107" s="18"/>
      <c r="EK107" s="18"/>
      <c r="EN107" s="5"/>
      <c r="EQ107" s="18"/>
      <c r="ET107" s="18"/>
      <c r="EW107" s="18"/>
      <c r="EZ107" s="18"/>
      <c r="FC107" s="18"/>
      <c r="FF107" s="18"/>
      <c r="FI107" s="18"/>
    </row>
    <row r="108" spans="1:167" x14ac:dyDescent="0.2">
      <c r="A108" s="179" t="s">
        <v>244</v>
      </c>
      <c r="B108" s="3"/>
      <c r="C108" s="3"/>
      <c r="D108" s="7"/>
      <c r="E108" s="7"/>
      <c r="F108" s="5"/>
      <c r="EB108" s="18"/>
      <c r="EE108" s="18"/>
      <c r="EH108" s="18"/>
      <c r="EK108" s="18"/>
      <c r="EN108" s="18"/>
      <c r="EQ108" s="18"/>
      <c r="ET108" s="18"/>
      <c r="EW108" s="18"/>
      <c r="EZ108" s="18"/>
      <c r="FC108" s="18"/>
      <c r="FF108" s="18"/>
      <c r="FI108" s="18"/>
    </row>
    <row r="109" spans="1:167" x14ac:dyDescent="0.2">
      <c r="A109" s="178" t="s">
        <v>247</v>
      </c>
      <c r="B109" s="3"/>
      <c r="C109" s="3"/>
      <c r="D109" s="7"/>
      <c r="E109" s="7"/>
      <c r="F109" s="5"/>
      <c r="EB109" s="18"/>
      <c r="EE109" s="18"/>
      <c r="EH109" s="18"/>
      <c r="EK109" s="18"/>
      <c r="EN109" s="18"/>
      <c r="EQ109" s="18"/>
      <c r="ET109" s="18"/>
      <c r="EW109" s="18"/>
      <c r="EZ109" s="18"/>
      <c r="FC109" s="18"/>
      <c r="FF109" s="18"/>
      <c r="FI109" s="18"/>
    </row>
    <row r="110" spans="1:167" x14ac:dyDescent="0.2">
      <c r="A110" s="5" t="s">
        <v>248</v>
      </c>
      <c r="B110" s="3"/>
      <c r="C110" s="3"/>
      <c r="D110" s="7"/>
      <c r="E110" s="7"/>
      <c r="F110" s="5"/>
      <c r="EB110" s="18"/>
      <c r="EE110" s="18"/>
      <c r="EH110" s="18"/>
      <c r="EK110" s="18"/>
      <c r="EN110" s="18"/>
      <c r="EQ110" s="18"/>
      <c r="ET110" s="18"/>
      <c r="EW110" s="18"/>
      <c r="EZ110" s="18"/>
      <c r="FC110" s="18"/>
      <c r="FF110" s="18"/>
      <c r="FI110" s="18"/>
    </row>
    <row r="111" spans="1:167" x14ac:dyDescent="0.2">
      <c r="A111" s="181" t="s">
        <v>239</v>
      </c>
      <c r="B111" s="11"/>
      <c r="C111" s="2237"/>
      <c r="D111" s="66"/>
      <c r="E111" s="47"/>
      <c r="F111" s="49"/>
      <c r="G111" s="296"/>
      <c r="H111" s="296"/>
      <c r="I111" s="49"/>
      <c r="J111" s="296"/>
      <c r="K111" s="296"/>
      <c r="L111" s="49"/>
      <c r="M111" s="50"/>
      <c r="N111" s="50"/>
      <c r="O111" s="296"/>
      <c r="P111" s="296"/>
      <c r="Q111" s="50"/>
      <c r="R111" s="296"/>
      <c r="S111" s="296"/>
      <c r="T111" s="50"/>
      <c r="U111" s="296"/>
      <c r="V111" s="296"/>
      <c r="W111" s="50"/>
      <c r="X111" s="296"/>
      <c r="Y111" s="296"/>
      <c r="Z111" s="49"/>
      <c r="AA111" s="50"/>
      <c r="AB111" s="49"/>
      <c r="AC111" s="50"/>
      <c r="AD111" s="49"/>
      <c r="AE111" s="50"/>
      <c r="AF111" s="49"/>
      <c r="AG111" s="50"/>
      <c r="AH111" s="49"/>
      <c r="AI111" s="296"/>
      <c r="AJ111" s="296"/>
      <c r="AK111" s="49"/>
      <c r="AL111" s="50"/>
      <c r="AM111" s="49"/>
      <c r="AN111" s="50"/>
      <c r="AO111" s="49"/>
      <c r="AP111" s="296"/>
      <c r="AQ111" s="296"/>
      <c r="AR111" s="49"/>
      <c r="AS111" s="296"/>
      <c r="AT111" s="296"/>
      <c r="AU111" s="49"/>
      <c r="AV111" s="296"/>
      <c r="AW111" s="296"/>
      <c r="AX111" s="49"/>
      <c r="AY111" s="50"/>
      <c r="AZ111" s="49"/>
      <c r="BA111" s="50"/>
      <c r="BB111" s="49"/>
      <c r="BC111" s="296"/>
      <c r="BD111" s="296"/>
      <c r="BE111" s="49"/>
      <c r="BF111" s="50"/>
      <c r="BG111" s="49"/>
      <c r="BH111" s="296"/>
      <c r="BI111" s="296"/>
      <c r="BJ111" s="49"/>
      <c r="BK111" s="50"/>
      <c r="BL111" s="49"/>
      <c r="BM111" s="50"/>
      <c r="BN111" s="49"/>
      <c r="BO111" s="296"/>
      <c r="BP111" s="296"/>
      <c r="BQ111" s="49"/>
      <c r="BR111" s="50"/>
      <c r="BS111" s="49"/>
      <c r="BT111" s="296"/>
      <c r="BU111" s="296"/>
      <c r="BV111" s="49"/>
      <c r="EB111" s="49"/>
      <c r="EC111" s="296"/>
      <c r="ED111" s="296"/>
      <c r="EE111" s="49"/>
      <c r="EF111" s="296"/>
      <c r="EG111" s="296"/>
      <c r="EH111" s="49"/>
      <c r="EI111" s="296"/>
      <c r="EJ111" s="296"/>
      <c r="EK111" s="49"/>
      <c r="EL111" s="296"/>
      <c r="EM111" s="296"/>
      <c r="EN111" s="49"/>
      <c r="EO111" s="296"/>
      <c r="EP111" s="296"/>
      <c r="EQ111" s="49"/>
      <c r="ER111" s="296"/>
      <c r="ES111" s="296"/>
      <c r="ET111" s="49"/>
      <c r="EU111" s="296"/>
      <c r="EV111" s="296"/>
      <c r="EW111" s="49"/>
      <c r="EX111" s="296"/>
      <c r="EY111" s="296"/>
      <c r="EZ111" s="49"/>
      <c r="FA111" s="296"/>
      <c r="FB111" s="296"/>
      <c r="FC111" s="49"/>
      <c r="FD111" s="296"/>
      <c r="FE111" s="296"/>
      <c r="FF111" s="49"/>
      <c r="FG111" s="296"/>
      <c r="FH111" s="296"/>
      <c r="FI111" s="204"/>
      <c r="FJ111" s="366"/>
      <c r="FK111" s="366"/>
    </row>
    <row r="112" spans="1:167" ht="11.25" hidden="1" customHeight="1" x14ac:dyDescent="0.2">
      <c r="A112" s="203"/>
      <c r="B112" s="67"/>
      <c r="C112" s="2252"/>
      <c r="D112" s="68"/>
      <c r="E112" s="69"/>
      <c r="F112" s="70"/>
      <c r="G112" s="308"/>
      <c r="H112" s="308"/>
      <c r="I112" s="70"/>
      <c r="J112" s="308"/>
      <c r="K112" s="312"/>
      <c r="L112" s="72" t="s">
        <v>97</v>
      </c>
      <c r="M112" s="73"/>
      <c r="N112" s="73"/>
      <c r="O112" s="317"/>
      <c r="P112" s="317"/>
      <c r="Q112" s="73"/>
      <c r="R112" s="317"/>
      <c r="S112" s="317"/>
      <c r="T112" s="73"/>
      <c r="U112" s="317"/>
      <c r="V112" s="317"/>
      <c r="W112" s="73"/>
      <c r="X112" s="317"/>
      <c r="Y112" s="317"/>
      <c r="Z112" s="70"/>
      <c r="AA112" s="71"/>
      <c r="AB112" s="70"/>
      <c r="AC112" s="71"/>
      <c r="AD112" s="70"/>
      <c r="AE112" s="71"/>
      <c r="AF112" s="70"/>
      <c r="AG112" s="71"/>
      <c r="AH112" s="70"/>
      <c r="AI112" s="308"/>
      <c r="AJ112" s="308"/>
      <c r="AK112" s="70"/>
      <c r="AL112" s="71"/>
      <c r="AM112" s="70"/>
      <c r="AN112" s="71"/>
      <c r="AO112" s="70"/>
      <c r="AP112" s="308"/>
      <c r="AQ112" s="308"/>
      <c r="AR112" s="70"/>
      <c r="AS112" s="308"/>
      <c r="AT112" s="308"/>
      <c r="AU112" s="70"/>
      <c r="AV112" s="308"/>
      <c r="AW112" s="308"/>
      <c r="AX112" s="70"/>
      <c r="AY112" s="71"/>
      <c r="AZ112" s="70"/>
      <c r="BA112" s="71"/>
      <c r="BB112" s="70"/>
      <c r="BC112" s="308"/>
      <c r="BD112" s="308"/>
      <c r="BE112" s="70"/>
      <c r="BF112" s="71"/>
      <c r="BG112" s="70"/>
      <c r="BH112" s="308"/>
      <c r="BI112" s="308"/>
      <c r="BJ112" s="70"/>
      <c r="BK112" s="71"/>
      <c r="BL112" s="70"/>
      <c r="BM112" s="71"/>
      <c r="BN112" s="70"/>
      <c r="BO112" s="308"/>
      <c r="BP112" s="308"/>
      <c r="BQ112" s="70"/>
      <c r="BR112" s="116"/>
      <c r="EB112" s="70"/>
      <c r="EC112" s="356"/>
      <c r="ED112" s="356"/>
      <c r="EE112" s="70"/>
      <c r="EF112" s="356"/>
      <c r="EG112" s="356"/>
      <c r="EH112" s="70"/>
      <c r="EI112" s="356"/>
      <c r="EJ112" s="356"/>
      <c r="EK112" s="70"/>
      <c r="EL112" s="356"/>
      <c r="EM112" s="356"/>
      <c r="EN112" s="70"/>
      <c r="EO112" s="356"/>
      <c r="EP112" s="356"/>
      <c r="EQ112" s="70"/>
      <c r="ER112" s="356"/>
      <c r="ES112" s="356"/>
      <c r="ET112" s="70"/>
      <c r="EU112" s="356"/>
      <c r="EV112" s="356"/>
      <c r="EW112" s="70"/>
      <c r="EX112" s="356"/>
      <c r="EY112" s="356"/>
      <c r="EZ112" s="70"/>
      <c r="FA112" s="356"/>
      <c r="FB112" s="356"/>
      <c r="FC112" s="70"/>
      <c r="FD112" s="356"/>
      <c r="FE112" s="356"/>
      <c r="FF112" s="70"/>
      <c r="FG112" s="356"/>
      <c r="FH112" s="356"/>
      <c r="FI112" s="205"/>
      <c r="FJ112" s="379"/>
      <c r="FK112" s="312"/>
    </row>
    <row r="113" spans="1:167" x14ac:dyDescent="0.2">
      <c r="A113" s="198" t="s">
        <v>98</v>
      </c>
      <c r="B113" s="12" t="s">
        <v>243</v>
      </c>
      <c r="C113" s="2248" t="s">
        <v>2</v>
      </c>
      <c r="D113" s="52" t="s">
        <v>2</v>
      </c>
      <c r="E113" s="74"/>
      <c r="F113" s="54"/>
      <c r="G113" s="300" t="s">
        <v>3</v>
      </c>
      <c r="H113" s="300"/>
      <c r="I113" s="54"/>
      <c r="J113" s="300" t="s">
        <v>3</v>
      </c>
      <c r="K113" s="300"/>
      <c r="L113" s="57">
        <v>1.1000000000000001</v>
      </c>
      <c r="M113" s="55" t="s">
        <v>12</v>
      </c>
      <c r="N113" s="55"/>
      <c r="O113" s="300"/>
      <c r="P113" s="300"/>
      <c r="Q113" s="55"/>
      <c r="R113" s="300"/>
      <c r="S113" s="300"/>
      <c r="T113" s="55"/>
      <c r="U113" s="300"/>
      <c r="V113" s="300"/>
      <c r="W113" s="55"/>
      <c r="X113" s="300"/>
      <c r="Y113" s="300"/>
      <c r="Z113" s="54"/>
      <c r="AA113" s="55" t="s">
        <v>3</v>
      </c>
      <c r="AB113" s="54"/>
      <c r="AC113" s="55" t="s">
        <v>3</v>
      </c>
      <c r="AD113" s="54"/>
      <c r="AE113" s="55" t="s">
        <v>3</v>
      </c>
      <c r="AF113" s="54"/>
      <c r="AG113" s="55" t="s">
        <v>3</v>
      </c>
      <c r="AH113" s="54"/>
      <c r="AI113" s="300" t="s">
        <v>3</v>
      </c>
      <c r="AJ113" s="300"/>
      <c r="AK113" s="54"/>
      <c r="AL113" s="55" t="s">
        <v>3</v>
      </c>
      <c r="AM113" s="54"/>
      <c r="AN113" s="55" t="s">
        <v>3</v>
      </c>
      <c r="AO113" s="54"/>
      <c r="AP113" s="300" t="s">
        <v>3</v>
      </c>
      <c r="AQ113" s="300"/>
      <c r="AR113" s="54"/>
      <c r="AS113" s="300" t="s">
        <v>3</v>
      </c>
      <c r="AT113" s="300"/>
      <c r="AU113" s="54"/>
      <c r="AV113" s="300" t="s">
        <v>3</v>
      </c>
      <c r="AW113" s="300"/>
      <c r="AX113" s="54"/>
      <c r="AY113" s="55" t="s">
        <v>3</v>
      </c>
      <c r="AZ113" s="54"/>
      <c r="BA113" s="55" t="s">
        <v>3</v>
      </c>
      <c r="BB113" s="54"/>
      <c r="BC113" s="300" t="s">
        <v>3</v>
      </c>
      <c r="BD113" s="300"/>
      <c r="BE113" s="54"/>
      <c r="BF113" s="55" t="s">
        <v>3</v>
      </c>
      <c r="BG113" s="54"/>
      <c r="BH113" s="300" t="s">
        <v>3</v>
      </c>
      <c r="BI113" s="300"/>
      <c r="BJ113" s="54"/>
      <c r="BK113" s="55" t="s">
        <v>3</v>
      </c>
      <c r="BL113" s="54"/>
      <c r="BM113" s="55" t="s">
        <v>3</v>
      </c>
      <c r="BN113" s="54"/>
      <c r="BO113" s="300" t="s">
        <v>3</v>
      </c>
      <c r="BP113" s="300"/>
      <c r="BQ113" s="54"/>
      <c r="BR113" s="114" t="s">
        <v>3</v>
      </c>
      <c r="BS113" s="166"/>
      <c r="BT113" s="328"/>
      <c r="BU113" s="328"/>
      <c r="BV113" s="166"/>
      <c r="BW113" s="167"/>
      <c r="BX113" s="166"/>
      <c r="BY113" s="167"/>
      <c r="BZ113" s="166"/>
      <c r="CA113" s="328"/>
      <c r="CB113" s="328"/>
      <c r="CC113" s="166"/>
      <c r="CD113" s="328"/>
      <c r="CE113" s="328"/>
      <c r="CF113" s="166"/>
      <c r="CG113" s="328"/>
      <c r="CH113" s="328"/>
      <c r="CI113" s="166"/>
      <c r="CJ113" s="328"/>
      <c r="CK113" s="328"/>
      <c r="CL113" s="166"/>
      <c r="CM113" s="328"/>
      <c r="CN113" s="328"/>
      <c r="CO113" s="166"/>
      <c r="CP113" s="167"/>
      <c r="CQ113" s="166"/>
      <c r="CR113" s="328"/>
      <c r="CS113" s="328"/>
      <c r="CT113" s="166"/>
      <c r="CU113" s="328"/>
      <c r="CV113" s="328"/>
      <c r="CW113" s="166"/>
      <c r="CX113" s="167"/>
      <c r="CY113" s="166"/>
      <c r="CZ113" s="328"/>
      <c r="DA113" s="328"/>
      <c r="DB113" s="166"/>
      <c r="DC113" s="328"/>
      <c r="DD113" s="328"/>
      <c r="DE113" s="166"/>
      <c r="DF113" s="167"/>
      <c r="DG113" s="166"/>
      <c r="DH113" s="167"/>
      <c r="DI113" s="166"/>
      <c r="DJ113" s="167"/>
      <c r="DK113" s="166"/>
      <c r="DL113" s="167"/>
      <c r="DM113" s="166"/>
      <c r="DN113" s="328"/>
      <c r="DO113" s="328"/>
      <c r="DP113" s="166"/>
      <c r="DQ113" s="328"/>
      <c r="DR113" s="328"/>
      <c r="DS113" s="166"/>
      <c r="DT113" s="328"/>
      <c r="DU113" s="328"/>
      <c r="DV113" s="166"/>
      <c r="DW113" s="328"/>
      <c r="DX113" s="328"/>
      <c r="DY113" s="166"/>
      <c r="DZ113" s="328"/>
      <c r="EA113" s="328"/>
      <c r="EB113" s="54"/>
      <c r="EC113" s="357"/>
      <c r="ED113" s="357"/>
      <c r="EE113" s="54"/>
      <c r="EF113" s="357"/>
      <c r="EG113" s="357"/>
      <c r="EH113" s="54"/>
      <c r="EI113" s="357"/>
      <c r="EJ113" s="357"/>
      <c r="EK113" s="54"/>
      <c r="EL113" s="357"/>
      <c r="EM113" s="357"/>
      <c r="EN113" s="54"/>
      <c r="EO113" s="357"/>
      <c r="EP113" s="357"/>
      <c r="EQ113" s="54"/>
      <c r="ER113" s="357"/>
      <c r="ES113" s="357"/>
      <c r="ET113" s="54"/>
      <c r="EU113" s="357"/>
      <c r="EV113" s="357"/>
      <c r="EW113" s="54"/>
      <c r="EX113" s="357"/>
      <c r="EY113" s="357"/>
      <c r="EZ113" s="54"/>
      <c r="FA113" s="357"/>
      <c r="FB113" s="357"/>
      <c r="FC113" s="54"/>
      <c r="FD113" s="357"/>
      <c r="FE113" s="357"/>
      <c r="FF113" s="54"/>
      <c r="FG113" s="357"/>
      <c r="FH113" s="357"/>
      <c r="FI113" s="27"/>
      <c r="FJ113" s="293"/>
      <c r="FK113" s="374"/>
    </row>
    <row r="114" spans="1:167" x14ac:dyDescent="0.2">
      <c r="A114" s="195" t="s">
        <v>99</v>
      </c>
      <c r="B114" s="13" t="s">
        <v>243</v>
      </c>
      <c r="C114" s="2248" t="s">
        <v>2</v>
      </c>
      <c r="D114" s="30" t="s">
        <v>2</v>
      </c>
      <c r="E114" s="75"/>
      <c r="F114" s="32"/>
      <c r="G114" s="294" t="s">
        <v>3</v>
      </c>
      <c r="H114" s="294"/>
      <c r="I114" s="32"/>
      <c r="J114" s="294" t="s">
        <v>3</v>
      </c>
      <c r="K114" s="294"/>
      <c r="L114" s="38">
        <v>1.1000000000000001</v>
      </c>
      <c r="M114" s="33" t="s">
        <v>12</v>
      </c>
      <c r="N114" s="33"/>
      <c r="O114" s="294"/>
      <c r="P114" s="294"/>
      <c r="Q114" s="33"/>
      <c r="R114" s="294"/>
      <c r="S114" s="294"/>
      <c r="T114" s="33"/>
      <c r="U114" s="294"/>
      <c r="V114" s="294"/>
      <c r="W114" s="33"/>
      <c r="X114" s="294"/>
      <c r="Y114" s="294"/>
      <c r="Z114" s="32"/>
      <c r="AA114" s="33" t="s">
        <v>3</v>
      </c>
      <c r="AB114" s="32"/>
      <c r="AC114" s="33" t="s">
        <v>3</v>
      </c>
      <c r="AD114" s="32"/>
      <c r="AE114" s="33" t="s">
        <v>3</v>
      </c>
      <c r="AF114" s="32"/>
      <c r="AG114" s="33" t="s">
        <v>3</v>
      </c>
      <c r="AH114" s="32"/>
      <c r="AI114" s="294" t="s">
        <v>3</v>
      </c>
      <c r="AJ114" s="294"/>
      <c r="AK114" s="32"/>
      <c r="AL114" s="33" t="s">
        <v>3</v>
      </c>
      <c r="AM114" s="32"/>
      <c r="AN114" s="33" t="s">
        <v>3</v>
      </c>
      <c r="AO114" s="32"/>
      <c r="AP114" s="294" t="s">
        <v>3</v>
      </c>
      <c r="AQ114" s="294"/>
      <c r="AR114" s="32"/>
      <c r="AS114" s="294" t="s">
        <v>3</v>
      </c>
      <c r="AT114" s="294"/>
      <c r="AU114" s="32"/>
      <c r="AV114" s="294" t="s">
        <v>3</v>
      </c>
      <c r="AW114" s="294"/>
      <c r="AX114" s="32"/>
      <c r="AY114" s="33" t="s">
        <v>3</v>
      </c>
      <c r="AZ114" s="32"/>
      <c r="BA114" s="33" t="s">
        <v>3</v>
      </c>
      <c r="BB114" s="32"/>
      <c r="BC114" s="294" t="s">
        <v>3</v>
      </c>
      <c r="BD114" s="294"/>
      <c r="BE114" s="32"/>
      <c r="BF114" s="33" t="s">
        <v>3</v>
      </c>
      <c r="BG114" s="32"/>
      <c r="BH114" s="294" t="s">
        <v>3</v>
      </c>
      <c r="BI114" s="294"/>
      <c r="BJ114" s="32"/>
      <c r="BK114" s="33" t="s">
        <v>3</v>
      </c>
      <c r="BL114" s="32"/>
      <c r="BM114" s="33" t="s">
        <v>3</v>
      </c>
      <c r="BN114" s="32"/>
      <c r="BO114" s="294" t="s">
        <v>3</v>
      </c>
      <c r="BP114" s="294"/>
      <c r="BQ114" s="32"/>
      <c r="BR114" s="111" t="s">
        <v>3</v>
      </c>
      <c r="BS114" s="168"/>
      <c r="BT114" s="329"/>
      <c r="BU114" s="329"/>
      <c r="BV114" s="168"/>
      <c r="BW114" s="169"/>
      <c r="BX114" s="168"/>
      <c r="BY114" s="169"/>
      <c r="BZ114" s="168"/>
      <c r="CA114" s="329"/>
      <c r="CB114" s="329"/>
      <c r="CC114" s="168"/>
      <c r="CD114" s="329"/>
      <c r="CE114" s="329"/>
      <c r="CF114" s="168"/>
      <c r="CG114" s="329"/>
      <c r="CH114" s="329"/>
      <c r="CI114" s="168"/>
      <c r="CJ114" s="329"/>
      <c r="CK114" s="329"/>
      <c r="CL114" s="168"/>
      <c r="CM114" s="329"/>
      <c r="CN114" s="329"/>
      <c r="CO114" s="168"/>
      <c r="CP114" s="169"/>
      <c r="CQ114" s="168"/>
      <c r="CR114" s="329"/>
      <c r="CS114" s="329"/>
      <c r="CT114" s="168"/>
      <c r="CU114" s="329"/>
      <c r="CV114" s="329"/>
      <c r="CW114" s="168"/>
      <c r="CX114" s="169"/>
      <c r="CY114" s="168"/>
      <c r="CZ114" s="329"/>
      <c r="DA114" s="329"/>
      <c r="DB114" s="168"/>
      <c r="DC114" s="329"/>
      <c r="DD114" s="329"/>
      <c r="DE114" s="168"/>
      <c r="DF114" s="169"/>
      <c r="DG114" s="168"/>
      <c r="DH114" s="169"/>
      <c r="DI114" s="168"/>
      <c r="DJ114" s="169"/>
      <c r="DK114" s="168"/>
      <c r="DL114" s="169"/>
      <c r="DM114" s="168"/>
      <c r="DN114" s="329"/>
      <c r="DO114" s="329"/>
      <c r="DP114" s="168"/>
      <c r="DQ114" s="329"/>
      <c r="DR114" s="329"/>
      <c r="DS114" s="168"/>
      <c r="DT114" s="329"/>
      <c r="DU114" s="329"/>
      <c r="DV114" s="168"/>
      <c r="DW114" s="329"/>
      <c r="DX114" s="329"/>
      <c r="DY114" s="168"/>
      <c r="DZ114" s="329"/>
      <c r="EA114" s="329"/>
      <c r="EB114" s="32"/>
      <c r="EC114" s="358"/>
      <c r="ED114" s="358"/>
      <c r="EE114" s="32"/>
      <c r="EF114" s="358"/>
      <c r="EG114" s="358"/>
      <c r="EH114" s="32"/>
      <c r="EI114" s="358"/>
      <c r="EJ114" s="358"/>
      <c r="EK114" s="32"/>
      <c r="EL114" s="358"/>
      <c r="EM114" s="358"/>
      <c r="EN114" s="32"/>
      <c r="EO114" s="358"/>
      <c r="EP114" s="358"/>
      <c r="EQ114" s="32"/>
      <c r="ER114" s="358"/>
      <c r="ES114" s="358"/>
      <c r="ET114" s="32"/>
      <c r="EU114" s="358"/>
      <c r="EV114" s="358"/>
      <c r="EW114" s="32"/>
      <c r="EX114" s="358"/>
      <c r="EY114" s="358"/>
      <c r="EZ114" s="32"/>
      <c r="FA114" s="358"/>
      <c r="FB114" s="358"/>
      <c r="FC114" s="32"/>
      <c r="FD114" s="358"/>
      <c r="FE114" s="358"/>
      <c r="FF114" s="32"/>
      <c r="FG114" s="358"/>
      <c r="FH114" s="358"/>
      <c r="FI114" s="32"/>
      <c r="FJ114" s="294"/>
      <c r="FK114" s="358"/>
    </row>
    <row r="115" spans="1:167" x14ac:dyDescent="0.2">
      <c r="A115" s="195" t="s">
        <v>100</v>
      </c>
      <c r="B115" s="13" t="s">
        <v>243</v>
      </c>
      <c r="C115" s="2248" t="s">
        <v>2</v>
      </c>
      <c r="D115" s="30" t="s">
        <v>2</v>
      </c>
      <c r="E115" s="76"/>
      <c r="F115" s="32"/>
      <c r="G115" s="294" t="s">
        <v>3</v>
      </c>
      <c r="H115" s="294"/>
      <c r="I115" s="32"/>
      <c r="J115" s="294" t="s">
        <v>3</v>
      </c>
      <c r="K115" s="294"/>
      <c r="L115" s="38">
        <v>1.1000000000000001</v>
      </c>
      <c r="M115" s="33" t="s">
        <v>12</v>
      </c>
      <c r="N115" s="33"/>
      <c r="O115" s="294"/>
      <c r="P115" s="294"/>
      <c r="Q115" s="33"/>
      <c r="R115" s="294"/>
      <c r="S115" s="294"/>
      <c r="T115" s="33"/>
      <c r="U115" s="294"/>
      <c r="V115" s="294"/>
      <c r="W115" s="33"/>
      <c r="X115" s="294"/>
      <c r="Y115" s="294"/>
      <c r="Z115" s="32"/>
      <c r="AA115" s="33" t="s">
        <v>3</v>
      </c>
      <c r="AB115" s="32"/>
      <c r="AC115" s="33" t="s">
        <v>3</v>
      </c>
      <c r="AD115" s="32"/>
      <c r="AE115" s="33" t="s">
        <v>3</v>
      </c>
      <c r="AF115" s="32"/>
      <c r="AG115" s="33" t="s">
        <v>3</v>
      </c>
      <c r="AH115" s="32"/>
      <c r="AI115" s="294" t="s">
        <v>3</v>
      </c>
      <c r="AJ115" s="294"/>
      <c r="AK115" s="32"/>
      <c r="AL115" s="33" t="s">
        <v>3</v>
      </c>
      <c r="AM115" s="32"/>
      <c r="AN115" s="33" t="s">
        <v>3</v>
      </c>
      <c r="AO115" s="32"/>
      <c r="AP115" s="294" t="s">
        <v>3</v>
      </c>
      <c r="AQ115" s="294"/>
      <c r="AR115" s="32"/>
      <c r="AS115" s="294" t="s">
        <v>3</v>
      </c>
      <c r="AT115" s="294"/>
      <c r="AU115" s="32"/>
      <c r="AV115" s="294" t="s">
        <v>3</v>
      </c>
      <c r="AW115" s="294"/>
      <c r="AX115" s="32"/>
      <c r="AY115" s="33" t="s">
        <v>3</v>
      </c>
      <c r="AZ115" s="32"/>
      <c r="BA115" s="33" t="s">
        <v>3</v>
      </c>
      <c r="BB115" s="32"/>
      <c r="BC115" s="294" t="s">
        <v>3</v>
      </c>
      <c r="BD115" s="294"/>
      <c r="BE115" s="32"/>
      <c r="BF115" s="33" t="s">
        <v>3</v>
      </c>
      <c r="BG115" s="32"/>
      <c r="BH115" s="294" t="s">
        <v>3</v>
      </c>
      <c r="BI115" s="294"/>
      <c r="BJ115" s="32"/>
      <c r="BK115" s="33" t="s">
        <v>3</v>
      </c>
      <c r="BL115" s="32"/>
      <c r="BM115" s="33" t="s">
        <v>3</v>
      </c>
      <c r="BN115" s="32"/>
      <c r="BO115" s="294" t="s">
        <v>3</v>
      </c>
      <c r="BP115" s="294"/>
      <c r="BQ115" s="32"/>
      <c r="BR115" s="111" t="s">
        <v>3</v>
      </c>
      <c r="BS115" s="168"/>
      <c r="BT115" s="329"/>
      <c r="BU115" s="329"/>
      <c r="BV115" s="168"/>
      <c r="BW115" s="169"/>
      <c r="BX115" s="168"/>
      <c r="BY115" s="169"/>
      <c r="BZ115" s="168"/>
      <c r="CA115" s="329"/>
      <c r="CB115" s="329"/>
      <c r="CC115" s="168"/>
      <c r="CD115" s="329"/>
      <c r="CE115" s="329"/>
      <c r="CF115" s="168"/>
      <c r="CG115" s="329"/>
      <c r="CH115" s="329"/>
      <c r="CI115" s="168"/>
      <c r="CJ115" s="329"/>
      <c r="CK115" s="329"/>
      <c r="CL115" s="168"/>
      <c r="CM115" s="329"/>
      <c r="CN115" s="329"/>
      <c r="CO115" s="168"/>
      <c r="CP115" s="169"/>
      <c r="CQ115" s="168"/>
      <c r="CR115" s="329"/>
      <c r="CS115" s="329"/>
      <c r="CT115" s="168"/>
      <c r="CU115" s="329"/>
      <c r="CV115" s="329"/>
      <c r="CW115" s="168"/>
      <c r="CX115" s="169"/>
      <c r="CY115" s="168"/>
      <c r="CZ115" s="329"/>
      <c r="DA115" s="329"/>
      <c r="DB115" s="168"/>
      <c r="DC115" s="329"/>
      <c r="DD115" s="329"/>
      <c r="DE115" s="168"/>
      <c r="DF115" s="169"/>
      <c r="DG115" s="168"/>
      <c r="DH115" s="169"/>
      <c r="DI115" s="168"/>
      <c r="DJ115" s="169"/>
      <c r="DK115" s="168"/>
      <c r="DL115" s="169"/>
      <c r="DM115" s="168"/>
      <c r="DN115" s="329"/>
      <c r="DO115" s="329"/>
      <c r="DP115" s="168"/>
      <c r="DQ115" s="329"/>
      <c r="DR115" s="329"/>
      <c r="DS115" s="168"/>
      <c r="DT115" s="329"/>
      <c r="DU115" s="329"/>
      <c r="DV115" s="168"/>
      <c r="DW115" s="329"/>
      <c r="DX115" s="329"/>
      <c r="DY115" s="168"/>
      <c r="DZ115" s="329"/>
      <c r="EA115" s="329"/>
      <c r="EB115" s="32"/>
      <c r="EC115" s="358"/>
      <c r="ED115" s="358"/>
      <c r="EE115" s="32"/>
      <c r="EF115" s="358"/>
      <c r="EG115" s="358"/>
      <c r="EH115" s="32"/>
      <c r="EI115" s="358"/>
      <c r="EJ115" s="358"/>
      <c r="EK115" s="32"/>
      <c r="EL115" s="358"/>
      <c r="EM115" s="358"/>
      <c r="EN115" s="32"/>
      <c r="EO115" s="358"/>
      <c r="EP115" s="358"/>
      <c r="EQ115" s="32"/>
      <c r="ER115" s="358"/>
      <c r="ES115" s="358"/>
      <c r="ET115" s="32"/>
      <c r="EU115" s="358"/>
      <c r="EV115" s="358"/>
      <c r="EW115" s="32"/>
      <c r="EX115" s="358"/>
      <c r="EY115" s="358"/>
      <c r="EZ115" s="32"/>
      <c r="FA115" s="358"/>
      <c r="FB115" s="358"/>
      <c r="FC115" s="32"/>
      <c r="FD115" s="358"/>
      <c r="FE115" s="358"/>
      <c r="FF115" s="32"/>
      <c r="FG115" s="358"/>
      <c r="FH115" s="358"/>
      <c r="FI115" s="32"/>
      <c r="FJ115" s="294"/>
      <c r="FK115" s="358"/>
    </row>
    <row r="116" spans="1:167" x14ac:dyDescent="0.2">
      <c r="A116" s="195" t="s">
        <v>101</v>
      </c>
      <c r="B116" s="13" t="s">
        <v>243</v>
      </c>
      <c r="C116" s="2248" t="s">
        <v>2</v>
      </c>
      <c r="D116" s="30" t="s">
        <v>2</v>
      </c>
      <c r="E116" s="75"/>
      <c r="F116" s="32"/>
      <c r="G116" s="294" t="s">
        <v>3</v>
      </c>
      <c r="H116" s="294"/>
      <c r="I116" s="32"/>
      <c r="J116" s="294" t="s">
        <v>3</v>
      </c>
      <c r="K116" s="294"/>
      <c r="L116" s="38">
        <v>1.1000000000000001</v>
      </c>
      <c r="M116" s="33" t="s">
        <v>12</v>
      </c>
      <c r="N116" s="33"/>
      <c r="O116" s="294"/>
      <c r="P116" s="294"/>
      <c r="Q116" s="33"/>
      <c r="R116" s="294"/>
      <c r="S116" s="294"/>
      <c r="T116" s="33"/>
      <c r="U116" s="294"/>
      <c r="V116" s="294"/>
      <c r="W116" s="33"/>
      <c r="X116" s="294"/>
      <c r="Y116" s="294"/>
      <c r="Z116" s="32"/>
      <c r="AA116" s="33" t="s">
        <v>3</v>
      </c>
      <c r="AB116" s="32"/>
      <c r="AC116" s="33" t="s">
        <v>3</v>
      </c>
      <c r="AD116" s="32"/>
      <c r="AE116" s="33" t="s">
        <v>3</v>
      </c>
      <c r="AF116" s="32"/>
      <c r="AG116" s="33" t="s">
        <v>3</v>
      </c>
      <c r="AH116" s="32"/>
      <c r="AI116" s="294" t="s">
        <v>3</v>
      </c>
      <c r="AJ116" s="294"/>
      <c r="AK116" s="32"/>
      <c r="AL116" s="33" t="s">
        <v>3</v>
      </c>
      <c r="AM116" s="32"/>
      <c r="AN116" s="33" t="s">
        <v>3</v>
      </c>
      <c r="AO116" s="32"/>
      <c r="AP116" s="294" t="s">
        <v>3</v>
      </c>
      <c r="AQ116" s="294"/>
      <c r="AR116" s="32"/>
      <c r="AS116" s="294" t="s">
        <v>3</v>
      </c>
      <c r="AT116" s="294"/>
      <c r="AU116" s="32"/>
      <c r="AV116" s="294" t="s">
        <v>3</v>
      </c>
      <c r="AW116" s="294"/>
      <c r="AX116" s="32"/>
      <c r="AY116" s="33" t="s">
        <v>3</v>
      </c>
      <c r="AZ116" s="32"/>
      <c r="BA116" s="33" t="s">
        <v>3</v>
      </c>
      <c r="BB116" s="32"/>
      <c r="BC116" s="294" t="s">
        <v>3</v>
      </c>
      <c r="BD116" s="294"/>
      <c r="BE116" s="32"/>
      <c r="BF116" s="33" t="s">
        <v>3</v>
      </c>
      <c r="BG116" s="32"/>
      <c r="BH116" s="294" t="s">
        <v>3</v>
      </c>
      <c r="BI116" s="294"/>
      <c r="BJ116" s="32"/>
      <c r="BK116" s="33" t="s">
        <v>3</v>
      </c>
      <c r="BL116" s="32"/>
      <c r="BM116" s="33" t="s">
        <v>3</v>
      </c>
      <c r="BN116" s="32"/>
      <c r="BO116" s="294" t="s">
        <v>3</v>
      </c>
      <c r="BP116" s="294"/>
      <c r="BQ116" s="32"/>
      <c r="BR116" s="111" t="s">
        <v>3</v>
      </c>
      <c r="BS116" s="168"/>
      <c r="BT116" s="329"/>
      <c r="BU116" s="329"/>
      <c r="BV116" s="168"/>
      <c r="BW116" s="169"/>
      <c r="BX116" s="168"/>
      <c r="BY116" s="169"/>
      <c r="BZ116" s="168"/>
      <c r="CA116" s="329"/>
      <c r="CB116" s="329"/>
      <c r="CC116" s="168"/>
      <c r="CD116" s="329"/>
      <c r="CE116" s="329"/>
      <c r="CF116" s="168"/>
      <c r="CG116" s="329"/>
      <c r="CH116" s="329"/>
      <c r="CI116" s="168"/>
      <c r="CJ116" s="329"/>
      <c r="CK116" s="329"/>
      <c r="CL116" s="168"/>
      <c r="CM116" s="329"/>
      <c r="CN116" s="329"/>
      <c r="CO116" s="168"/>
      <c r="CP116" s="169"/>
      <c r="CQ116" s="168"/>
      <c r="CR116" s="329"/>
      <c r="CS116" s="329"/>
      <c r="CT116" s="168"/>
      <c r="CU116" s="329"/>
      <c r="CV116" s="329"/>
      <c r="CW116" s="168"/>
      <c r="CX116" s="169"/>
      <c r="CY116" s="168"/>
      <c r="CZ116" s="329"/>
      <c r="DA116" s="329"/>
      <c r="DB116" s="168"/>
      <c r="DC116" s="329"/>
      <c r="DD116" s="329"/>
      <c r="DE116" s="168"/>
      <c r="DF116" s="169"/>
      <c r="DG116" s="168"/>
      <c r="DH116" s="169"/>
      <c r="DI116" s="168"/>
      <c r="DJ116" s="169"/>
      <c r="DK116" s="168"/>
      <c r="DL116" s="169"/>
      <c r="DM116" s="168"/>
      <c r="DN116" s="329"/>
      <c r="DO116" s="329"/>
      <c r="DP116" s="168"/>
      <c r="DQ116" s="329"/>
      <c r="DR116" s="329"/>
      <c r="DS116" s="168"/>
      <c r="DT116" s="329"/>
      <c r="DU116" s="329"/>
      <c r="DV116" s="168"/>
      <c r="DW116" s="329"/>
      <c r="DX116" s="329"/>
      <c r="DY116" s="168"/>
      <c r="DZ116" s="329"/>
      <c r="EA116" s="329"/>
      <c r="EB116" s="32"/>
      <c r="EC116" s="358"/>
      <c r="ED116" s="358"/>
      <c r="EE116" s="32"/>
      <c r="EF116" s="358"/>
      <c r="EG116" s="358"/>
      <c r="EH116" s="32"/>
      <c r="EI116" s="358"/>
      <c r="EJ116" s="358"/>
      <c r="EK116" s="32"/>
      <c r="EL116" s="358"/>
      <c r="EM116" s="358"/>
      <c r="EN116" s="32"/>
      <c r="EO116" s="358"/>
      <c r="EP116" s="358"/>
      <c r="EQ116" s="32"/>
      <c r="ER116" s="358"/>
      <c r="ES116" s="358"/>
      <c r="ET116" s="32"/>
      <c r="EU116" s="358"/>
      <c r="EV116" s="358"/>
      <c r="EW116" s="32"/>
      <c r="EX116" s="358"/>
      <c r="EY116" s="358"/>
      <c r="EZ116" s="32"/>
      <c r="FA116" s="358"/>
      <c r="FB116" s="358"/>
      <c r="FC116" s="32"/>
      <c r="FD116" s="358"/>
      <c r="FE116" s="358"/>
      <c r="FF116" s="32"/>
      <c r="FG116" s="358"/>
      <c r="FH116" s="358"/>
      <c r="FI116" s="32"/>
      <c r="FJ116" s="294"/>
      <c r="FK116" s="358"/>
    </row>
    <row r="117" spans="1:167" x14ac:dyDescent="0.2">
      <c r="A117" s="195" t="s">
        <v>102</v>
      </c>
      <c r="B117" s="13" t="s">
        <v>243</v>
      </c>
      <c r="C117" s="2248" t="s">
        <v>2</v>
      </c>
      <c r="D117" s="30" t="s">
        <v>2</v>
      </c>
      <c r="E117" s="76"/>
      <c r="F117" s="32"/>
      <c r="G117" s="294" t="s">
        <v>3</v>
      </c>
      <c r="H117" s="294"/>
      <c r="I117" s="32"/>
      <c r="J117" s="294" t="s">
        <v>3</v>
      </c>
      <c r="K117" s="294"/>
      <c r="L117" s="38">
        <v>1.1000000000000001</v>
      </c>
      <c r="M117" s="33" t="s">
        <v>12</v>
      </c>
      <c r="N117" s="33"/>
      <c r="O117" s="294"/>
      <c r="P117" s="294"/>
      <c r="Q117" s="33"/>
      <c r="R117" s="294"/>
      <c r="S117" s="294"/>
      <c r="T117" s="33"/>
      <c r="U117" s="294"/>
      <c r="V117" s="294"/>
      <c r="W117" s="33"/>
      <c r="X117" s="294"/>
      <c r="Y117" s="294"/>
      <c r="Z117" s="32"/>
      <c r="AA117" s="33" t="s">
        <v>3</v>
      </c>
      <c r="AB117" s="32"/>
      <c r="AC117" s="33" t="s">
        <v>3</v>
      </c>
      <c r="AD117" s="32"/>
      <c r="AE117" s="33" t="s">
        <v>3</v>
      </c>
      <c r="AF117" s="32"/>
      <c r="AG117" s="33" t="s">
        <v>3</v>
      </c>
      <c r="AH117" s="32"/>
      <c r="AI117" s="294" t="s">
        <v>3</v>
      </c>
      <c r="AJ117" s="294"/>
      <c r="AK117" s="32"/>
      <c r="AL117" s="33" t="s">
        <v>3</v>
      </c>
      <c r="AM117" s="32"/>
      <c r="AN117" s="33" t="s">
        <v>3</v>
      </c>
      <c r="AO117" s="32"/>
      <c r="AP117" s="294" t="s">
        <v>3</v>
      </c>
      <c r="AQ117" s="294"/>
      <c r="AR117" s="32"/>
      <c r="AS117" s="294" t="s">
        <v>3</v>
      </c>
      <c r="AT117" s="294"/>
      <c r="AU117" s="32"/>
      <c r="AV117" s="294" t="s">
        <v>3</v>
      </c>
      <c r="AW117" s="294"/>
      <c r="AX117" s="32"/>
      <c r="AY117" s="33" t="s">
        <v>3</v>
      </c>
      <c r="AZ117" s="32"/>
      <c r="BA117" s="33" t="s">
        <v>3</v>
      </c>
      <c r="BB117" s="32"/>
      <c r="BC117" s="294" t="s">
        <v>3</v>
      </c>
      <c r="BD117" s="294"/>
      <c r="BE117" s="32"/>
      <c r="BF117" s="33" t="s">
        <v>3</v>
      </c>
      <c r="BG117" s="32"/>
      <c r="BH117" s="294" t="s">
        <v>3</v>
      </c>
      <c r="BI117" s="294"/>
      <c r="BJ117" s="32"/>
      <c r="BK117" s="33" t="s">
        <v>3</v>
      </c>
      <c r="BL117" s="32"/>
      <c r="BM117" s="33" t="s">
        <v>3</v>
      </c>
      <c r="BN117" s="32"/>
      <c r="BO117" s="294" t="s">
        <v>3</v>
      </c>
      <c r="BP117" s="294"/>
      <c r="BQ117" s="32"/>
      <c r="BR117" s="111" t="s">
        <v>3</v>
      </c>
      <c r="BS117" s="168"/>
      <c r="BT117" s="329"/>
      <c r="BU117" s="329"/>
      <c r="BV117" s="168"/>
      <c r="BW117" s="169"/>
      <c r="BX117" s="168"/>
      <c r="BY117" s="169"/>
      <c r="BZ117" s="168"/>
      <c r="CA117" s="329"/>
      <c r="CB117" s="329"/>
      <c r="CC117" s="168"/>
      <c r="CD117" s="329"/>
      <c r="CE117" s="329"/>
      <c r="CF117" s="168"/>
      <c r="CG117" s="329"/>
      <c r="CH117" s="329"/>
      <c r="CI117" s="168"/>
      <c r="CJ117" s="329"/>
      <c r="CK117" s="329"/>
      <c r="CL117" s="168"/>
      <c r="CM117" s="329"/>
      <c r="CN117" s="329"/>
      <c r="CO117" s="168"/>
      <c r="CP117" s="169"/>
      <c r="CQ117" s="168"/>
      <c r="CR117" s="329"/>
      <c r="CS117" s="329"/>
      <c r="CT117" s="168"/>
      <c r="CU117" s="329"/>
      <c r="CV117" s="329"/>
      <c r="CW117" s="168"/>
      <c r="CX117" s="169"/>
      <c r="CY117" s="168"/>
      <c r="CZ117" s="329"/>
      <c r="DA117" s="329"/>
      <c r="DB117" s="168"/>
      <c r="DC117" s="329"/>
      <c r="DD117" s="329"/>
      <c r="DE117" s="168"/>
      <c r="DF117" s="169"/>
      <c r="DG117" s="168"/>
      <c r="DH117" s="169"/>
      <c r="DI117" s="168"/>
      <c r="DJ117" s="169"/>
      <c r="DK117" s="168"/>
      <c r="DL117" s="169"/>
      <c r="DM117" s="168"/>
      <c r="DN117" s="329"/>
      <c r="DO117" s="329"/>
      <c r="DP117" s="168"/>
      <c r="DQ117" s="329"/>
      <c r="DR117" s="329"/>
      <c r="DS117" s="168"/>
      <c r="DT117" s="329"/>
      <c r="DU117" s="329"/>
      <c r="DV117" s="168"/>
      <c r="DW117" s="329"/>
      <c r="DX117" s="329"/>
      <c r="DY117" s="168"/>
      <c r="DZ117" s="329"/>
      <c r="EA117" s="329"/>
      <c r="EB117" s="32"/>
      <c r="EC117" s="358"/>
      <c r="ED117" s="358"/>
      <c r="EE117" s="32"/>
      <c r="EF117" s="358"/>
      <c r="EG117" s="358"/>
      <c r="EH117" s="32"/>
      <c r="EI117" s="358"/>
      <c r="EJ117" s="358"/>
      <c r="EK117" s="32"/>
      <c r="EL117" s="358"/>
      <c r="EM117" s="358"/>
      <c r="EN117" s="32"/>
      <c r="EO117" s="358"/>
      <c r="EP117" s="358"/>
      <c r="EQ117" s="32"/>
      <c r="ER117" s="358"/>
      <c r="ES117" s="358"/>
      <c r="ET117" s="32"/>
      <c r="EU117" s="358"/>
      <c r="EV117" s="358"/>
      <c r="EW117" s="32"/>
      <c r="EX117" s="358"/>
      <c r="EY117" s="358"/>
      <c r="EZ117" s="32"/>
      <c r="FA117" s="358"/>
      <c r="FB117" s="358"/>
      <c r="FC117" s="32"/>
      <c r="FD117" s="358"/>
      <c r="FE117" s="358"/>
      <c r="FF117" s="32"/>
      <c r="FG117" s="358"/>
      <c r="FH117" s="358"/>
      <c r="FI117" s="32"/>
      <c r="FJ117" s="294"/>
      <c r="FK117" s="358"/>
    </row>
    <row r="118" spans="1:167" x14ac:dyDescent="0.2">
      <c r="A118" s="195" t="s">
        <v>103</v>
      </c>
      <c r="B118" s="13" t="s">
        <v>243</v>
      </c>
      <c r="C118" s="2248" t="s">
        <v>2</v>
      </c>
      <c r="D118" s="30" t="s">
        <v>2</v>
      </c>
      <c r="E118" s="76"/>
      <c r="F118" s="32"/>
      <c r="G118" s="294" t="s">
        <v>3</v>
      </c>
      <c r="H118" s="294"/>
      <c r="I118" s="32"/>
      <c r="J118" s="294" t="s">
        <v>3</v>
      </c>
      <c r="K118" s="294"/>
      <c r="L118" s="38">
        <v>1.1000000000000001</v>
      </c>
      <c r="M118" s="33" t="s">
        <v>12</v>
      </c>
      <c r="N118" s="33"/>
      <c r="O118" s="294"/>
      <c r="P118" s="294"/>
      <c r="Q118" s="33"/>
      <c r="R118" s="294"/>
      <c r="S118" s="294"/>
      <c r="T118" s="33"/>
      <c r="U118" s="294"/>
      <c r="V118" s="294"/>
      <c r="W118" s="33"/>
      <c r="X118" s="294"/>
      <c r="Y118" s="294"/>
      <c r="Z118" s="32"/>
      <c r="AA118" s="33" t="s">
        <v>3</v>
      </c>
      <c r="AB118" s="32"/>
      <c r="AC118" s="33" t="s">
        <v>3</v>
      </c>
      <c r="AD118" s="32"/>
      <c r="AE118" s="33" t="s">
        <v>3</v>
      </c>
      <c r="AF118" s="32"/>
      <c r="AG118" s="33" t="s">
        <v>3</v>
      </c>
      <c r="AH118" s="32"/>
      <c r="AI118" s="294" t="s">
        <v>3</v>
      </c>
      <c r="AJ118" s="294"/>
      <c r="AK118" s="32"/>
      <c r="AL118" s="33" t="s">
        <v>3</v>
      </c>
      <c r="AM118" s="32"/>
      <c r="AN118" s="33" t="s">
        <v>3</v>
      </c>
      <c r="AO118" s="32"/>
      <c r="AP118" s="294" t="s">
        <v>3</v>
      </c>
      <c r="AQ118" s="294"/>
      <c r="AR118" s="32"/>
      <c r="AS118" s="294" t="s">
        <v>3</v>
      </c>
      <c r="AT118" s="294"/>
      <c r="AU118" s="32"/>
      <c r="AV118" s="294" t="s">
        <v>3</v>
      </c>
      <c r="AW118" s="294"/>
      <c r="AX118" s="32"/>
      <c r="AY118" s="33" t="s">
        <v>3</v>
      </c>
      <c r="AZ118" s="32"/>
      <c r="BA118" s="33" t="s">
        <v>3</v>
      </c>
      <c r="BB118" s="32"/>
      <c r="BC118" s="294" t="s">
        <v>3</v>
      </c>
      <c r="BD118" s="294"/>
      <c r="BE118" s="32"/>
      <c r="BF118" s="33" t="s">
        <v>3</v>
      </c>
      <c r="BG118" s="32"/>
      <c r="BH118" s="294" t="s">
        <v>3</v>
      </c>
      <c r="BI118" s="294"/>
      <c r="BJ118" s="32"/>
      <c r="BK118" s="33" t="s">
        <v>3</v>
      </c>
      <c r="BL118" s="32"/>
      <c r="BM118" s="33" t="s">
        <v>3</v>
      </c>
      <c r="BN118" s="32"/>
      <c r="BO118" s="294" t="s">
        <v>3</v>
      </c>
      <c r="BP118" s="294"/>
      <c r="BQ118" s="32"/>
      <c r="BR118" s="111" t="s">
        <v>3</v>
      </c>
      <c r="BS118" s="168"/>
      <c r="BT118" s="329"/>
      <c r="BU118" s="329"/>
      <c r="BV118" s="168"/>
      <c r="BW118" s="169"/>
      <c r="BX118" s="168"/>
      <c r="BY118" s="169"/>
      <c r="BZ118" s="168"/>
      <c r="CA118" s="329"/>
      <c r="CB118" s="329"/>
      <c r="CC118" s="168"/>
      <c r="CD118" s="329"/>
      <c r="CE118" s="329"/>
      <c r="CF118" s="168"/>
      <c r="CG118" s="329"/>
      <c r="CH118" s="329"/>
      <c r="CI118" s="168"/>
      <c r="CJ118" s="329"/>
      <c r="CK118" s="329"/>
      <c r="CL118" s="168"/>
      <c r="CM118" s="329"/>
      <c r="CN118" s="329"/>
      <c r="CO118" s="168"/>
      <c r="CP118" s="169"/>
      <c r="CQ118" s="168"/>
      <c r="CR118" s="329"/>
      <c r="CS118" s="329"/>
      <c r="CT118" s="168"/>
      <c r="CU118" s="329"/>
      <c r="CV118" s="329"/>
      <c r="CW118" s="168"/>
      <c r="CX118" s="169"/>
      <c r="CY118" s="168"/>
      <c r="CZ118" s="329"/>
      <c r="DA118" s="329"/>
      <c r="DB118" s="168"/>
      <c r="DC118" s="329"/>
      <c r="DD118" s="329"/>
      <c r="DE118" s="168"/>
      <c r="DF118" s="169"/>
      <c r="DG118" s="168"/>
      <c r="DH118" s="169"/>
      <c r="DI118" s="168"/>
      <c r="DJ118" s="169"/>
      <c r="DK118" s="168"/>
      <c r="DL118" s="169"/>
      <c r="DM118" s="168"/>
      <c r="DN118" s="329"/>
      <c r="DO118" s="329"/>
      <c r="DP118" s="168"/>
      <c r="DQ118" s="329"/>
      <c r="DR118" s="329"/>
      <c r="DS118" s="168"/>
      <c r="DT118" s="329"/>
      <c r="DU118" s="329"/>
      <c r="DV118" s="168"/>
      <c r="DW118" s="329"/>
      <c r="DX118" s="329"/>
      <c r="DY118" s="168"/>
      <c r="DZ118" s="329"/>
      <c r="EA118" s="329"/>
      <c r="EB118" s="32"/>
      <c r="EC118" s="358"/>
      <c r="ED118" s="358"/>
      <c r="EE118" s="32"/>
      <c r="EF118" s="358"/>
      <c r="EG118" s="358"/>
      <c r="EH118" s="32"/>
      <c r="EI118" s="358"/>
      <c r="EJ118" s="358"/>
      <c r="EK118" s="32"/>
      <c r="EL118" s="358"/>
      <c r="EM118" s="358"/>
      <c r="EN118" s="32"/>
      <c r="EO118" s="358"/>
      <c r="EP118" s="358"/>
      <c r="EQ118" s="32"/>
      <c r="ER118" s="358"/>
      <c r="ES118" s="358"/>
      <c r="ET118" s="32"/>
      <c r="EU118" s="358"/>
      <c r="EV118" s="358"/>
      <c r="EW118" s="32"/>
      <c r="EX118" s="358"/>
      <c r="EY118" s="358"/>
      <c r="EZ118" s="32"/>
      <c r="FA118" s="358"/>
      <c r="FB118" s="358"/>
      <c r="FC118" s="32"/>
      <c r="FD118" s="358"/>
      <c r="FE118" s="358"/>
      <c r="FF118" s="32"/>
      <c r="FG118" s="358"/>
      <c r="FH118" s="358"/>
      <c r="FI118" s="32"/>
      <c r="FJ118" s="294"/>
      <c r="FK118" s="358"/>
    </row>
    <row r="119" spans="1:167" x14ac:dyDescent="0.2">
      <c r="A119" s="195" t="s">
        <v>104</v>
      </c>
      <c r="B119" s="13" t="s">
        <v>243</v>
      </c>
      <c r="C119" s="2248" t="s">
        <v>2</v>
      </c>
      <c r="D119" s="30" t="s">
        <v>2</v>
      </c>
      <c r="E119" s="75"/>
      <c r="F119" s="32"/>
      <c r="G119" s="294" t="s">
        <v>3</v>
      </c>
      <c r="H119" s="294"/>
      <c r="I119" s="32"/>
      <c r="J119" s="294" t="s">
        <v>3</v>
      </c>
      <c r="K119" s="294"/>
      <c r="L119" s="38">
        <v>1.1000000000000001</v>
      </c>
      <c r="M119" s="33" t="s">
        <v>12</v>
      </c>
      <c r="N119" s="33"/>
      <c r="O119" s="294"/>
      <c r="P119" s="294"/>
      <c r="Q119" s="33"/>
      <c r="R119" s="294"/>
      <c r="S119" s="294"/>
      <c r="T119" s="33"/>
      <c r="U119" s="294"/>
      <c r="V119" s="294"/>
      <c r="W119" s="33"/>
      <c r="X119" s="294"/>
      <c r="Y119" s="294"/>
      <c r="Z119" s="32"/>
      <c r="AA119" s="33" t="s">
        <v>3</v>
      </c>
      <c r="AB119" s="32"/>
      <c r="AC119" s="33" t="s">
        <v>3</v>
      </c>
      <c r="AD119" s="32"/>
      <c r="AE119" s="33" t="s">
        <v>3</v>
      </c>
      <c r="AF119" s="32"/>
      <c r="AG119" s="33" t="s">
        <v>3</v>
      </c>
      <c r="AH119" s="32"/>
      <c r="AI119" s="294" t="s">
        <v>3</v>
      </c>
      <c r="AJ119" s="294"/>
      <c r="AK119" s="32"/>
      <c r="AL119" s="33" t="s">
        <v>3</v>
      </c>
      <c r="AM119" s="32"/>
      <c r="AN119" s="33" t="s">
        <v>3</v>
      </c>
      <c r="AO119" s="32"/>
      <c r="AP119" s="294" t="s">
        <v>3</v>
      </c>
      <c r="AQ119" s="294"/>
      <c r="AR119" s="32"/>
      <c r="AS119" s="294" t="s">
        <v>3</v>
      </c>
      <c r="AT119" s="294"/>
      <c r="AU119" s="32"/>
      <c r="AV119" s="294" t="s">
        <v>3</v>
      </c>
      <c r="AW119" s="294"/>
      <c r="AX119" s="32"/>
      <c r="AY119" s="33" t="s">
        <v>3</v>
      </c>
      <c r="AZ119" s="32"/>
      <c r="BA119" s="33" t="s">
        <v>3</v>
      </c>
      <c r="BB119" s="32"/>
      <c r="BC119" s="294" t="s">
        <v>3</v>
      </c>
      <c r="BD119" s="294"/>
      <c r="BE119" s="32"/>
      <c r="BF119" s="33" t="s">
        <v>3</v>
      </c>
      <c r="BG119" s="32"/>
      <c r="BH119" s="294" t="s">
        <v>3</v>
      </c>
      <c r="BI119" s="294"/>
      <c r="BJ119" s="32"/>
      <c r="BK119" s="33" t="s">
        <v>3</v>
      </c>
      <c r="BL119" s="32"/>
      <c r="BM119" s="33" t="s">
        <v>3</v>
      </c>
      <c r="BN119" s="32"/>
      <c r="BO119" s="294" t="s">
        <v>3</v>
      </c>
      <c r="BP119" s="294"/>
      <c r="BQ119" s="32"/>
      <c r="BR119" s="111" t="s">
        <v>3</v>
      </c>
      <c r="BS119" s="168"/>
      <c r="BT119" s="329"/>
      <c r="BU119" s="329"/>
      <c r="BV119" s="168"/>
      <c r="BW119" s="169"/>
      <c r="BX119" s="168"/>
      <c r="BY119" s="169"/>
      <c r="BZ119" s="168"/>
      <c r="CA119" s="329"/>
      <c r="CB119" s="329"/>
      <c r="CC119" s="168"/>
      <c r="CD119" s="329"/>
      <c r="CE119" s="329"/>
      <c r="CF119" s="168"/>
      <c r="CG119" s="329"/>
      <c r="CH119" s="329"/>
      <c r="CI119" s="168"/>
      <c r="CJ119" s="329"/>
      <c r="CK119" s="329"/>
      <c r="CL119" s="168"/>
      <c r="CM119" s="329"/>
      <c r="CN119" s="329"/>
      <c r="CO119" s="168"/>
      <c r="CP119" s="169"/>
      <c r="CQ119" s="168"/>
      <c r="CR119" s="329"/>
      <c r="CS119" s="329"/>
      <c r="CT119" s="168"/>
      <c r="CU119" s="329"/>
      <c r="CV119" s="329"/>
      <c r="CW119" s="168"/>
      <c r="CX119" s="169"/>
      <c r="CY119" s="168"/>
      <c r="CZ119" s="329"/>
      <c r="DA119" s="329"/>
      <c r="DB119" s="168"/>
      <c r="DC119" s="329"/>
      <c r="DD119" s="329"/>
      <c r="DE119" s="168"/>
      <c r="DF119" s="169"/>
      <c r="DG119" s="168"/>
      <c r="DH119" s="169"/>
      <c r="DI119" s="168"/>
      <c r="DJ119" s="169"/>
      <c r="DK119" s="168"/>
      <c r="DL119" s="169"/>
      <c r="DM119" s="168"/>
      <c r="DN119" s="329"/>
      <c r="DO119" s="329"/>
      <c r="DP119" s="168"/>
      <c r="DQ119" s="329"/>
      <c r="DR119" s="329"/>
      <c r="DS119" s="168"/>
      <c r="DT119" s="329"/>
      <c r="DU119" s="329"/>
      <c r="DV119" s="168"/>
      <c r="DW119" s="329"/>
      <c r="DX119" s="329"/>
      <c r="DY119" s="168"/>
      <c r="DZ119" s="329"/>
      <c r="EA119" s="329"/>
      <c r="EB119" s="32"/>
      <c r="EC119" s="358"/>
      <c r="ED119" s="358"/>
      <c r="EE119" s="32"/>
      <c r="EF119" s="358"/>
      <c r="EG119" s="358"/>
      <c r="EH119" s="32"/>
      <c r="EI119" s="358"/>
      <c r="EJ119" s="358"/>
      <c r="EK119" s="32"/>
      <c r="EL119" s="358"/>
      <c r="EM119" s="358"/>
      <c r="EN119" s="32"/>
      <c r="EO119" s="358"/>
      <c r="EP119" s="358"/>
      <c r="EQ119" s="32"/>
      <c r="ER119" s="358"/>
      <c r="ES119" s="358"/>
      <c r="ET119" s="32"/>
      <c r="EU119" s="358"/>
      <c r="EV119" s="358"/>
      <c r="EW119" s="32"/>
      <c r="EX119" s="358"/>
      <c r="EY119" s="358"/>
      <c r="EZ119" s="32"/>
      <c r="FA119" s="358"/>
      <c r="FB119" s="358"/>
      <c r="FC119" s="32"/>
      <c r="FD119" s="358"/>
      <c r="FE119" s="358"/>
      <c r="FF119" s="32"/>
      <c r="FG119" s="358"/>
      <c r="FH119" s="358"/>
      <c r="FI119" s="32"/>
      <c r="FJ119" s="294"/>
      <c r="FK119" s="358"/>
    </row>
    <row r="120" spans="1:167" x14ac:dyDescent="0.2">
      <c r="A120" s="195" t="s">
        <v>105</v>
      </c>
      <c r="B120" s="13" t="s">
        <v>243</v>
      </c>
      <c r="C120" s="2248" t="s">
        <v>2</v>
      </c>
      <c r="D120" s="30" t="s">
        <v>2</v>
      </c>
      <c r="E120" s="76"/>
      <c r="F120" s="32"/>
      <c r="G120" s="294" t="s">
        <v>3</v>
      </c>
      <c r="H120" s="294"/>
      <c r="I120" s="32"/>
      <c r="J120" s="294" t="s">
        <v>3</v>
      </c>
      <c r="K120" s="294"/>
      <c r="L120" s="38">
        <v>1.1000000000000001</v>
      </c>
      <c r="M120" s="33" t="s">
        <v>12</v>
      </c>
      <c r="N120" s="33"/>
      <c r="O120" s="294"/>
      <c r="P120" s="294"/>
      <c r="Q120" s="33"/>
      <c r="R120" s="294"/>
      <c r="S120" s="294"/>
      <c r="T120" s="33"/>
      <c r="U120" s="294"/>
      <c r="V120" s="294"/>
      <c r="W120" s="33"/>
      <c r="X120" s="294"/>
      <c r="Y120" s="294"/>
      <c r="Z120" s="32"/>
      <c r="AA120" s="33" t="s">
        <v>3</v>
      </c>
      <c r="AB120" s="32"/>
      <c r="AC120" s="33" t="s">
        <v>3</v>
      </c>
      <c r="AD120" s="32"/>
      <c r="AE120" s="33" t="s">
        <v>3</v>
      </c>
      <c r="AF120" s="32"/>
      <c r="AG120" s="33" t="s">
        <v>3</v>
      </c>
      <c r="AH120" s="32"/>
      <c r="AI120" s="294" t="s">
        <v>3</v>
      </c>
      <c r="AJ120" s="294"/>
      <c r="AK120" s="32"/>
      <c r="AL120" s="33" t="s">
        <v>3</v>
      </c>
      <c r="AM120" s="32"/>
      <c r="AN120" s="33" t="s">
        <v>3</v>
      </c>
      <c r="AO120" s="32"/>
      <c r="AP120" s="294" t="s">
        <v>3</v>
      </c>
      <c r="AQ120" s="294"/>
      <c r="AR120" s="32"/>
      <c r="AS120" s="294" t="s">
        <v>3</v>
      </c>
      <c r="AT120" s="294"/>
      <c r="AU120" s="32"/>
      <c r="AV120" s="294" t="s">
        <v>3</v>
      </c>
      <c r="AW120" s="294"/>
      <c r="AX120" s="32"/>
      <c r="AY120" s="33" t="s">
        <v>3</v>
      </c>
      <c r="AZ120" s="32"/>
      <c r="BA120" s="33" t="s">
        <v>3</v>
      </c>
      <c r="BB120" s="32"/>
      <c r="BC120" s="294" t="s">
        <v>3</v>
      </c>
      <c r="BD120" s="294"/>
      <c r="BE120" s="32"/>
      <c r="BF120" s="33" t="s">
        <v>3</v>
      </c>
      <c r="BG120" s="32"/>
      <c r="BH120" s="294" t="s">
        <v>3</v>
      </c>
      <c r="BI120" s="294"/>
      <c r="BJ120" s="32"/>
      <c r="BK120" s="33" t="s">
        <v>3</v>
      </c>
      <c r="BL120" s="32"/>
      <c r="BM120" s="33" t="s">
        <v>3</v>
      </c>
      <c r="BN120" s="32"/>
      <c r="BO120" s="294" t="s">
        <v>3</v>
      </c>
      <c r="BP120" s="294"/>
      <c r="BQ120" s="32"/>
      <c r="BR120" s="111" t="s">
        <v>3</v>
      </c>
      <c r="BS120" s="168"/>
      <c r="BT120" s="329"/>
      <c r="BU120" s="329"/>
      <c r="BV120" s="168"/>
      <c r="BW120" s="169"/>
      <c r="BX120" s="168"/>
      <c r="BY120" s="169"/>
      <c r="BZ120" s="168"/>
      <c r="CA120" s="329"/>
      <c r="CB120" s="329"/>
      <c r="CC120" s="168"/>
      <c r="CD120" s="329"/>
      <c r="CE120" s="329"/>
      <c r="CF120" s="168"/>
      <c r="CG120" s="329"/>
      <c r="CH120" s="329"/>
      <c r="CI120" s="168"/>
      <c r="CJ120" s="329"/>
      <c r="CK120" s="329"/>
      <c r="CL120" s="168"/>
      <c r="CM120" s="329"/>
      <c r="CN120" s="329"/>
      <c r="CO120" s="168"/>
      <c r="CP120" s="169"/>
      <c r="CQ120" s="168"/>
      <c r="CR120" s="329"/>
      <c r="CS120" s="329"/>
      <c r="CT120" s="168"/>
      <c r="CU120" s="329"/>
      <c r="CV120" s="329"/>
      <c r="CW120" s="168"/>
      <c r="CX120" s="169"/>
      <c r="CY120" s="168"/>
      <c r="CZ120" s="329"/>
      <c r="DA120" s="329"/>
      <c r="DB120" s="168"/>
      <c r="DC120" s="329"/>
      <c r="DD120" s="329"/>
      <c r="DE120" s="168"/>
      <c r="DF120" s="169"/>
      <c r="DG120" s="168"/>
      <c r="DH120" s="169"/>
      <c r="DI120" s="168"/>
      <c r="DJ120" s="169"/>
      <c r="DK120" s="168"/>
      <c r="DL120" s="169"/>
      <c r="DM120" s="168"/>
      <c r="DN120" s="329"/>
      <c r="DO120" s="329"/>
      <c r="DP120" s="168"/>
      <c r="DQ120" s="329"/>
      <c r="DR120" s="329"/>
      <c r="DS120" s="168"/>
      <c r="DT120" s="329"/>
      <c r="DU120" s="329"/>
      <c r="DV120" s="168"/>
      <c r="DW120" s="329"/>
      <c r="DX120" s="329"/>
      <c r="DY120" s="168"/>
      <c r="DZ120" s="329"/>
      <c r="EA120" s="329"/>
      <c r="EB120" s="32"/>
      <c r="EC120" s="358"/>
      <c r="ED120" s="358"/>
      <c r="EE120" s="32"/>
      <c r="EF120" s="358"/>
      <c r="EG120" s="358"/>
      <c r="EH120" s="32"/>
      <c r="EI120" s="358"/>
      <c r="EJ120" s="358"/>
      <c r="EK120" s="32"/>
      <c r="EL120" s="358"/>
      <c r="EM120" s="358"/>
      <c r="EN120" s="32"/>
      <c r="EO120" s="358"/>
      <c r="EP120" s="358"/>
      <c r="EQ120" s="32"/>
      <c r="ER120" s="358"/>
      <c r="ES120" s="358"/>
      <c r="ET120" s="32"/>
      <c r="EU120" s="358"/>
      <c r="EV120" s="358"/>
      <c r="EW120" s="32"/>
      <c r="EX120" s="358"/>
      <c r="EY120" s="358"/>
      <c r="EZ120" s="32"/>
      <c r="FA120" s="358"/>
      <c r="FB120" s="358"/>
      <c r="FC120" s="32"/>
      <c r="FD120" s="358"/>
      <c r="FE120" s="358"/>
      <c r="FF120" s="32"/>
      <c r="FG120" s="358"/>
      <c r="FH120" s="358"/>
      <c r="FI120" s="32"/>
      <c r="FJ120" s="294"/>
      <c r="FK120" s="358"/>
    </row>
    <row r="121" spans="1:167" x14ac:dyDescent="0.2">
      <c r="A121" s="195" t="s">
        <v>106</v>
      </c>
      <c r="B121" s="13" t="s">
        <v>243</v>
      </c>
      <c r="C121" s="2248" t="s">
        <v>2</v>
      </c>
      <c r="D121" s="30" t="s">
        <v>2</v>
      </c>
      <c r="E121" s="76"/>
      <c r="F121" s="32"/>
      <c r="G121" s="294" t="s">
        <v>3</v>
      </c>
      <c r="H121" s="294"/>
      <c r="I121" s="32"/>
      <c r="J121" s="294" t="s">
        <v>3</v>
      </c>
      <c r="K121" s="294"/>
      <c r="L121" s="38">
        <v>1.1000000000000001</v>
      </c>
      <c r="M121" s="33" t="s">
        <v>12</v>
      </c>
      <c r="N121" s="33"/>
      <c r="O121" s="294"/>
      <c r="P121" s="294"/>
      <c r="Q121" s="33"/>
      <c r="R121" s="294"/>
      <c r="S121" s="294"/>
      <c r="T121" s="33"/>
      <c r="U121" s="294"/>
      <c r="V121" s="294"/>
      <c r="W121" s="33"/>
      <c r="X121" s="294"/>
      <c r="Y121" s="294"/>
      <c r="Z121" s="32"/>
      <c r="AA121" s="33" t="s">
        <v>3</v>
      </c>
      <c r="AB121" s="32"/>
      <c r="AC121" s="33" t="s">
        <v>3</v>
      </c>
      <c r="AD121" s="32"/>
      <c r="AE121" s="33" t="s">
        <v>3</v>
      </c>
      <c r="AF121" s="32"/>
      <c r="AG121" s="33" t="s">
        <v>3</v>
      </c>
      <c r="AH121" s="32"/>
      <c r="AI121" s="294" t="s">
        <v>3</v>
      </c>
      <c r="AJ121" s="294"/>
      <c r="AK121" s="32"/>
      <c r="AL121" s="33" t="s">
        <v>3</v>
      </c>
      <c r="AM121" s="32"/>
      <c r="AN121" s="33" t="s">
        <v>3</v>
      </c>
      <c r="AO121" s="32"/>
      <c r="AP121" s="294" t="s">
        <v>3</v>
      </c>
      <c r="AQ121" s="294"/>
      <c r="AR121" s="32"/>
      <c r="AS121" s="294" t="s">
        <v>3</v>
      </c>
      <c r="AT121" s="294"/>
      <c r="AU121" s="32"/>
      <c r="AV121" s="294" t="s">
        <v>3</v>
      </c>
      <c r="AW121" s="294"/>
      <c r="AX121" s="32"/>
      <c r="AY121" s="33" t="s">
        <v>3</v>
      </c>
      <c r="AZ121" s="32"/>
      <c r="BA121" s="33" t="s">
        <v>3</v>
      </c>
      <c r="BB121" s="32"/>
      <c r="BC121" s="294" t="s">
        <v>3</v>
      </c>
      <c r="BD121" s="294"/>
      <c r="BE121" s="32"/>
      <c r="BF121" s="33" t="s">
        <v>3</v>
      </c>
      <c r="BG121" s="32"/>
      <c r="BH121" s="294" t="s">
        <v>3</v>
      </c>
      <c r="BI121" s="294"/>
      <c r="BJ121" s="32"/>
      <c r="BK121" s="33" t="s">
        <v>3</v>
      </c>
      <c r="BL121" s="32"/>
      <c r="BM121" s="33" t="s">
        <v>3</v>
      </c>
      <c r="BN121" s="32"/>
      <c r="BO121" s="294" t="s">
        <v>3</v>
      </c>
      <c r="BP121" s="294"/>
      <c r="BQ121" s="32"/>
      <c r="BR121" s="111" t="s">
        <v>3</v>
      </c>
      <c r="BS121" s="168"/>
      <c r="BT121" s="329"/>
      <c r="BU121" s="329"/>
      <c r="BV121" s="168"/>
      <c r="BW121" s="169"/>
      <c r="BX121" s="168"/>
      <c r="BY121" s="169"/>
      <c r="BZ121" s="168"/>
      <c r="CA121" s="329"/>
      <c r="CB121" s="329"/>
      <c r="CC121" s="168"/>
      <c r="CD121" s="329"/>
      <c r="CE121" s="329"/>
      <c r="CF121" s="168"/>
      <c r="CG121" s="329"/>
      <c r="CH121" s="329"/>
      <c r="CI121" s="168"/>
      <c r="CJ121" s="329"/>
      <c r="CK121" s="329"/>
      <c r="CL121" s="168"/>
      <c r="CM121" s="329"/>
      <c r="CN121" s="329"/>
      <c r="CO121" s="168"/>
      <c r="CP121" s="169"/>
      <c r="CQ121" s="168"/>
      <c r="CR121" s="329"/>
      <c r="CS121" s="329"/>
      <c r="CT121" s="168"/>
      <c r="CU121" s="329"/>
      <c r="CV121" s="329"/>
      <c r="CW121" s="168"/>
      <c r="CX121" s="169"/>
      <c r="CY121" s="168"/>
      <c r="CZ121" s="329"/>
      <c r="DA121" s="329"/>
      <c r="DB121" s="168"/>
      <c r="DC121" s="329"/>
      <c r="DD121" s="329"/>
      <c r="DE121" s="168"/>
      <c r="DF121" s="169"/>
      <c r="DG121" s="168"/>
      <c r="DH121" s="169"/>
      <c r="DI121" s="168"/>
      <c r="DJ121" s="169"/>
      <c r="DK121" s="168"/>
      <c r="DL121" s="169"/>
      <c r="DM121" s="168"/>
      <c r="DN121" s="329"/>
      <c r="DO121" s="329"/>
      <c r="DP121" s="168"/>
      <c r="DQ121" s="329"/>
      <c r="DR121" s="329"/>
      <c r="DS121" s="168"/>
      <c r="DT121" s="329"/>
      <c r="DU121" s="329"/>
      <c r="DV121" s="168"/>
      <c r="DW121" s="329"/>
      <c r="DX121" s="329"/>
      <c r="DY121" s="168"/>
      <c r="DZ121" s="329"/>
      <c r="EA121" s="329"/>
      <c r="EB121" s="32"/>
      <c r="EC121" s="358"/>
      <c r="ED121" s="358"/>
      <c r="EE121" s="32"/>
      <c r="EF121" s="358"/>
      <c r="EG121" s="358"/>
      <c r="EH121" s="32"/>
      <c r="EI121" s="358"/>
      <c r="EJ121" s="358"/>
      <c r="EK121" s="32"/>
      <c r="EL121" s="358"/>
      <c r="EM121" s="358"/>
      <c r="EN121" s="32"/>
      <c r="EO121" s="358"/>
      <c r="EP121" s="358"/>
      <c r="EQ121" s="32"/>
      <c r="ER121" s="358"/>
      <c r="ES121" s="358"/>
      <c r="ET121" s="32"/>
      <c r="EU121" s="358"/>
      <c r="EV121" s="358"/>
      <c r="EW121" s="32"/>
      <c r="EX121" s="358"/>
      <c r="EY121" s="358"/>
      <c r="EZ121" s="32"/>
      <c r="FA121" s="358"/>
      <c r="FB121" s="358"/>
      <c r="FC121" s="32"/>
      <c r="FD121" s="358"/>
      <c r="FE121" s="358"/>
      <c r="FF121" s="32"/>
      <c r="FG121" s="358"/>
      <c r="FH121" s="358"/>
      <c r="FI121" s="32"/>
      <c r="FJ121" s="294"/>
      <c r="FK121" s="358"/>
    </row>
    <row r="122" spans="1:167" x14ac:dyDescent="0.2">
      <c r="A122" s="195" t="s">
        <v>107</v>
      </c>
      <c r="B122" s="13" t="s">
        <v>243</v>
      </c>
      <c r="C122" s="2248" t="s">
        <v>2</v>
      </c>
      <c r="D122" s="30">
        <v>9200</v>
      </c>
      <c r="E122" s="76"/>
      <c r="F122" s="32"/>
      <c r="G122" s="294" t="s">
        <v>3</v>
      </c>
      <c r="H122" s="294"/>
      <c r="I122" s="32"/>
      <c r="J122" s="294" t="s">
        <v>3</v>
      </c>
      <c r="K122" s="294"/>
      <c r="L122" s="38">
        <v>1.1000000000000001</v>
      </c>
      <c r="M122" s="33" t="s">
        <v>12</v>
      </c>
      <c r="N122" s="33"/>
      <c r="O122" s="294"/>
      <c r="P122" s="294"/>
      <c r="Q122" s="33"/>
      <c r="R122" s="294"/>
      <c r="S122" s="294"/>
      <c r="T122" s="33"/>
      <c r="U122" s="294"/>
      <c r="V122" s="294"/>
      <c r="W122" s="33"/>
      <c r="X122" s="294"/>
      <c r="Y122" s="294"/>
      <c r="Z122" s="32"/>
      <c r="AA122" s="33" t="s">
        <v>3</v>
      </c>
      <c r="AB122" s="32"/>
      <c r="AC122" s="33" t="s">
        <v>3</v>
      </c>
      <c r="AD122" s="32"/>
      <c r="AE122" s="33" t="s">
        <v>3</v>
      </c>
      <c r="AF122" s="32"/>
      <c r="AG122" s="33" t="s">
        <v>3</v>
      </c>
      <c r="AH122" s="32"/>
      <c r="AI122" s="294" t="s">
        <v>3</v>
      </c>
      <c r="AJ122" s="294"/>
      <c r="AK122" s="32"/>
      <c r="AL122" s="33" t="s">
        <v>3</v>
      </c>
      <c r="AM122" s="32"/>
      <c r="AN122" s="33" t="s">
        <v>3</v>
      </c>
      <c r="AO122" s="32"/>
      <c r="AP122" s="294" t="s">
        <v>3</v>
      </c>
      <c r="AQ122" s="294"/>
      <c r="AR122" s="32"/>
      <c r="AS122" s="294" t="s">
        <v>3</v>
      </c>
      <c r="AT122" s="294"/>
      <c r="AU122" s="32"/>
      <c r="AV122" s="294" t="s">
        <v>3</v>
      </c>
      <c r="AW122" s="294"/>
      <c r="AX122" s="32"/>
      <c r="AY122" s="33" t="s">
        <v>3</v>
      </c>
      <c r="AZ122" s="32"/>
      <c r="BA122" s="33" t="s">
        <v>3</v>
      </c>
      <c r="BB122" s="32"/>
      <c r="BC122" s="294" t="s">
        <v>3</v>
      </c>
      <c r="BD122" s="294"/>
      <c r="BE122" s="32"/>
      <c r="BF122" s="33" t="s">
        <v>3</v>
      </c>
      <c r="BG122" s="32"/>
      <c r="BH122" s="294" t="s">
        <v>3</v>
      </c>
      <c r="BI122" s="294"/>
      <c r="BJ122" s="32"/>
      <c r="BK122" s="33" t="s">
        <v>3</v>
      </c>
      <c r="BL122" s="32"/>
      <c r="BM122" s="33" t="s">
        <v>3</v>
      </c>
      <c r="BN122" s="32"/>
      <c r="BO122" s="294" t="s">
        <v>3</v>
      </c>
      <c r="BP122" s="294"/>
      <c r="BQ122" s="32"/>
      <c r="BR122" s="111" t="s">
        <v>3</v>
      </c>
      <c r="BS122" s="168"/>
      <c r="BT122" s="329"/>
      <c r="BU122" s="329"/>
      <c r="BV122" s="168"/>
      <c r="BW122" s="169"/>
      <c r="BX122" s="168"/>
      <c r="BY122" s="169"/>
      <c r="BZ122" s="168"/>
      <c r="CA122" s="329"/>
      <c r="CB122" s="329"/>
      <c r="CC122" s="168"/>
      <c r="CD122" s="329"/>
      <c r="CE122" s="329"/>
      <c r="CF122" s="168"/>
      <c r="CG122" s="329"/>
      <c r="CH122" s="329"/>
      <c r="CI122" s="168"/>
      <c r="CJ122" s="329"/>
      <c r="CK122" s="329"/>
      <c r="CL122" s="168"/>
      <c r="CM122" s="329"/>
      <c r="CN122" s="329"/>
      <c r="CO122" s="168"/>
      <c r="CP122" s="169"/>
      <c r="CQ122" s="168"/>
      <c r="CR122" s="329"/>
      <c r="CS122" s="329"/>
      <c r="CT122" s="168"/>
      <c r="CU122" s="329"/>
      <c r="CV122" s="329"/>
      <c r="CW122" s="168"/>
      <c r="CX122" s="169"/>
      <c r="CY122" s="168"/>
      <c r="CZ122" s="329"/>
      <c r="DA122" s="329"/>
      <c r="DB122" s="168"/>
      <c r="DC122" s="329"/>
      <c r="DD122" s="329"/>
      <c r="DE122" s="168"/>
      <c r="DF122" s="169"/>
      <c r="DG122" s="168"/>
      <c r="DH122" s="169"/>
      <c r="DI122" s="168"/>
      <c r="DJ122" s="169"/>
      <c r="DK122" s="168"/>
      <c r="DL122" s="169"/>
      <c r="DM122" s="168"/>
      <c r="DN122" s="329"/>
      <c r="DO122" s="329"/>
      <c r="DP122" s="168"/>
      <c r="DQ122" s="329"/>
      <c r="DR122" s="329"/>
      <c r="DS122" s="168"/>
      <c r="DT122" s="329"/>
      <c r="DU122" s="329"/>
      <c r="DV122" s="168"/>
      <c r="DW122" s="329"/>
      <c r="DX122" s="329"/>
      <c r="DY122" s="168"/>
      <c r="DZ122" s="329"/>
      <c r="EA122" s="329"/>
      <c r="EB122" s="32"/>
      <c r="EC122" s="358"/>
      <c r="ED122" s="358"/>
      <c r="EE122" s="32"/>
      <c r="EF122" s="358"/>
      <c r="EG122" s="358"/>
      <c r="EH122" s="32"/>
      <c r="EI122" s="358"/>
      <c r="EJ122" s="358"/>
      <c r="EK122" s="32"/>
      <c r="EL122" s="358"/>
      <c r="EM122" s="358"/>
      <c r="EN122" s="32"/>
      <c r="EO122" s="358"/>
      <c r="EP122" s="358"/>
      <c r="EQ122" s="32"/>
      <c r="ER122" s="358"/>
      <c r="ES122" s="358"/>
      <c r="ET122" s="32"/>
      <c r="EU122" s="358"/>
      <c r="EV122" s="358"/>
      <c r="EW122" s="32"/>
      <c r="EX122" s="358"/>
      <c r="EY122" s="358"/>
      <c r="EZ122" s="32"/>
      <c r="FA122" s="358"/>
      <c r="FB122" s="358"/>
      <c r="FC122" s="32"/>
      <c r="FD122" s="358"/>
      <c r="FE122" s="358"/>
      <c r="FF122" s="32"/>
      <c r="FG122" s="358"/>
      <c r="FH122" s="358"/>
      <c r="FI122" s="32"/>
      <c r="FJ122" s="294"/>
      <c r="FK122" s="358"/>
    </row>
    <row r="123" spans="1:167" x14ac:dyDescent="0.2">
      <c r="A123" s="195" t="s">
        <v>108</v>
      </c>
      <c r="B123" s="13" t="s">
        <v>243</v>
      </c>
      <c r="C123" s="2248" t="s">
        <v>2</v>
      </c>
      <c r="D123" s="30" t="s">
        <v>2</v>
      </c>
      <c r="E123" s="76"/>
      <c r="F123" s="32"/>
      <c r="G123" s="294" t="s">
        <v>3</v>
      </c>
      <c r="H123" s="294"/>
      <c r="I123" s="32"/>
      <c r="J123" s="294" t="s">
        <v>3</v>
      </c>
      <c r="K123" s="294"/>
      <c r="L123" s="38">
        <v>1.1000000000000001</v>
      </c>
      <c r="M123" s="33" t="s">
        <v>12</v>
      </c>
      <c r="N123" s="33"/>
      <c r="O123" s="294"/>
      <c r="P123" s="294"/>
      <c r="Q123" s="33"/>
      <c r="R123" s="294"/>
      <c r="S123" s="294"/>
      <c r="T123" s="33"/>
      <c r="U123" s="294"/>
      <c r="V123" s="294"/>
      <c r="W123" s="33"/>
      <c r="X123" s="294"/>
      <c r="Y123" s="294"/>
      <c r="Z123" s="32"/>
      <c r="AA123" s="33" t="s">
        <v>3</v>
      </c>
      <c r="AB123" s="32"/>
      <c r="AC123" s="33" t="s">
        <v>3</v>
      </c>
      <c r="AD123" s="32"/>
      <c r="AE123" s="33" t="s">
        <v>3</v>
      </c>
      <c r="AF123" s="32"/>
      <c r="AG123" s="33" t="s">
        <v>3</v>
      </c>
      <c r="AH123" s="32"/>
      <c r="AI123" s="294" t="s">
        <v>3</v>
      </c>
      <c r="AJ123" s="294"/>
      <c r="AK123" s="32"/>
      <c r="AL123" s="33" t="s">
        <v>3</v>
      </c>
      <c r="AM123" s="32"/>
      <c r="AN123" s="33" t="s">
        <v>3</v>
      </c>
      <c r="AO123" s="32"/>
      <c r="AP123" s="294" t="s">
        <v>3</v>
      </c>
      <c r="AQ123" s="294"/>
      <c r="AR123" s="32"/>
      <c r="AS123" s="294" t="s">
        <v>3</v>
      </c>
      <c r="AT123" s="294"/>
      <c r="AU123" s="32"/>
      <c r="AV123" s="294" t="s">
        <v>3</v>
      </c>
      <c r="AW123" s="294"/>
      <c r="AX123" s="32"/>
      <c r="AY123" s="33" t="s">
        <v>3</v>
      </c>
      <c r="AZ123" s="32"/>
      <c r="BA123" s="33" t="s">
        <v>3</v>
      </c>
      <c r="BB123" s="32"/>
      <c r="BC123" s="294" t="s">
        <v>3</v>
      </c>
      <c r="BD123" s="294"/>
      <c r="BE123" s="32"/>
      <c r="BF123" s="33" t="s">
        <v>3</v>
      </c>
      <c r="BG123" s="32"/>
      <c r="BH123" s="294" t="s">
        <v>3</v>
      </c>
      <c r="BI123" s="294"/>
      <c r="BJ123" s="32"/>
      <c r="BK123" s="33" t="s">
        <v>3</v>
      </c>
      <c r="BL123" s="32"/>
      <c r="BM123" s="33" t="s">
        <v>3</v>
      </c>
      <c r="BN123" s="32"/>
      <c r="BO123" s="294" t="s">
        <v>3</v>
      </c>
      <c r="BP123" s="294"/>
      <c r="BQ123" s="32"/>
      <c r="BR123" s="111" t="s">
        <v>3</v>
      </c>
      <c r="BS123" s="168"/>
      <c r="BT123" s="329"/>
      <c r="BU123" s="329"/>
      <c r="BV123" s="168"/>
      <c r="BW123" s="169"/>
      <c r="BX123" s="168"/>
      <c r="BY123" s="169"/>
      <c r="BZ123" s="168"/>
      <c r="CA123" s="329"/>
      <c r="CB123" s="329"/>
      <c r="CC123" s="168"/>
      <c r="CD123" s="329"/>
      <c r="CE123" s="329"/>
      <c r="CF123" s="168"/>
      <c r="CG123" s="329"/>
      <c r="CH123" s="329"/>
      <c r="CI123" s="168"/>
      <c r="CJ123" s="329"/>
      <c r="CK123" s="329"/>
      <c r="CL123" s="168"/>
      <c r="CM123" s="329"/>
      <c r="CN123" s="329"/>
      <c r="CO123" s="168"/>
      <c r="CP123" s="169"/>
      <c r="CQ123" s="168"/>
      <c r="CR123" s="329"/>
      <c r="CS123" s="329"/>
      <c r="CT123" s="168"/>
      <c r="CU123" s="329"/>
      <c r="CV123" s="329"/>
      <c r="CW123" s="168"/>
      <c r="CX123" s="169"/>
      <c r="CY123" s="168"/>
      <c r="CZ123" s="329"/>
      <c r="DA123" s="329"/>
      <c r="DB123" s="168"/>
      <c r="DC123" s="329"/>
      <c r="DD123" s="329"/>
      <c r="DE123" s="168"/>
      <c r="DF123" s="169"/>
      <c r="DG123" s="168"/>
      <c r="DH123" s="169"/>
      <c r="DI123" s="168"/>
      <c r="DJ123" s="169"/>
      <c r="DK123" s="168"/>
      <c r="DL123" s="169"/>
      <c r="DM123" s="168"/>
      <c r="DN123" s="329"/>
      <c r="DO123" s="329"/>
      <c r="DP123" s="168"/>
      <c r="DQ123" s="329"/>
      <c r="DR123" s="329"/>
      <c r="DS123" s="168"/>
      <c r="DT123" s="329"/>
      <c r="DU123" s="329"/>
      <c r="DV123" s="168"/>
      <c r="DW123" s="329"/>
      <c r="DX123" s="329"/>
      <c r="DY123" s="168"/>
      <c r="DZ123" s="329"/>
      <c r="EA123" s="329"/>
      <c r="EB123" s="32"/>
      <c r="EC123" s="358"/>
      <c r="ED123" s="358"/>
      <c r="EE123" s="32"/>
      <c r="EF123" s="358"/>
      <c r="EG123" s="358"/>
      <c r="EH123" s="32"/>
      <c r="EI123" s="358"/>
      <c r="EJ123" s="358"/>
      <c r="EK123" s="32"/>
      <c r="EL123" s="358"/>
      <c r="EM123" s="358"/>
      <c r="EN123" s="32"/>
      <c r="EO123" s="358"/>
      <c r="EP123" s="358"/>
      <c r="EQ123" s="32"/>
      <c r="ER123" s="358"/>
      <c r="ES123" s="358"/>
      <c r="ET123" s="32"/>
      <c r="EU123" s="358"/>
      <c r="EV123" s="358"/>
      <c r="EW123" s="32"/>
      <c r="EX123" s="358"/>
      <c r="EY123" s="358"/>
      <c r="EZ123" s="32"/>
      <c r="FA123" s="358"/>
      <c r="FB123" s="358"/>
      <c r="FC123" s="32"/>
      <c r="FD123" s="358"/>
      <c r="FE123" s="358"/>
      <c r="FF123" s="32"/>
      <c r="FG123" s="358"/>
      <c r="FH123" s="358"/>
      <c r="FI123" s="32"/>
      <c r="FJ123" s="294"/>
      <c r="FK123" s="358"/>
    </row>
    <row r="124" spans="1:167" x14ac:dyDescent="0.2">
      <c r="A124" s="195" t="s">
        <v>109</v>
      </c>
      <c r="B124" s="13" t="s">
        <v>243</v>
      </c>
      <c r="C124" s="2248" t="s">
        <v>2</v>
      </c>
      <c r="D124" s="30" t="s">
        <v>2</v>
      </c>
      <c r="E124" s="76"/>
      <c r="F124" s="32"/>
      <c r="G124" s="294" t="s">
        <v>3</v>
      </c>
      <c r="H124" s="294"/>
      <c r="I124" s="32"/>
      <c r="J124" s="294" t="s">
        <v>3</v>
      </c>
      <c r="K124" s="294"/>
      <c r="L124" s="38">
        <v>1.1000000000000001</v>
      </c>
      <c r="M124" s="33" t="s">
        <v>12</v>
      </c>
      <c r="N124" s="33"/>
      <c r="O124" s="294"/>
      <c r="P124" s="294"/>
      <c r="Q124" s="33"/>
      <c r="R124" s="294"/>
      <c r="S124" s="294"/>
      <c r="T124" s="33"/>
      <c r="U124" s="294"/>
      <c r="V124" s="294"/>
      <c r="W124" s="33"/>
      <c r="X124" s="294"/>
      <c r="Y124" s="294"/>
      <c r="Z124" s="32"/>
      <c r="AA124" s="33" t="s">
        <v>3</v>
      </c>
      <c r="AB124" s="32"/>
      <c r="AC124" s="33" t="s">
        <v>3</v>
      </c>
      <c r="AD124" s="32"/>
      <c r="AE124" s="33" t="s">
        <v>3</v>
      </c>
      <c r="AF124" s="32"/>
      <c r="AG124" s="33" t="s">
        <v>3</v>
      </c>
      <c r="AH124" s="32"/>
      <c r="AI124" s="294" t="s">
        <v>3</v>
      </c>
      <c r="AJ124" s="294"/>
      <c r="AK124" s="32"/>
      <c r="AL124" s="33" t="s">
        <v>3</v>
      </c>
      <c r="AM124" s="32"/>
      <c r="AN124" s="33" t="s">
        <v>3</v>
      </c>
      <c r="AO124" s="32"/>
      <c r="AP124" s="294" t="s">
        <v>3</v>
      </c>
      <c r="AQ124" s="294"/>
      <c r="AR124" s="32"/>
      <c r="AS124" s="294" t="s">
        <v>3</v>
      </c>
      <c r="AT124" s="294"/>
      <c r="AU124" s="32"/>
      <c r="AV124" s="294" t="s">
        <v>3</v>
      </c>
      <c r="AW124" s="294"/>
      <c r="AX124" s="32"/>
      <c r="AY124" s="33" t="s">
        <v>3</v>
      </c>
      <c r="AZ124" s="32"/>
      <c r="BA124" s="33" t="s">
        <v>3</v>
      </c>
      <c r="BB124" s="32"/>
      <c r="BC124" s="294" t="s">
        <v>3</v>
      </c>
      <c r="BD124" s="294"/>
      <c r="BE124" s="32"/>
      <c r="BF124" s="33" t="s">
        <v>3</v>
      </c>
      <c r="BG124" s="32"/>
      <c r="BH124" s="294" t="s">
        <v>3</v>
      </c>
      <c r="BI124" s="294"/>
      <c r="BJ124" s="32"/>
      <c r="BK124" s="33" t="s">
        <v>3</v>
      </c>
      <c r="BL124" s="32"/>
      <c r="BM124" s="33" t="s">
        <v>3</v>
      </c>
      <c r="BN124" s="32"/>
      <c r="BO124" s="294" t="s">
        <v>3</v>
      </c>
      <c r="BP124" s="294"/>
      <c r="BQ124" s="32"/>
      <c r="BR124" s="111" t="s">
        <v>3</v>
      </c>
      <c r="BS124" s="168"/>
      <c r="BT124" s="329"/>
      <c r="BU124" s="329"/>
      <c r="BV124" s="168"/>
      <c r="BW124" s="169"/>
      <c r="BX124" s="168"/>
      <c r="BY124" s="169"/>
      <c r="BZ124" s="168"/>
      <c r="CA124" s="329"/>
      <c r="CB124" s="329"/>
      <c r="CC124" s="168"/>
      <c r="CD124" s="329"/>
      <c r="CE124" s="329"/>
      <c r="CF124" s="168"/>
      <c r="CG124" s="329"/>
      <c r="CH124" s="329"/>
      <c r="CI124" s="168"/>
      <c r="CJ124" s="329"/>
      <c r="CK124" s="329"/>
      <c r="CL124" s="168"/>
      <c r="CM124" s="329"/>
      <c r="CN124" s="329"/>
      <c r="CO124" s="168"/>
      <c r="CP124" s="169"/>
      <c r="CQ124" s="168"/>
      <c r="CR124" s="329"/>
      <c r="CS124" s="329"/>
      <c r="CT124" s="168"/>
      <c r="CU124" s="329"/>
      <c r="CV124" s="329"/>
      <c r="CW124" s="168"/>
      <c r="CX124" s="169"/>
      <c r="CY124" s="168"/>
      <c r="CZ124" s="329"/>
      <c r="DA124" s="329"/>
      <c r="DB124" s="168"/>
      <c r="DC124" s="329"/>
      <c r="DD124" s="329"/>
      <c r="DE124" s="168"/>
      <c r="DF124" s="169"/>
      <c r="DG124" s="168"/>
      <c r="DH124" s="169"/>
      <c r="DI124" s="168"/>
      <c r="DJ124" s="169"/>
      <c r="DK124" s="168"/>
      <c r="DL124" s="169"/>
      <c r="DM124" s="168"/>
      <c r="DN124" s="329"/>
      <c r="DO124" s="329"/>
      <c r="DP124" s="168"/>
      <c r="DQ124" s="329"/>
      <c r="DR124" s="329"/>
      <c r="DS124" s="168"/>
      <c r="DT124" s="329"/>
      <c r="DU124" s="329"/>
      <c r="DV124" s="168"/>
      <c r="DW124" s="329"/>
      <c r="DX124" s="329"/>
      <c r="DY124" s="168"/>
      <c r="DZ124" s="329"/>
      <c r="EA124" s="329"/>
      <c r="EB124" s="32"/>
      <c r="EC124" s="358"/>
      <c r="ED124" s="358"/>
      <c r="EE124" s="32"/>
      <c r="EF124" s="358"/>
      <c r="EG124" s="358"/>
      <c r="EH124" s="32"/>
      <c r="EI124" s="358"/>
      <c r="EJ124" s="358"/>
      <c r="EK124" s="32"/>
      <c r="EL124" s="358"/>
      <c r="EM124" s="358"/>
      <c r="EN124" s="32"/>
      <c r="EO124" s="358"/>
      <c r="EP124" s="358"/>
      <c r="EQ124" s="32"/>
      <c r="ER124" s="358"/>
      <c r="ES124" s="358"/>
      <c r="ET124" s="32"/>
      <c r="EU124" s="358"/>
      <c r="EV124" s="358"/>
      <c r="EW124" s="32"/>
      <c r="EX124" s="358"/>
      <c r="EY124" s="358"/>
      <c r="EZ124" s="32"/>
      <c r="FA124" s="358"/>
      <c r="FB124" s="358"/>
      <c r="FC124" s="32"/>
      <c r="FD124" s="358"/>
      <c r="FE124" s="358"/>
      <c r="FF124" s="32"/>
      <c r="FG124" s="358"/>
      <c r="FH124" s="358"/>
      <c r="FI124" s="32"/>
      <c r="FJ124" s="294"/>
      <c r="FK124" s="358"/>
    </row>
    <row r="125" spans="1:167" x14ac:dyDescent="0.2">
      <c r="A125" s="195" t="s">
        <v>110</v>
      </c>
      <c r="B125" s="13" t="s">
        <v>243</v>
      </c>
      <c r="C125" s="2248" t="s">
        <v>2</v>
      </c>
      <c r="D125" s="30" t="s">
        <v>2</v>
      </c>
      <c r="E125" s="76"/>
      <c r="F125" s="32"/>
      <c r="G125" s="294" t="s">
        <v>3</v>
      </c>
      <c r="H125" s="294"/>
      <c r="I125" s="32"/>
      <c r="J125" s="294" t="s">
        <v>3</v>
      </c>
      <c r="K125" s="294"/>
      <c r="L125" s="38">
        <v>1.1000000000000001</v>
      </c>
      <c r="M125" s="33" t="s">
        <v>12</v>
      </c>
      <c r="N125" s="33"/>
      <c r="O125" s="294"/>
      <c r="P125" s="294"/>
      <c r="Q125" s="33"/>
      <c r="R125" s="294"/>
      <c r="S125" s="294"/>
      <c r="T125" s="33"/>
      <c r="U125" s="294"/>
      <c r="V125" s="294"/>
      <c r="W125" s="33"/>
      <c r="X125" s="294"/>
      <c r="Y125" s="294"/>
      <c r="Z125" s="32"/>
      <c r="AA125" s="33" t="s">
        <v>3</v>
      </c>
      <c r="AB125" s="32"/>
      <c r="AC125" s="33" t="s">
        <v>3</v>
      </c>
      <c r="AD125" s="32"/>
      <c r="AE125" s="33" t="s">
        <v>3</v>
      </c>
      <c r="AF125" s="32"/>
      <c r="AG125" s="33" t="s">
        <v>3</v>
      </c>
      <c r="AH125" s="32"/>
      <c r="AI125" s="294" t="s">
        <v>3</v>
      </c>
      <c r="AJ125" s="294"/>
      <c r="AK125" s="32"/>
      <c r="AL125" s="33" t="s">
        <v>3</v>
      </c>
      <c r="AM125" s="32"/>
      <c r="AN125" s="33" t="s">
        <v>3</v>
      </c>
      <c r="AO125" s="32"/>
      <c r="AP125" s="294" t="s">
        <v>3</v>
      </c>
      <c r="AQ125" s="294"/>
      <c r="AR125" s="32"/>
      <c r="AS125" s="294" t="s">
        <v>3</v>
      </c>
      <c r="AT125" s="294"/>
      <c r="AU125" s="32"/>
      <c r="AV125" s="294" t="s">
        <v>3</v>
      </c>
      <c r="AW125" s="294"/>
      <c r="AX125" s="32"/>
      <c r="AY125" s="33" t="s">
        <v>3</v>
      </c>
      <c r="AZ125" s="32"/>
      <c r="BA125" s="33" t="s">
        <v>3</v>
      </c>
      <c r="BB125" s="32"/>
      <c r="BC125" s="294" t="s">
        <v>3</v>
      </c>
      <c r="BD125" s="294"/>
      <c r="BE125" s="32"/>
      <c r="BF125" s="33" t="s">
        <v>3</v>
      </c>
      <c r="BG125" s="32"/>
      <c r="BH125" s="294" t="s">
        <v>3</v>
      </c>
      <c r="BI125" s="294"/>
      <c r="BJ125" s="32"/>
      <c r="BK125" s="33" t="s">
        <v>3</v>
      </c>
      <c r="BL125" s="32"/>
      <c r="BM125" s="33" t="s">
        <v>3</v>
      </c>
      <c r="BN125" s="32"/>
      <c r="BO125" s="294" t="s">
        <v>3</v>
      </c>
      <c r="BP125" s="294"/>
      <c r="BQ125" s="32"/>
      <c r="BR125" s="111" t="s">
        <v>3</v>
      </c>
      <c r="BS125" s="168"/>
      <c r="BT125" s="329"/>
      <c r="BU125" s="329"/>
      <c r="BV125" s="168"/>
      <c r="BW125" s="169"/>
      <c r="BX125" s="168"/>
      <c r="BY125" s="169"/>
      <c r="BZ125" s="168"/>
      <c r="CA125" s="329"/>
      <c r="CB125" s="329"/>
      <c r="CC125" s="168"/>
      <c r="CD125" s="329"/>
      <c r="CE125" s="329"/>
      <c r="CF125" s="168"/>
      <c r="CG125" s="329"/>
      <c r="CH125" s="329"/>
      <c r="CI125" s="168"/>
      <c r="CJ125" s="329"/>
      <c r="CK125" s="329"/>
      <c r="CL125" s="168"/>
      <c r="CM125" s="329"/>
      <c r="CN125" s="329"/>
      <c r="CO125" s="168"/>
      <c r="CP125" s="169"/>
      <c r="CQ125" s="168"/>
      <c r="CR125" s="329"/>
      <c r="CS125" s="329"/>
      <c r="CT125" s="168"/>
      <c r="CU125" s="329"/>
      <c r="CV125" s="329"/>
      <c r="CW125" s="168"/>
      <c r="CX125" s="169"/>
      <c r="CY125" s="168"/>
      <c r="CZ125" s="329"/>
      <c r="DA125" s="329"/>
      <c r="DB125" s="168"/>
      <c r="DC125" s="329"/>
      <c r="DD125" s="329"/>
      <c r="DE125" s="168"/>
      <c r="DF125" s="169"/>
      <c r="DG125" s="168"/>
      <c r="DH125" s="169"/>
      <c r="DI125" s="168"/>
      <c r="DJ125" s="169"/>
      <c r="DK125" s="168"/>
      <c r="DL125" s="169"/>
      <c r="DM125" s="168"/>
      <c r="DN125" s="329"/>
      <c r="DO125" s="329"/>
      <c r="DP125" s="168"/>
      <c r="DQ125" s="329"/>
      <c r="DR125" s="329"/>
      <c r="DS125" s="168"/>
      <c r="DT125" s="329"/>
      <c r="DU125" s="329"/>
      <c r="DV125" s="168"/>
      <c r="DW125" s="329"/>
      <c r="DX125" s="329"/>
      <c r="DY125" s="168"/>
      <c r="DZ125" s="329"/>
      <c r="EA125" s="329"/>
      <c r="EB125" s="32"/>
      <c r="EC125" s="358"/>
      <c r="ED125" s="358"/>
      <c r="EE125" s="32"/>
      <c r="EF125" s="358"/>
      <c r="EG125" s="358"/>
      <c r="EH125" s="32"/>
      <c r="EI125" s="358"/>
      <c r="EJ125" s="358"/>
      <c r="EK125" s="32"/>
      <c r="EL125" s="358"/>
      <c r="EM125" s="358"/>
      <c r="EN125" s="32"/>
      <c r="EO125" s="358"/>
      <c r="EP125" s="358"/>
      <c r="EQ125" s="32"/>
      <c r="ER125" s="358"/>
      <c r="ES125" s="358"/>
      <c r="ET125" s="32"/>
      <c r="EU125" s="358"/>
      <c r="EV125" s="358"/>
      <c r="EW125" s="32"/>
      <c r="EX125" s="358"/>
      <c r="EY125" s="358"/>
      <c r="EZ125" s="32"/>
      <c r="FA125" s="358"/>
      <c r="FB125" s="358"/>
      <c r="FC125" s="32"/>
      <c r="FD125" s="358"/>
      <c r="FE125" s="358"/>
      <c r="FF125" s="32"/>
      <c r="FG125" s="358"/>
      <c r="FH125" s="358"/>
      <c r="FI125" s="32"/>
      <c r="FJ125" s="294"/>
      <c r="FK125" s="358"/>
    </row>
    <row r="126" spans="1:167" x14ac:dyDescent="0.2">
      <c r="A126" s="195" t="s">
        <v>111</v>
      </c>
      <c r="B126" s="13" t="s">
        <v>243</v>
      </c>
      <c r="C126" s="2248" t="s">
        <v>2</v>
      </c>
      <c r="D126" s="30">
        <v>1700</v>
      </c>
      <c r="E126" s="76"/>
      <c r="F126" s="32"/>
      <c r="G126" s="294" t="s">
        <v>3</v>
      </c>
      <c r="H126" s="294"/>
      <c r="I126" s="32"/>
      <c r="J126" s="294" t="s">
        <v>3</v>
      </c>
      <c r="K126" s="294"/>
      <c r="L126" s="38">
        <v>1.1000000000000001</v>
      </c>
      <c r="M126" s="33" t="s">
        <v>12</v>
      </c>
      <c r="N126" s="33"/>
      <c r="O126" s="294"/>
      <c r="P126" s="294"/>
      <c r="Q126" s="33"/>
      <c r="R126" s="294"/>
      <c r="S126" s="294"/>
      <c r="T126" s="33"/>
      <c r="U126" s="294"/>
      <c r="V126" s="294"/>
      <c r="W126" s="33"/>
      <c r="X126" s="294"/>
      <c r="Y126" s="294"/>
      <c r="Z126" s="32"/>
      <c r="AA126" s="33" t="s">
        <v>3</v>
      </c>
      <c r="AB126" s="32"/>
      <c r="AC126" s="33" t="s">
        <v>3</v>
      </c>
      <c r="AD126" s="32"/>
      <c r="AE126" s="33" t="s">
        <v>3</v>
      </c>
      <c r="AF126" s="32"/>
      <c r="AG126" s="33" t="s">
        <v>3</v>
      </c>
      <c r="AH126" s="32"/>
      <c r="AI126" s="294" t="s">
        <v>3</v>
      </c>
      <c r="AJ126" s="294"/>
      <c r="AK126" s="32"/>
      <c r="AL126" s="33" t="s">
        <v>3</v>
      </c>
      <c r="AM126" s="32"/>
      <c r="AN126" s="33" t="s">
        <v>3</v>
      </c>
      <c r="AO126" s="32"/>
      <c r="AP126" s="294" t="s">
        <v>3</v>
      </c>
      <c r="AQ126" s="294"/>
      <c r="AR126" s="32"/>
      <c r="AS126" s="294" t="s">
        <v>3</v>
      </c>
      <c r="AT126" s="294"/>
      <c r="AU126" s="32"/>
      <c r="AV126" s="294" t="s">
        <v>3</v>
      </c>
      <c r="AW126" s="294"/>
      <c r="AX126" s="32"/>
      <c r="AY126" s="33" t="s">
        <v>3</v>
      </c>
      <c r="AZ126" s="32"/>
      <c r="BA126" s="33" t="s">
        <v>3</v>
      </c>
      <c r="BB126" s="32"/>
      <c r="BC126" s="294" t="s">
        <v>3</v>
      </c>
      <c r="BD126" s="294"/>
      <c r="BE126" s="32"/>
      <c r="BF126" s="33" t="s">
        <v>3</v>
      </c>
      <c r="BG126" s="32"/>
      <c r="BH126" s="294" t="s">
        <v>3</v>
      </c>
      <c r="BI126" s="294"/>
      <c r="BJ126" s="32"/>
      <c r="BK126" s="33" t="s">
        <v>3</v>
      </c>
      <c r="BL126" s="32"/>
      <c r="BM126" s="33" t="s">
        <v>3</v>
      </c>
      <c r="BN126" s="32"/>
      <c r="BO126" s="294" t="s">
        <v>3</v>
      </c>
      <c r="BP126" s="294"/>
      <c r="BQ126" s="32"/>
      <c r="BR126" s="111" t="s">
        <v>3</v>
      </c>
      <c r="BS126" s="168"/>
      <c r="BT126" s="329"/>
      <c r="BU126" s="329"/>
      <c r="BV126" s="168"/>
      <c r="BW126" s="169"/>
      <c r="BX126" s="168"/>
      <c r="BY126" s="169"/>
      <c r="BZ126" s="168"/>
      <c r="CA126" s="329"/>
      <c r="CB126" s="329"/>
      <c r="CC126" s="168"/>
      <c r="CD126" s="329"/>
      <c r="CE126" s="329"/>
      <c r="CF126" s="168"/>
      <c r="CG126" s="329"/>
      <c r="CH126" s="329"/>
      <c r="CI126" s="168"/>
      <c r="CJ126" s="329"/>
      <c r="CK126" s="329"/>
      <c r="CL126" s="168"/>
      <c r="CM126" s="329"/>
      <c r="CN126" s="329"/>
      <c r="CO126" s="168"/>
      <c r="CP126" s="169"/>
      <c r="CQ126" s="168"/>
      <c r="CR126" s="329"/>
      <c r="CS126" s="329"/>
      <c r="CT126" s="168"/>
      <c r="CU126" s="329"/>
      <c r="CV126" s="329"/>
      <c r="CW126" s="168"/>
      <c r="CX126" s="169"/>
      <c r="CY126" s="168"/>
      <c r="CZ126" s="329"/>
      <c r="DA126" s="329"/>
      <c r="DB126" s="168"/>
      <c r="DC126" s="329"/>
      <c r="DD126" s="329"/>
      <c r="DE126" s="168"/>
      <c r="DF126" s="169"/>
      <c r="DG126" s="168"/>
      <c r="DH126" s="169"/>
      <c r="DI126" s="168"/>
      <c r="DJ126" s="169"/>
      <c r="DK126" s="168"/>
      <c r="DL126" s="169"/>
      <c r="DM126" s="168"/>
      <c r="DN126" s="329"/>
      <c r="DO126" s="329"/>
      <c r="DP126" s="168"/>
      <c r="DQ126" s="329"/>
      <c r="DR126" s="329"/>
      <c r="DS126" s="168"/>
      <c r="DT126" s="329"/>
      <c r="DU126" s="329"/>
      <c r="DV126" s="168"/>
      <c r="DW126" s="329"/>
      <c r="DX126" s="329"/>
      <c r="DY126" s="168"/>
      <c r="DZ126" s="329"/>
      <c r="EA126" s="329"/>
      <c r="EB126" s="32"/>
      <c r="EC126" s="358"/>
      <c r="ED126" s="358"/>
      <c r="EE126" s="32"/>
      <c r="EF126" s="358"/>
      <c r="EG126" s="358"/>
      <c r="EH126" s="32"/>
      <c r="EI126" s="358"/>
      <c r="EJ126" s="358"/>
      <c r="EK126" s="32"/>
      <c r="EL126" s="358"/>
      <c r="EM126" s="358"/>
      <c r="EN126" s="32"/>
      <c r="EO126" s="358"/>
      <c r="EP126" s="358"/>
      <c r="EQ126" s="32"/>
      <c r="ER126" s="358"/>
      <c r="ES126" s="358"/>
      <c r="ET126" s="32"/>
      <c r="EU126" s="358"/>
      <c r="EV126" s="358"/>
      <c r="EW126" s="32"/>
      <c r="EX126" s="358"/>
      <c r="EY126" s="358"/>
      <c r="EZ126" s="32"/>
      <c r="FA126" s="358"/>
      <c r="FB126" s="358"/>
      <c r="FC126" s="32"/>
      <c r="FD126" s="358"/>
      <c r="FE126" s="358"/>
      <c r="FF126" s="32"/>
      <c r="FG126" s="358"/>
      <c r="FH126" s="358"/>
      <c r="FI126" s="32"/>
      <c r="FJ126" s="294"/>
      <c r="FK126" s="358"/>
    </row>
    <row r="127" spans="1:167" x14ac:dyDescent="0.2">
      <c r="A127" s="195" t="s">
        <v>112</v>
      </c>
      <c r="B127" s="13" t="s">
        <v>243</v>
      </c>
      <c r="C127" s="2248" t="s">
        <v>2</v>
      </c>
      <c r="D127" s="30" t="s">
        <v>2</v>
      </c>
      <c r="E127" s="76"/>
      <c r="F127" s="32"/>
      <c r="G127" s="294" t="s">
        <v>3</v>
      </c>
      <c r="H127" s="294"/>
      <c r="I127" s="32"/>
      <c r="J127" s="294" t="s">
        <v>3</v>
      </c>
      <c r="K127" s="294"/>
      <c r="L127" s="38">
        <v>1.1000000000000001</v>
      </c>
      <c r="M127" s="33" t="s">
        <v>12</v>
      </c>
      <c r="N127" s="33"/>
      <c r="O127" s="294"/>
      <c r="P127" s="294"/>
      <c r="Q127" s="33"/>
      <c r="R127" s="294"/>
      <c r="S127" s="294"/>
      <c r="T127" s="33"/>
      <c r="U127" s="294"/>
      <c r="V127" s="294"/>
      <c r="W127" s="33"/>
      <c r="X127" s="294"/>
      <c r="Y127" s="294"/>
      <c r="Z127" s="32"/>
      <c r="AA127" s="33" t="s">
        <v>3</v>
      </c>
      <c r="AB127" s="32"/>
      <c r="AC127" s="33" t="s">
        <v>3</v>
      </c>
      <c r="AD127" s="32"/>
      <c r="AE127" s="33" t="s">
        <v>3</v>
      </c>
      <c r="AF127" s="32"/>
      <c r="AG127" s="33" t="s">
        <v>3</v>
      </c>
      <c r="AH127" s="32"/>
      <c r="AI127" s="294" t="s">
        <v>3</v>
      </c>
      <c r="AJ127" s="294"/>
      <c r="AK127" s="32"/>
      <c r="AL127" s="33" t="s">
        <v>3</v>
      </c>
      <c r="AM127" s="32"/>
      <c r="AN127" s="33" t="s">
        <v>3</v>
      </c>
      <c r="AO127" s="32"/>
      <c r="AP127" s="294" t="s">
        <v>3</v>
      </c>
      <c r="AQ127" s="294"/>
      <c r="AR127" s="32"/>
      <c r="AS127" s="294" t="s">
        <v>3</v>
      </c>
      <c r="AT127" s="294"/>
      <c r="AU127" s="32"/>
      <c r="AV127" s="294" t="s">
        <v>3</v>
      </c>
      <c r="AW127" s="294"/>
      <c r="AX127" s="32"/>
      <c r="AY127" s="33" t="s">
        <v>3</v>
      </c>
      <c r="AZ127" s="32"/>
      <c r="BA127" s="33" t="s">
        <v>3</v>
      </c>
      <c r="BB127" s="32"/>
      <c r="BC127" s="294" t="s">
        <v>3</v>
      </c>
      <c r="BD127" s="294"/>
      <c r="BE127" s="32"/>
      <c r="BF127" s="33" t="s">
        <v>3</v>
      </c>
      <c r="BG127" s="32"/>
      <c r="BH127" s="294" t="s">
        <v>3</v>
      </c>
      <c r="BI127" s="294"/>
      <c r="BJ127" s="32"/>
      <c r="BK127" s="33" t="s">
        <v>3</v>
      </c>
      <c r="BL127" s="32"/>
      <c r="BM127" s="33" t="s">
        <v>3</v>
      </c>
      <c r="BN127" s="32"/>
      <c r="BO127" s="294" t="s">
        <v>3</v>
      </c>
      <c r="BP127" s="294"/>
      <c r="BQ127" s="32"/>
      <c r="BR127" s="111" t="s">
        <v>3</v>
      </c>
      <c r="BS127" s="168"/>
      <c r="BT127" s="329"/>
      <c r="BU127" s="329"/>
      <c r="BV127" s="168"/>
      <c r="BW127" s="169"/>
      <c r="BX127" s="168"/>
      <c r="BY127" s="169"/>
      <c r="BZ127" s="168"/>
      <c r="CA127" s="329"/>
      <c r="CB127" s="329"/>
      <c r="CC127" s="168"/>
      <c r="CD127" s="329"/>
      <c r="CE127" s="329"/>
      <c r="CF127" s="168"/>
      <c r="CG127" s="329"/>
      <c r="CH127" s="329"/>
      <c r="CI127" s="168"/>
      <c r="CJ127" s="329"/>
      <c r="CK127" s="329"/>
      <c r="CL127" s="168"/>
      <c r="CM127" s="329"/>
      <c r="CN127" s="329"/>
      <c r="CO127" s="168"/>
      <c r="CP127" s="169"/>
      <c r="CQ127" s="168"/>
      <c r="CR127" s="329"/>
      <c r="CS127" s="329"/>
      <c r="CT127" s="168"/>
      <c r="CU127" s="329"/>
      <c r="CV127" s="329"/>
      <c r="CW127" s="168"/>
      <c r="CX127" s="169"/>
      <c r="CY127" s="168"/>
      <c r="CZ127" s="329"/>
      <c r="DA127" s="329"/>
      <c r="DB127" s="168"/>
      <c r="DC127" s="329"/>
      <c r="DD127" s="329"/>
      <c r="DE127" s="168"/>
      <c r="DF127" s="169"/>
      <c r="DG127" s="168"/>
      <c r="DH127" s="169"/>
      <c r="DI127" s="168"/>
      <c r="DJ127" s="169"/>
      <c r="DK127" s="168"/>
      <c r="DL127" s="169"/>
      <c r="DM127" s="168"/>
      <c r="DN127" s="329"/>
      <c r="DO127" s="329"/>
      <c r="DP127" s="168"/>
      <c r="DQ127" s="329"/>
      <c r="DR127" s="329"/>
      <c r="DS127" s="168"/>
      <c r="DT127" s="329"/>
      <c r="DU127" s="329"/>
      <c r="DV127" s="168"/>
      <c r="DW127" s="329"/>
      <c r="DX127" s="329"/>
      <c r="DY127" s="168"/>
      <c r="DZ127" s="329"/>
      <c r="EA127" s="329"/>
      <c r="EB127" s="32"/>
      <c r="EC127" s="358"/>
      <c r="ED127" s="358"/>
      <c r="EE127" s="32"/>
      <c r="EF127" s="358"/>
      <c r="EG127" s="358"/>
      <c r="EH127" s="32"/>
      <c r="EI127" s="358"/>
      <c r="EJ127" s="358"/>
      <c r="EK127" s="32"/>
      <c r="EL127" s="358"/>
      <c r="EM127" s="358"/>
      <c r="EN127" s="32"/>
      <c r="EO127" s="358"/>
      <c r="EP127" s="358"/>
      <c r="EQ127" s="32"/>
      <c r="ER127" s="358"/>
      <c r="ES127" s="358"/>
      <c r="ET127" s="32"/>
      <c r="EU127" s="358"/>
      <c r="EV127" s="358"/>
      <c r="EW127" s="32"/>
      <c r="EX127" s="358"/>
      <c r="EY127" s="358"/>
      <c r="EZ127" s="32"/>
      <c r="FA127" s="358"/>
      <c r="FB127" s="358"/>
      <c r="FC127" s="32"/>
      <c r="FD127" s="358"/>
      <c r="FE127" s="358"/>
      <c r="FF127" s="32"/>
      <c r="FG127" s="358"/>
      <c r="FH127" s="358"/>
      <c r="FI127" s="32"/>
      <c r="FJ127" s="294"/>
      <c r="FK127" s="358"/>
    </row>
    <row r="128" spans="1:167" x14ac:dyDescent="0.2">
      <c r="A128" s="195" t="s">
        <v>113</v>
      </c>
      <c r="B128" s="13" t="s">
        <v>243</v>
      </c>
      <c r="C128" s="2248" t="s">
        <v>2</v>
      </c>
      <c r="D128" s="30" t="s">
        <v>2</v>
      </c>
      <c r="E128" s="76"/>
      <c r="F128" s="32"/>
      <c r="G128" s="294" t="s">
        <v>3</v>
      </c>
      <c r="H128" s="294"/>
      <c r="I128" s="32"/>
      <c r="J128" s="294" t="s">
        <v>3</v>
      </c>
      <c r="K128" s="294"/>
      <c r="L128" s="38">
        <v>1.1000000000000001</v>
      </c>
      <c r="M128" s="33" t="s">
        <v>12</v>
      </c>
      <c r="N128" s="33"/>
      <c r="O128" s="294"/>
      <c r="P128" s="294"/>
      <c r="Q128" s="33"/>
      <c r="R128" s="294"/>
      <c r="S128" s="294"/>
      <c r="T128" s="33"/>
      <c r="U128" s="294"/>
      <c r="V128" s="294"/>
      <c r="W128" s="33"/>
      <c r="X128" s="294"/>
      <c r="Y128" s="294"/>
      <c r="Z128" s="32"/>
      <c r="AA128" s="33" t="s">
        <v>3</v>
      </c>
      <c r="AB128" s="32"/>
      <c r="AC128" s="33" t="s">
        <v>3</v>
      </c>
      <c r="AD128" s="32"/>
      <c r="AE128" s="33" t="s">
        <v>3</v>
      </c>
      <c r="AF128" s="32"/>
      <c r="AG128" s="33" t="s">
        <v>3</v>
      </c>
      <c r="AH128" s="32"/>
      <c r="AI128" s="294" t="s">
        <v>3</v>
      </c>
      <c r="AJ128" s="294"/>
      <c r="AK128" s="32"/>
      <c r="AL128" s="33" t="s">
        <v>3</v>
      </c>
      <c r="AM128" s="32"/>
      <c r="AN128" s="33" t="s">
        <v>3</v>
      </c>
      <c r="AO128" s="32"/>
      <c r="AP128" s="294" t="s">
        <v>3</v>
      </c>
      <c r="AQ128" s="294"/>
      <c r="AR128" s="32"/>
      <c r="AS128" s="294" t="s">
        <v>3</v>
      </c>
      <c r="AT128" s="294"/>
      <c r="AU128" s="32"/>
      <c r="AV128" s="294" t="s">
        <v>3</v>
      </c>
      <c r="AW128" s="294"/>
      <c r="AX128" s="32"/>
      <c r="AY128" s="33" t="s">
        <v>3</v>
      </c>
      <c r="AZ128" s="32"/>
      <c r="BA128" s="33" t="s">
        <v>3</v>
      </c>
      <c r="BB128" s="32"/>
      <c r="BC128" s="294" t="s">
        <v>3</v>
      </c>
      <c r="BD128" s="294"/>
      <c r="BE128" s="32"/>
      <c r="BF128" s="33" t="s">
        <v>3</v>
      </c>
      <c r="BG128" s="32"/>
      <c r="BH128" s="294" t="s">
        <v>3</v>
      </c>
      <c r="BI128" s="294"/>
      <c r="BJ128" s="32"/>
      <c r="BK128" s="33" t="s">
        <v>3</v>
      </c>
      <c r="BL128" s="32"/>
      <c r="BM128" s="33" t="s">
        <v>3</v>
      </c>
      <c r="BN128" s="32"/>
      <c r="BO128" s="294" t="s">
        <v>3</v>
      </c>
      <c r="BP128" s="294"/>
      <c r="BQ128" s="32"/>
      <c r="BR128" s="111" t="s">
        <v>3</v>
      </c>
      <c r="BS128" s="168"/>
      <c r="BT128" s="329"/>
      <c r="BU128" s="329"/>
      <c r="BV128" s="168"/>
      <c r="BW128" s="169"/>
      <c r="BX128" s="168"/>
      <c r="BY128" s="169"/>
      <c r="BZ128" s="168"/>
      <c r="CA128" s="329"/>
      <c r="CB128" s="329"/>
      <c r="CC128" s="168"/>
      <c r="CD128" s="329"/>
      <c r="CE128" s="329"/>
      <c r="CF128" s="168"/>
      <c r="CG128" s="329"/>
      <c r="CH128" s="329"/>
      <c r="CI128" s="168"/>
      <c r="CJ128" s="329"/>
      <c r="CK128" s="329"/>
      <c r="CL128" s="168"/>
      <c r="CM128" s="329"/>
      <c r="CN128" s="329"/>
      <c r="CO128" s="168"/>
      <c r="CP128" s="169"/>
      <c r="CQ128" s="168"/>
      <c r="CR128" s="329"/>
      <c r="CS128" s="329"/>
      <c r="CT128" s="168"/>
      <c r="CU128" s="329"/>
      <c r="CV128" s="329"/>
      <c r="CW128" s="168"/>
      <c r="CX128" s="169"/>
      <c r="CY128" s="168"/>
      <c r="CZ128" s="329"/>
      <c r="DA128" s="329"/>
      <c r="DB128" s="168"/>
      <c r="DC128" s="329"/>
      <c r="DD128" s="329"/>
      <c r="DE128" s="168"/>
      <c r="DF128" s="169"/>
      <c r="DG128" s="168"/>
      <c r="DH128" s="169"/>
      <c r="DI128" s="168"/>
      <c r="DJ128" s="169"/>
      <c r="DK128" s="168"/>
      <c r="DL128" s="169"/>
      <c r="DM128" s="168"/>
      <c r="DN128" s="329"/>
      <c r="DO128" s="329"/>
      <c r="DP128" s="168"/>
      <c r="DQ128" s="329"/>
      <c r="DR128" s="329"/>
      <c r="DS128" s="168"/>
      <c r="DT128" s="329"/>
      <c r="DU128" s="329"/>
      <c r="DV128" s="168"/>
      <c r="DW128" s="329"/>
      <c r="DX128" s="329"/>
      <c r="DY128" s="168"/>
      <c r="DZ128" s="329"/>
      <c r="EA128" s="329"/>
      <c r="EB128" s="32"/>
      <c r="EC128" s="358"/>
      <c r="ED128" s="358"/>
      <c r="EE128" s="32"/>
      <c r="EF128" s="358"/>
      <c r="EG128" s="358"/>
      <c r="EH128" s="32"/>
      <c r="EI128" s="358"/>
      <c r="EJ128" s="358"/>
      <c r="EK128" s="32"/>
      <c r="EL128" s="358"/>
      <c r="EM128" s="358"/>
      <c r="EN128" s="32"/>
      <c r="EO128" s="358"/>
      <c r="EP128" s="358"/>
      <c r="EQ128" s="32"/>
      <c r="ER128" s="358"/>
      <c r="ES128" s="358"/>
      <c r="ET128" s="32"/>
      <c r="EU128" s="358"/>
      <c r="EV128" s="358"/>
      <c r="EW128" s="32"/>
      <c r="EX128" s="358"/>
      <c r="EY128" s="358"/>
      <c r="EZ128" s="32"/>
      <c r="FA128" s="358"/>
      <c r="FB128" s="358"/>
      <c r="FC128" s="32"/>
      <c r="FD128" s="358"/>
      <c r="FE128" s="358"/>
      <c r="FF128" s="32"/>
      <c r="FG128" s="358"/>
      <c r="FH128" s="358"/>
      <c r="FI128" s="32"/>
      <c r="FJ128" s="294"/>
      <c r="FK128" s="358"/>
    </row>
    <row r="129" spans="1:167" x14ac:dyDescent="0.2">
      <c r="A129" s="195" t="s">
        <v>114</v>
      </c>
      <c r="B129" s="13" t="s">
        <v>243</v>
      </c>
      <c r="C129" s="2248" t="s">
        <v>2</v>
      </c>
      <c r="D129" s="30" t="s">
        <v>2</v>
      </c>
      <c r="E129" s="76"/>
      <c r="F129" s="32"/>
      <c r="G129" s="294" t="s">
        <v>3</v>
      </c>
      <c r="H129" s="294"/>
      <c r="I129" s="32"/>
      <c r="J129" s="294" t="s">
        <v>3</v>
      </c>
      <c r="K129" s="294"/>
      <c r="L129" s="38">
        <v>1.1000000000000001</v>
      </c>
      <c r="M129" s="33" t="s">
        <v>12</v>
      </c>
      <c r="N129" s="33"/>
      <c r="O129" s="294"/>
      <c r="P129" s="294"/>
      <c r="Q129" s="33"/>
      <c r="R129" s="294"/>
      <c r="S129" s="294"/>
      <c r="T129" s="33"/>
      <c r="U129" s="294"/>
      <c r="V129" s="294"/>
      <c r="W129" s="33"/>
      <c r="X129" s="294"/>
      <c r="Y129" s="294"/>
      <c r="Z129" s="32"/>
      <c r="AA129" s="33" t="s">
        <v>3</v>
      </c>
      <c r="AB129" s="32"/>
      <c r="AC129" s="33" t="s">
        <v>3</v>
      </c>
      <c r="AD129" s="32"/>
      <c r="AE129" s="33" t="s">
        <v>3</v>
      </c>
      <c r="AF129" s="32"/>
      <c r="AG129" s="33" t="s">
        <v>3</v>
      </c>
      <c r="AH129" s="32"/>
      <c r="AI129" s="294" t="s">
        <v>3</v>
      </c>
      <c r="AJ129" s="294"/>
      <c r="AK129" s="32"/>
      <c r="AL129" s="33" t="s">
        <v>3</v>
      </c>
      <c r="AM129" s="32"/>
      <c r="AN129" s="33" t="s">
        <v>3</v>
      </c>
      <c r="AO129" s="32"/>
      <c r="AP129" s="294" t="s">
        <v>3</v>
      </c>
      <c r="AQ129" s="294"/>
      <c r="AR129" s="32"/>
      <c r="AS129" s="294" t="s">
        <v>3</v>
      </c>
      <c r="AT129" s="294"/>
      <c r="AU129" s="32"/>
      <c r="AV129" s="294" t="s">
        <v>3</v>
      </c>
      <c r="AW129" s="294"/>
      <c r="AX129" s="32"/>
      <c r="AY129" s="33" t="s">
        <v>3</v>
      </c>
      <c r="AZ129" s="32"/>
      <c r="BA129" s="33" t="s">
        <v>3</v>
      </c>
      <c r="BB129" s="32"/>
      <c r="BC129" s="294" t="s">
        <v>3</v>
      </c>
      <c r="BD129" s="294"/>
      <c r="BE129" s="32"/>
      <c r="BF129" s="33" t="s">
        <v>3</v>
      </c>
      <c r="BG129" s="32"/>
      <c r="BH129" s="294" t="s">
        <v>3</v>
      </c>
      <c r="BI129" s="294"/>
      <c r="BJ129" s="32"/>
      <c r="BK129" s="33" t="s">
        <v>3</v>
      </c>
      <c r="BL129" s="32"/>
      <c r="BM129" s="33" t="s">
        <v>3</v>
      </c>
      <c r="BN129" s="32"/>
      <c r="BO129" s="294" t="s">
        <v>3</v>
      </c>
      <c r="BP129" s="294"/>
      <c r="BQ129" s="32"/>
      <c r="BR129" s="111" t="s">
        <v>3</v>
      </c>
      <c r="BS129" s="168"/>
      <c r="BT129" s="329"/>
      <c r="BU129" s="329"/>
      <c r="BV129" s="168"/>
      <c r="BW129" s="169"/>
      <c r="BX129" s="168"/>
      <c r="BY129" s="169"/>
      <c r="BZ129" s="168"/>
      <c r="CA129" s="329"/>
      <c r="CB129" s="329"/>
      <c r="CC129" s="168"/>
      <c r="CD129" s="329"/>
      <c r="CE129" s="329"/>
      <c r="CF129" s="168"/>
      <c r="CG129" s="329"/>
      <c r="CH129" s="329"/>
      <c r="CI129" s="168"/>
      <c r="CJ129" s="329"/>
      <c r="CK129" s="329"/>
      <c r="CL129" s="168"/>
      <c r="CM129" s="329"/>
      <c r="CN129" s="329"/>
      <c r="CO129" s="168"/>
      <c r="CP129" s="169"/>
      <c r="CQ129" s="168"/>
      <c r="CR129" s="329"/>
      <c r="CS129" s="329"/>
      <c r="CT129" s="168"/>
      <c r="CU129" s="329"/>
      <c r="CV129" s="329"/>
      <c r="CW129" s="168"/>
      <c r="CX129" s="169"/>
      <c r="CY129" s="168"/>
      <c r="CZ129" s="329"/>
      <c r="DA129" s="329"/>
      <c r="DB129" s="168"/>
      <c r="DC129" s="329"/>
      <c r="DD129" s="329"/>
      <c r="DE129" s="168"/>
      <c r="DF129" s="169"/>
      <c r="DG129" s="168"/>
      <c r="DH129" s="169"/>
      <c r="DI129" s="168"/>
      <c r="DJ129" s="169"/>
      <c r="DK129" s="168"/>
      <c r="DL129" s="169"/>
      <c r="DM129" s="168"/>
      <c r="DN129" s="329"/>
      <c r="DO129" s="329"/>
      <c r="DP129" s="168"/>
      <c r="DQ129" s="329"/>
      <c r="DR129" s="329"/>
      <c r="DS129" s="168"/>
      <c r="DT129" s="329"/>
      <c r="DU129" s="329"/>
      <c r="DV129" s="168"/>
      <c r="DW129" s="329"/>
      <c r="DX129" s="329"/>
      <c r="DY129" s="168"/>
      <c r="DZ129" s="329"/>
      <c r="EA129" s="329"/>
      <c r="EB129" s="32"/>
      <c r="EC129" s="358"/>
      <c r="ED129" s="358"/>
      <c r="EE129" s="32"/>
      <c r="EF129" s="358"/>
      <c r="EG129" s="358"/>
      <c r="EH129" s="32"/>
      <c r="EI129" s="358"/>
      <c r="EJ129" s="358"/>
      <c r="EK129" s="32"/>
      <c r="EL129" s="358"/>
      <c r="EM129" s="358"/>
      <c r="EN129" s="32"/>
      <c r="EO129" s="358"/>
      <c r="EP129" s="358"/>
      <c r="EQ129" s="32"/>
      <c r="ER129" s="358"/>
      <c r="ES129" s="358"/>
      <c r="ET129" s="32"/>
      <c r="EU129" s="358"/>
      <c r="EV129" s="358"/>
      <c r="EW129" s="32"/>
      <c r="EX129" s="358"/>
      <c r="EY129" s="358"/>
      <c r="EZ129" s="32"/>
      <c r="FA129" s="358"/>
      <c r="FB129" s="358"/>
      <c r="FC129" s="32"/>
      <c r="FD129" s="358"/>
      <c r="FE129" s="358"/>
      <c r="FF129" s="32"/>
      <c r="FG129" s="358"/>
      <c r="FH129" s="358"/>
      <c r="FI129" s="32"/>
      <c r="FJ129" s="294"/>
      <c r="FK129" s="358"/>
    </row>
    <row r="130" spans="1:167" x14ac:dyDescent="0.2">
      <c r="A130" s="195" t="s">
        <v>115</v>
      </c>
      <c r="B130" s="13" t="s">
        <v>243</v>
      </c>
      <c r="C130" s="2248" t="s">
        <v>2</v>
      </c>
      <c r="D130" s="30">
        <v>300</v>
      </c>
      <c r="E130" s="76"/>
      <c r="F130" s="32"/>
      <c r="G130" s="294" t="s">
        <v>3</v>
      </c>
      <c r="H130" s="294"/>
      <c r="I130" s="32"/>
      <c r="J130" s="294" t="s">
        <v>3</v>
      </c>
      <c r="K130" s="294"/>
      <c r="L130" s="38">
        <v>1.1000000000000001</v>
      </c>
      <c r="M130" s="33" t="s">
        <v>12</v>
      </c>
      <c r="N130" s="33"/>
      <c r="O130" s="294"/>
      <c r="P130" s="294"/>
      <c r="Q130" s="33"/>
      <c r="R130" s="294"/>
      <c r="S130" s="294"/>
      <c r="T130" s="33"/>
      <c r="U130" s="294"/>
      <c r="V130" s="294"/>
      <c r="W130" s="33"/>
      <c r="X130" s="294"/>
      <c r="Y130" s="294"/>
      <c r="Z130" s="32"/>
      <c r="AA130" s="33" t="s">
        <v>3</v>
      </c>
      <c r="AB130" s="32"/>
      <c r="AC130" s="33" t="s">
        <v>3</v>
      </c>
      <c r="AD130" s="32"/>
      <c r="AE130" s="33" t="s">
        <v>3</v>
      </c>
      <c r="AF130" s="32"/>
      <c r="AG130" s="33" t="s">
        <v>3</v>
      </c>
      <c r="AH130" s="32"/>
      <c r="AI130" s="294" t="s">
        <v>3</v>
      </c>
      <c r="AJ130" s="294"/>
      <c r="AK130" s="32"/>
      <c r="AL130" s="33" t="s">
        <v>3</v>
      </c>
      <c r="AM130" s="32"/>
      <c r="AN130" s="33" t="s">
        <v>3</v>
      </c>
      <c r="AO130" s="32"/>
      <c r="AP130" s="294" t="s">
        <v>3</v>
      </c>
      <c r="AQ130" s="294"/>
      <c r="AR130" s="32"/>
      <c r="AS130" s="294" t="s">
        <v>3</v>
      </c>
      <c r="AT130" s="294"/>
      <c r="AU130" s="32"/>
      <c r="AV130" s="294" t="s">
        <v>3</v>
      </c>
      <c r="AW130" s="294"/>
      <c r="AX130" s="32"/>
      <c r="AY130" s="33" t="s">
        <v>3</v>
      </c>
      <c r="AZ130" s="32"/>
      <c r="BA130" s="33" t="s">
        <v>3</v>
      </c>
      <c r="BB130" s="32"/>
      <c r="BC130" s="294" t="s">
        <v>3</v>
      </c>
      <c r="BD130" s="294"/>
      <c r="BE130" s="32"/>
      <c r="BF130" s="33" t="s">
        <v>3</v>
      </c>
      <c r="BG130" s="32"/>
      <c r="BH130" s="294" t="s">
        <v>3</v>
      </c>
      <c r="BI130" s="294"/>
      <c r="BJ130" s="32"/>
      <c r="BK130" s="33" t="s">
        <v>3</v>
      </c>
      <c r="BL130" s="32"/>
      <c r="BM130" s="33" t="s">
        <v>3</v>
      </c>
      <c r="BN130" s="32"/>
      <c r="BO130" s="294" t="s">
        <v>3</v>
      </c>
      <c r="BP130" s="294"/>
      <c r="BQ130" s="32"/>
      <c r="BR130" s="111" t="s">
        <v>3</v>
      </c>
      <c r="BS130" s="168"/>
      <c r="BT130" s="329"/>
      <c r="BU130" s="329"/>
      <c r="BV130" s="168"/>
      <c r="BW130" s="169"/>
      <c r="BX130" s="168"/>
      <c r="BY130" s="169"/>
      <c r="BZ130" s="168"/>
      <c r="CA130" s="329"/>
      <c r="CB130" s="329"/>
      <c r="CC130" s="168"/>
      <c r="CD130" s="329"/>
      <c r="CE130" s="329"/>
      <c r="CF130" s="168"/>
      <c r="CG130" s="329"/>
      <c r="CH130" s="329"/>
      <c r="CI130" s="168"/>
      <c r="CJ130" s="329"/>
      <c r="CK130" s="329"/>
      <c r="CL130" s="168"/>
      <c r="CM130" s="329"/>
      <c r="CN130" s="329"/>
      <c r="CO130" s="168"/>
      <c r="CP130" s="169"/>
      <c r="CQ130" s="168"/>
      <c r="CR130" s="329"/>
      <c r="CS130" s="329"/>
      <c r="CT130" s="168"/>
      <c r="CU130" s="329"/>
      <c r="CV130" s="329"/>
      <c r="CW130" s="168"/>
      <c r="CX130" s="169"/>
      <c r="CY130" s="168"/>
      <c r="CZ130" s="329"/>
      <c r="DA130" s="329"/>
      <c r="DB130" s="168"/>
      <c r="DC130" s="329"/>
      <c r="DD130" s="329"/>
      <c r="DE130" s="168"/>
      <c r="DF130" s="169"/>
      <c r="DG130" s="168"/>
      <c r="DH130" s="169"/>
      <c r="DI130" s="168"/>
      <c r="DJ130" s="169"/>
      <c r="DK130" s="168"/>
      <c r="DL130" s="169"/>
      <c r="DM130" s="168"/>
      <c r="DN130" s="329"/>
      <c r="DO130" s="329"/>
      <c r="DP130" s="168"/>
      <c r="DQ130" s="329"/>
      <c r="DR130" s="329"/>
      <c r="DS130" s="168"/>
      <c r="DT130" s="329"/>
      <c r="DU130" s="329"/>
      <c r="DV130" s="168"/>
      <c r="DW130" s="329"/>
      <c r="DX130" s="329"/>
      <c r="DY130" s="168"/>
      <c r="DZ130" s="329"/>
      <c r="EA130" s="329"/>
      <c r="EB130" s="32"/>
      <c r="EC130" s="358"/>
      <c r="ED130" s="358"/>
      <c r="EE130" s="32"/>
      <c r="EF130" s="358"/>
      <c r="EG130" s="358"/>
      <c r="EH130" s="32"/>
      <c r="EI130" s="358"/>
      <c r="EJ130" s="358"/>
      <c r="EK130" s="32"/>
      <c r="EL130" s="358"/>
      <c r="EM130" s="358"/>
      <c r="EN130" s="32"/>
      <c r="EO130" s="358"/>
      <c r="EP130" s="358"/>
      <c r="EQ130" s="32"/>
      <c r="ER130" s="358"/>
      <c r="ES130" s="358"/>
      <c r="ET130" s="32"/>
      <c r="EU130" s="358"/>
      <c r="EV130" s="358"/>
      <c r="EW130" s="32"/>
      <c r="EX130" s="358"/>
      <c r="EY130" s="358"/>
      <c r="EZ130" s="32"/>
      <c r="FA130" s="358"/>
      <c r="FB130" s="358"/>
      <c r="FC130" s="32"/>
      <c r="FD130" s="358"/>
      <c r="FE130" s="358"/>
      <c r="FF130" s="32"/>
      <c r="FG130" s="358"/>
      <c r="FH130" s="358"/>
      <c r="FI130" s="32"/>
      <c r="FJ130" s="294"/>
      <c r="FK130" s="358"/>
    </row>
    <row r="131" spans="1:167" x14ac:dyDescent="0.2">
      <c r="A131" s="195" t="s">
        <v>116</v>
      </c>
      <c r="B131" s="13" t="s">
        <v>243</v>
      </c>
      <c r="C131" s="2248" t="s">
        <v>2</v>
      </c>
      <c r="D131" s="30" t="s">
        <v>2</v>
      </c>
      <c r="E131" s="76"/>
      <c r="F131" s="32"/>
      <c r="G131" s="294" t="s">
        <v>3</v>
      </c>
      <c r="H131" s="294"/>
      <c r="I131" s="32"/>
      <c r="J131" s="294" t="s">
        <v>3</v>
      </c>
      <c r="K131" s="294"/>
      <c r="L131" s="38">
        <v>1.1000000000000001</v>
      </c>
      <c r="M131" s="33" t="s">
        <v>12</v>
      </c>
      <c r="N131" s="33"/>
      <c r="O131" s="294"/>
      <c r="P131" s="294"/>
      <c r="Q131" s="33"/>
      <c r="R131" s="294"/>
      <c r="S131" s="294"/>
      <c r="T131" s="33"/>
      <c r="U131" s="294"/>
      <c r="V131" s="294"/>
      <c r="W131" s="33"/>
      <c r="X131" s="294"/>
      <c r="Y131" s="294"/>
      <c r="Z131" s="32"/>
      <c r="AA131" s="33" t="s">
        <v>3</v>
      </c>
      <c r="AB131" s="32"/>
      <c r="AC131" s="33" t="s">
        <v>3</v>
      </c>
      <c r="AD131" s="32"/>
      <c r="AE131" s="33" t="s">
        <v>3</v>
      </c>
      <c r="AF131" s="32"/>
      <c r="AG131" s="33" t="s">
        <v>3</v>
      </c>
      <c r="AH131" s="32"/>
      <c r="AI131" s="294" t="s">
        <v>3</v>
      </c>
      <c r="AJ131" s="294"/>
      <c r="AK131" s="32"/>
      <c r="AL131" s="33" t="s">
        <v>3</v>
      </c>
      <c r="AM131" s="32"/>
      <c r="AN131" s="33" t="s">
        <v>3</v>
      </c>
      <c r="AO131" s="32"/>
      <c r="AP131" s="294" t="s">
        <v>3</v>
      </c>
      <c r="AQ131" s="294"/>
      <c r="AR131" s="32"/>
      <c r="AS131" s="294" t="s">
        <v>3</v>
      </c>
      <c r="AT131" s="294"/>
      <c r="AU131" s="32"/>
      <c r="AV131" s="294" t="s">
        <v>3</v>
      </c>
      <c r="AW131" s="294"/>
      <c r="AX131" s="32"/>
      <c r="AY131" s="33" t="s">
        <v>3</v>
      </c>
      <c r="AZ131" s="32"/>
      <c r="BA131" s="33" t="s">
        <v>3</v>
      </c>
      <c r="BB131" s="32"/>
      <c r="BC131" s="294" t="s">
        <v>3</v>
      </c>
      <c r="BD131" s="294"/>
      <c r="BE131" s="32"/>
      <c r="BF131" s="33" t="s">
        <v>3</v>
      </c>
      <c r="BG131" s="32"/>
      <c r="BH131" s="294" t="s">
        <v>3</v>
      </c>
      <c r="BI131" s="294"/>
      <c r="BJ131" s="32"/>
      <c r="BK131" s="33" t="s">
        <v>3</v>
      </c>
      <c r="BL131" s="32"/>
      <c r="BM131" s="33" t="s">
        <v>3</v>
      </c>
      <c r="BN131" s="32"/>
      <c r="BO131" s="294" t="s">
        <v>3</v>
      </c>
      <c r="BP131" s="294"/>
      <c r="BQ131" s="32"/>
      <c r="BR131" s="111" t="s">
        <v>3</v>
      </c>
      <c r="BS131" s="168"/>
      <c r="BT131" s="329"/>
      <c r="BU131" s="329"/>
      <c r="BV131" s="168"/>
      <c r="BW131" s="169"/>
      <c r="BX131" s="168"/>
      <c r="BY131" s="169"/>
      <c r="BZ131" s="168"/>
      <c r="CA131" s="329"/>
      <c r="CB131" s="329"/>
      <c r="CC131" s="168"/>
      <c r="CD131" s="329"/>
      <c r="CE131" s="329"/>
      <c r="CF131" s="168"/>
      <c r="CG131" s="329"/>
      <c r="CH131" s="329"/>
      <c r="CI131" s="168"/>
      <c r="CJ131" s="329"/>
      <c r="CK131" s="329"/>
      <c r="CL131" s="168"/>
      <c r="CM131" s="329"/>
      <c r="CN131" s="329"/>
      <c r="CO131" s="168"/>
      <c r="CP131" s="169"/>
      <c r="CQ131" s="168"/>
      <c r="CR131" s="329"/>
      <c r="CS131" s="329"/>
      <c r="CT131" s="168"/>
      <c r="CU131" s="329"/>
      <c r="CV131" s="329"/>
      <c r="CW131" s="168"/>
      <c r="CX131" s="169"/>
      <c r="CY131" s="168"/>
      <c r="CZ131" s="329"/>
      <c r="DA131" s="329"/>
      <c r="DB131" s="168"/>
      <c r="DC131" s="329"/>
      <c r="DD131" s="329"/>
      <c r="DE131" s="168"/>
      <c r="DF131" s="169"/>
      <c r="DG131" s="168"/>
      <c r="DH131" s="169"/>
      <c r="DI131" s="168"/>
      <c r="DJ131" s="169"/>
      <c r="DK131" s="168"/>
      <c r="DL131" s="169"/>
      <c r="DM131" s="168"/>
      <c r="DN131" s="329"/>
      <c r="DO131" s="329"/>
      <c r="DP131" s="168"/>
      <c r="DQ131" s="329"/>
      <c r="DR131" s="329"/>
      <c r="DS131" s="168"/>
      <c r="DT131" s="329"/>
      <c r="DU131" s="329"/>
      <c r="DV131" s="168"/>
      <c r="DW131" s="329"/>
      <c r="DX131" s="329"/>
      <c r="DY131" s="168"/>
      <c r="DZ131" s="329"/>
      <c r="EA131" s="329"/>
      <c r="EB131" s="32"/>
      <c r="EC131" s="358"/>
      <c r="ED131" s="358"/>
      <c r="EE131" s="32"/>
      <c r="EF131" s="358"/>
      <c r="EG131" s="358"/>
      <c r="EH131" s="32"/>
      <c r="EI131" s="358"/>
      <c r="EJ131" s="358"/>
      <c r="EK131" s="32"/>
      <c r="EL131" s="358"/>
      <c r="EM131" s="358"/>
      <c r="EN131" s="32"/>
      <c r="EO131" s="358"/>
      <c r="EP131" s="358"/>
      <c r="EQ131" s="32"/>
      <c r="ER131" s="358"/>
      <c r="ES131" s="358"/>
      <c r="ET131" s="32"/>
      <c r="EU131" s="358"/>
      <c r="EV131" s="358"/>
      <c r="EW131" s="32"/>
      <c r="EX131" s="358"/>
      <c r="EY131" s="358"/>
      <c r="EZ131" s="32"/>
      <c r="FA131" s="358"/>
      <c r="FB131" s="358"/>
      <c r="FC131" s="32"/>
      <c r="FD131" s="358"/>
      <c r="FE131" s="358"/>
      <c r="FF131" s="32"/>
      <c r="FG131" s="358"/>
      <c r="FH131" s="358"/>
      <c r="FI131" s="32"/>
      <c r="FJ131" s="294"/>
      <c r="FK131" s="358"/>
    </row>
    <row r="132" spans="1:167" x14ac:dyDescent="0.2">
      <c r="A132" s="195" t="s">
        <v>117</v>
      </c>
      <c r="B132" s="13" t="s">
        <v>243</v>
      </c>
      <c r="C132" s="2248" t="s">
        <v>2</v>
      </c>
      <c r="D132" s="30">
        <v>300</v>
      </c>
      <c r="E132" s="76"/>
      <c r="F132" s="32"/>
      <c r="G132" s="294" t="s">
        <v>3</v>
      </c>
      <c r="H132" s="294"/>
      <c r="I132" s="32"/>
      <c r="J132" s="294" t="s">
        <v>3</v>
      </c>
      <c r="K132" s="294"/>
      <c r="L132" s="38">
        <v>1.1000000000000001</v>
      </c>
      <c r="M132" s="33" t="s">
        <v>12</v>
      </c>
      <c r="N132" s="33"/>
      <c r="O132" s="294"/>
      <c r="P132" s="294"/>
      <c r="Q132" s="33"/>
      <c r="R132" s="294"/>
      <c r="S132" s="294"/>
      <c r="T132" s="33"/>
      <c r="U132" s="294"/>
      <c r="V132" s="294"/>
      <c r="W132" s="33"/>
      <c r="X132" s="294"/>
      <c r="Y132" s="294"/>
      <c r="Z132" s="32"/>
      <c r="AA132" s="33" t="s">
        <v>3</v>
      </c>
      <c r="AB132" s="32"/>
      <c r="AC132" s="33" t="s">
        <v>3</v>
      </c>
      <c r="AD132" s="32"/>
      <c r="AE132" s="33" t="s">
        <v>3</v>
      </c>
      <c r="AF132" s="32"/>
      <c r="AG132" s="33" t="s">
        <v>3</v>
      </c>
      <c r="AH132" s="32"/>
      <c r="AI132" s="294" t="s">
        <v>3</v>
      </c>
      <c r="AJ132" s="294"/>
      <c r="AK132" s="32"/>
      <c r="AL132" s="33" t="s">
        <v>3</v>
      </c>
      <c r="AM132" s="32"/>
      <c r="AN132" s="33" t="s">
        <v>3</v>
      </c>
      <c r="AO132" s="32"/>
      <c r="AP132" s="294" t="s">
        <v>3</v>
      </c>
      <c r="AQ132" s="294"/>
      <c r="AR132" s="32"/>
      <c r="AS132" s="294" t="s">
        <v>3</v>
      </c>
      <c r="AT132" s="294"/>
      <c r="AU132" s="32"/>
      <c r="AV132" s="294" t="s">
        <v>3</v>
      </c>
      <c r="AW132" s="294"/>
      <c r="AX132" s="32"/>
      <c r="AY132" s="33" t="s">
        <v>3</v>
      </c>
      <c r="AZ132" s="32"/>
      <c r="BA132" s="33" t="s">
        <v>3</v>
      </c>
      <c r="BB132" s="32"/>
      <c r="BC132" s="294" t="s">
        <v>3</v>
      </c>
      <c r="BD132" s="294"/>
      <c r="BE132" s="32"/>
      <c r="BF132" s="33" t="s">
        <v>3</v>
      </c>
      <c r="BG132" s="32"/>
      <c r="BH132" s="294" t="s">
        <v>3</v>
      </c>
      <c r="BI132" s="294"/>
      <c r="BJ132" s="32"/>
      <c r="BK132" s="33" t="s">
        <v>3</v>
      </c>
      <c r="BL132" s="32"/>
      <c r="BM132" s="33" t="s">
        <v>3</v>
      </c>
      <c r="BN132" s="32"/>
      <c r="BO132" s="294" t="s">
        <v>3</v>
      </c>
      <c r="BP132" s="294"/>
      <c r="BQ132" s="32"/>
      <c r="BR132" s="111" t="s">
        <v>3</v>
      </c>
      <c r="BS132" s="168"/>
      <c r="BT132" s="329"/>
      <c r="BU132" s="329"/>
      <c r="BV132" s="168"/>
      <c r="BW132" s="169"/>
      <c r="BX132" s="168"/>
      <c r="BY132" s="169"/>
      <c r="BZ132" s="168"/>
      <c r="CA132" s="329"/>
      <c r="CB132" s="329"/>
      <c r="CC132" s="168"/>
      <c r="CD132" s="329"/>
      <c r="CE132" s="329"/>
      <c r="CF132" s="168"/>
      <c r="CG132" s="329"/>
      <c r="CH132" s="329"/>
      <c r="CI132" s="168"/>
      <c r="CJ132" s="329"/>
      <c r="CK132" s="329"/>
      <c r="CL132" s="168"/>
      <c r="CM132" s="329"/>
      <c r="CN132" s="329"/>
      <c r="CO132" s="168"/>
      <c r="CP132" s="169"/>
      <c r="CQ132" s="168"/>
      <c r="CR132" s="329"/>
      <c r="CS132" s="329"/>
      <c r="CT132" s="168"/>
      <c r="CU132" s="329"/>
      <c r="CV132" s="329"/>
      <c r="CW132" s="168"/>
      <c r="CX132" s="169"/>
      <c r="CY132" s="168"/>
      <c r="CZ132" s="329"/>
      <c r="DA132" s="329"/>
      <c r="DB132" s="168"/>
      <c r="DC132" s="329"/>
      <c r="DD132" s="329"/>
      <c r="DE132" s="168"/>
      <c r="DF132" s="169"/>
      <c r="DG132" s="168"/>
      <c r="DH132" s="169"/>
      <c r="DI132" s="168"/>
      <c r="DJ132" s="169"/>
      <c r="DK132" s="168"/>
      <c r="DL132" s="169"/>
      <c r="DM132" s="168"/>
      <c r="DN132" s="329"/>
      <c r="DO132" s="329"/>
      <c r="DP132" s="168"/>
      <c r="DQ132" s="329"/>
      <c r="DR132" s="329"/>
      <c r="DS132" s="168"/>
      <c r="DT132" s="329"/>
      <c r="DU132" s="329"/>
      <c r="DV132" s="168"/>
      <c r="DW132" s="329"/>
      <c r="DX132" s="329"/>
      <c r="DY132" s="168"/>
      <c r="DZ132" s="329"/>
      <c r="EA132" s="329"/>
      <c r="EB132" s="32"/>
      <c r="EC132" s="358"/>
      <c r="ED132" s="358"/>
      <c r="EE132" s="32"/>
      <c r="EF132" s="358"/>
      <c r="EG132" s="358"/>
      <c r="EH132" s="32"/>
      <c r="EI132" s="358"/>
      <c r="EJ132" s="358"/>
      <c r="EK132" s="32"/>
      <c r="EL132" s="358"/>
      <c r="EM132" s="358"/>
      <c r="EN132" s="32"/>
      <c r="EO132" s="358"/>
      <c r="EP132" s="358"/>
      <c r="EQ132" s="32"/>
      <c r="ER132" s="358"/>
      <c r="ES132" s="358"/>
      <c r="ET132" s="32"/>
      <c r="EU132" s="358"/>
      <c r="EV132" s="358"/>
      <c r="EW132" s="32"/>
      <c r="EX132" s="358"/>
      <c r="EY132" s="358"/>
      <c r="EZ132" s="32"/>
      <c r="FA132" s="358"/>
      <c r="FB132" s="358"/>
      <c r="FC132" s="32"/>
      <c r="FD132" s="358"/>
      <c r="FE132" s="358"/>
      <c r="FF132" s="32"/>
      <c r="FG132" s="358"/>
      <c r="FH132" s="358"/>
      <c r="FI132" s="32"/>
      <c r="FJ132" s="294"/>
      <c r="FK132" s="358"/>
    </row>
    <row r="133" spans="1:167" x14ac:dyDescent="0.2">
      <c r="A133" s="195" t="s">
        <v>118</v>
      </c>
      <c r="B133" s="13" t="s">
        <v>243</v>
      </c>
      <c r="C133" s="2248" t="s">
        <v>2</v>
      </c>
      <c r="D133" s="30" t="s">
        <v>2</v>
      </c>
      <c r="E133" s="76"/>
      <c r="F133" s="32"/>
      <c r="G133" s="294" t="s">
        <v>3</v>
      </c>
      <c r="H133" s="294"/>
      <c r="I133" s="32"/>
      <c r="J133" s="294" t="s">
        <v>3</v>
      </c>
      <c r="K133" s="294"/>
      <c r="L133" s="38">
        <v>1.1000000000000001</v>
      </c>
      <c r="M133" s="33" t="s">
        <v>12</v>
      </c>
      <c r="N133" s="33"/>
      <c r="O133" s="294"/>
      <c r="P133" s="294"/>
      <c r="Q133" s="33"/>
      <c r="R133" s="294"/>
      <c r="S133" s="294"/>
      <c r="T133" s="33"/>
      <c r="U133" s="294"/>
      <c r="V133" s="294"/>
      <c r="W133" s="33"/>
      <c r="X133" s="294"/>
      <c r="Y133" s="294"/>
      <c r="Z133" s="32"/>
      <c r="AA133" s="33" t="s">
        <v>3</v>
      </c>
      <c r="AB133" s="32"/>
      <c r="AC133" s="33" t="s">
        <v>3</v>
      </c>
      <c r="AD133" s="32"/>
      <c r="AE133" s="33" t="s">
        <v>3</v>
      </c>
      <c r="AF133" s="32"/>
      <c r="AG133" s="33" t="s">
        <v>3</v>
      </c>
      <c r="AH133" s="32"/>
      <c r="AI133" s="294" t="s">
        <v>3</v>
      </c>
      <c r="AJ133" s="294"/>
      <c r="AK133" s="32"/>
      <c r="AL133" s="33" t="s">
        <v>3</v>
      </c>
      <c r="AM133" s="32"/>
      <c r="AN133" s="33" t="s">
        <v>3</v>
      </c>
      <c r="AO133" s="32"/>
      <c r="AP133" s="294" t="s">
        <v>3</v>
      </c>
      <c r="AQ133" s="294"/>
      <c r="AR133" s="32"/>
      <c r="AS133" s="294" t="s">
        <v>3</v>
      </c>
      <c r="AT133" s="294"/>
      <c r="AU133" s="32"/>
      <c r="AV133" s="294" t="s">
        <v>3</v>
      </c>
      <c r="AW133" s="294"/>
      <c r="AX133" s="32"/>
      <c r="AY133" s="33" t="s">
        <v>3</v>
      </c>
      <c r="AZ133" s="32"/>
      <c r="BA133" s="33" t="s">
        <v>3</v>
      </c>
      <c r="BB133" s="32"/>
      <c r="BC133" s="294" t="s">
        <v>3</v>
      </c>
      <c r="BD133" s="294"/>
      <c r="BE133" s="32"/>
      <c r="BF133" s="33" t="s">
        <v>3</v>
      </c>
      <c r="BG133" s="32"/>
      <c r="BH133" s="294" t="s">
        <v>3</v>
      </c>
      <c r="BI133" s="294"/>
      <c r="BJ133" s="32"/>
      <c r="BK133" s="33" t="s">
        <v>3</v>
      </c>
      <c r="BL133" s="32"/>
      <c r="BM133" s="33" t="s">
        <v>3</v>
      </c>
      <c r="BN133" s="32"/>
      <c r="BO133" s="294" t="s">
        <v>3</v>
      </c>
      <c r="BP133" s="294"/>
      <c r="BQ133" s="32"/>
      <c r="BR133" s="111" t="s">
        <v>3</v>
      </c>
      <c r="BS133" s="168"/>
      <c r="BT133" s="329"/>
      <c r="BU133" s="329"/>
      <c r="BV133" s="168"/>
      <c r="BW133" s="169"/>
      <c r="BX133" s="168"/>
      <c r="BY133" s="169"/>
      <c r="BZ133" s="168"/>
      <c r="CA133" s="329"/>
      <c r="CB133" s="329"/>
      <c r="CC133" s="168"/>
      <c r="CD133" s="329"/>
      <c r="CE133" s="329"/>
      <c r="CF133" s="168"/>
      <c r="CG133" s="329"/>
      <c r="CH133" s="329"/>
      <c r="CI133" s="168"/>
      <c r="CJ133" s="329"/>
      <c r="CK133" s="329"/>
      <c r="CL133" s="168"/>
      <c r="CM133" s="329"/>
      <c r="CN133" s="329"/>
      <c r="CO133" s="168"/>
      <c r="CP133" s="169"/>
      <c r="CQ133" s="168"/>
      <c r="CR133" s="329"/>
      <c r="CS133" s="329"/>
      <c r="CT133" s="168"/>
      <c r="CU133" s="329"/>
      <c r="CV133" s="329"/>
      <c r="CW133" s="168"/>
      <c r="CX133" s="169"/>
      <c r="CY133" s="168"/>
      <c r="CZ133" s="329"/>
      <c r="DA133" s="329"/>
      <c r="DB133" s="168"/>
      <c r="DC133" s="329"/>
      <c r="DD133" s="329"/>
      <c r="DE133" s="168"/>
      <c r="DF133" s="169"/>
      <c r="DG133" s="168"/>
      <c r="DH133" s="169"/>
      <c r="DI133" s="168"/>
      <c r="DJ133" s="169"/>
      <c r="DK133" s="168"/>
      <c r="DL133" s="169"/>
      <c r="DM133" s="168"/>
      <c r="DN133" s="329"/>
      <c r="DO133" s="329"/>
      <c r="DP133" s="168"/>
      <c r="DQ133" s="329"/>
      <c r="DR133" s="329"/>
      <c r="DS133" s="168"/>
      <c r="DT133" s="329"/>
      <c r="DU133" s="329"/>
      <c r="DV133" s="168"/>
      <c r="DW133" s="329"/>
      <c r="DX133" s="329"/>
      <c r="DY133" s="168"/>
      <c r="DZ133" s="329"/>
      <c r="EA133" s="329"/>
      <c r="EB133" s="32"/>
      <c r="EC133" s="358"/>
      <c r="ED133" s="358"/>
      <c r="EE133" s="32"/>
      <c r="EF133" s="358"/>
      <c r="EG133" s="358"/>
      <c r="EH133" s="32"/>
      <c r="EI133" s="358"/>
      <c r="EJ133" s="358"/>
      <c r="EK133" s="32"/>
      <c r="EL133" s="358"/>
      <c r="EM133" s="358"/>
      <c r="EN133" s="32"/>
      <c r="EO133" s="358"/>
      <c r="EP133" s="358"/>
      <c r="EQ133" s="32"/>
      <c r="ER133" s="358"/>
      <c r="ES133" s="358"/>
      <c r="ET133" s="32"/>
      <c r="EU133" s="358"/>
      <c r="EV133" s="358"/>
      <c r="EW133" s="32"/>
      <c r="EX133" s="358"/>
      <c r="EY133" s="358"/>
      <c r="EZ133" s="32"/>
      <c r="FA133" s="358"/>
      <c r="FB133" s="358"/>
      <c r="FC133" s="32"/>
      <c r="FD133" s="358"/>
      <c r="FE133" s="358"/>
      <c r="FF133" s="32"/>
      <c r="FG133" s="358"/>
      <c r="FH133" s="358"/>
      <c r="FI133" s="32"/>
      <c r="FJ133" s="294"/>
      <c r="FK133" s="358"/>
    </row>
    <row r="134" spans="1:167" ht="11.25" hidden="1" customHeight="1" x14ac:dyDescent="0.2">
      <c r="A134" s="195" t="s">
        <v>119</v>
      </c>
      <c r="B134" s="13" t="s">
        <v>243</v>
      </c>
      <c r="C134" s="2248" t="s">
        <v>2</v>
      </c>
      <c r="D134" s="30" t="s">
        <v>2</v>
      </c>
      <c r="E134" s="76"/>
      <c r="F134" s="32"/>
      <c r="G134" s="294" t="s">
        <v>3</v>
      </c>
      <c r="H134" s="294"/>
      <c r="I134" s="32"/>
      <c r="J134" s="294" t="s">
        <v>3</v>
      </c>
      <c r="K134" s="294"/>
      <c r="L134" s="32"/>
      <c r="M134" s="33" t="s">
        <v>3</v>
      </c>
      <c r="N134" s="33"/>
      <c r="O134" s="294"/>
      <c r="P134" s="294"/>
      <c r="Q134" s="33"/>
      <c r="R134" s="294"/>
      <c r="S134" s="294"/>
      <c r="T134" s="33"/>
      <c r="U134" s="294"/>
      <c r="V134" s="294"/>
      <c r="W134" s="33"/>
      <c r="X134" s="294"/>
      <c r="Y134" s="294"/>
      <c r="Z134" s="32"/>
      <c r="AA134" s="33" t="s">
        <v>3</v>
      </c>
      <c r="AB134" s="32"/>
      <c r="AC134" s="33" t="s">
        <v>3</v>
      </c>
      <c r="AD134" s="32"/>
      <c r="AE134" s="33" t="s">
        <v>3</v>
      </c>
      <c r="AF134" s="32"/>
      <c r="AG134" s="33" t="s">
        <v>3</v>
      </c>
      <c r="AH134" s="32"/>
      <c r="AI134" s="294" t="s">
        <v>3</v>
      </c>
      <c r="AJ134" s="294"/>
      <c r="AK134" s="32"/>
      <c r="AL134" s="33" t="s">
        <v>3</v>
      </c>
      <c r="AM134" s="32"/>
      <c r="AN134" s="33" t="s">
        <v>3</v>
      </c>
      <c r="AO134" s="32"/>
      <c r="AP134" s="294" t="s">
        <v>3</v>
      </c>
      <c r="AQ134" s="294"/>
      <c r="AR134" s="32"/>
      <c r="AS134" s="294" t="s">
        <v>3</v>
      </c>
      <c r="AT134" s="294"/>
      <c r="AU134" s="32"/>
      <c r="AV134" s="294" t="s">
        <v>3</v>
      </c>
      <c r="AW134" s="294"/>
      <c r="AX134" s="32"/>
      <c r="AY134" s="33" t="s">
        <v>3</v>
      </c>
      <c r="AZ134" s="32"/>
      <c r="BA134" s="33" t="s">
        <v>3</v>
      </c>
      <c r="BB134" s="32"/>
      <c r="BC134" s="294" t="s">
        <v>3</v>
      </c>
      <c r="BD134" s="294"/>
      <c r="BE134" s="32"/>
      <c r="BF134" s="33" t="s">
        <v>3</v>
      </c>
      <c r="BG134" s="32"/>
      <c r="BH134" s="294" t="s">
        <v>3</v>
      </c>
      <c r="BI134" s="294"/>
      <c r="BJ134" s="32"/>
      <c r="BK134" s="33" t="s">
        <v>3</v>
      </c>
      <c r="BL134" s="32"/>
      <c r="BM134" s="33" t="s">
        <v>3</v>
      </c>
      <c r="BN134" s="32"/>
      <c r="BO134" s="294" t="s">
        <v>3</v>
      </c>
      <c r="BP134" s="294"/>
      <c r="BQ134" s="32"/>
      <c r="BR134" s="111" t="s">
        <v>3</v>
      </c>
      <c r="BS134" s="168"/>
      <c r="BT134" s="329"/>
      <c r="BU134" s="329"/>
      <c r="BV134" s="168"/>
      <c r="BW134" s="169"/>
      <c r="BX134" s="168"/>
      <c r="BY134" s="169"/>
      <c r="BZ134" s="168"/>
      <c r="CA134" s="329"/>
      <c r="CB134" s="329"/>
      <c r="CC134" s="168"/>
      <c r="CD134" s="329"/>
      <c r="CE134" s="329"/>
      <c r="CF134" s="168"/>
      <c r="CG134" s="329"/>
      <c r="CH134" s="329"/>
      <c r="CI134" s="168"/>
      <c r="CJ134" s="329"/>
      <c r="CK134" s="329"/>
      <c r="CL134" s="168"/>
      <c r="CM134" s="329"/>
      <c r="CN134" s="329"/>
      <c r="CO134" s="168"/>
      <c r="CP134" s="169"/>
      <c r="CQ134" s="168"/>
      <c r="CR134" s="329"/>
      <c r="CS134" s="329"/>
      <c r="CT134" s="168"/>
      <c r="CU134" s="329"/>
      <c r="CV134" s="329"/>
      <c r="CW134" s="168"/>
      <c r="CX134" s="169"/>
      <c r="CY134" s="168"/>
      <c r="CZ134" s="329"/>
      <c r="DA134" s="329"/>
      <c r="DB134" s="168"/>
      <c r="DC134" s="329"/>
      <c r="DD134" s="329"/>
      <c r="DE134" s="168"/>
      <c r="DF134" s="169"/>
      <c r="DG134" s="168"/>
      <c r="DH134" s="169"/>
      <c r="DI134" s="168"/>
      <c r="DJ134" s="169"/>
      <c r="DK134" s="168"/>
      <c r="DL134" s="169"/>
      <c r="DM134" s="168"/>
      <c r="DN134" s="329"/>
      <c r="DO134" s="329"/>
      <c r="DP134" s="168"/>
      <c r="DQ134" s="329"/>
      <c r="DR134" s="329"/>
      <c r="DS134" s="168"/>
      <c r="DT134" s="329"/>
      <c r="DU134" s="329"/>
      <c r="DV134" s="168"/>
      <c r="DW134" s="329"/>
      <c r="DX134" s="329"/>
      <c r="DY134" s="168"/>
      <c r="DZ134" s="329"/>
      <c r="EA134" s="329"/>
      <c r="EB134" s="32"/>
      <c r="EC134" s="358"/>
      <c r="ED134" s="358"/>
      <c r="EE134" s="32"/>
      <c r="EF134" s="358"/>
      <c r="EG134" s="358"/>
      <c r="EH134" s="32"/>
      <c r="EI134" s="358"/>
      <c r="EJ134" s="358"/>
      <c r="EK134" s="32"/>
      <c r="EL134" s="358"/>
      <c r="EM134" s="358"/>
      <c r="EN134" s="32"/>
      <c r="EO134" s="358"/>
      <c r="EP134" s="358"/>
      <c r="EQ134" s="32"/>
      <c r="ER134" s="358"/>
      <c r="ES134" s="358"/>
      <c r="ET134" s="32"/>
      <c r="EU134" s="358"/>
      <c r="EV134" s="358"/>
      <c r="EW134" s="32"/>
      <c r="EX134" s="358"/>
      <c r="EY134" s="358"/>
      <c r="EZ134" s="32"/>
      <c r="FA134" s="358"/>
      <c r="FB134" s="358"/>
      <c r="FC134" s="32"/>
      <c r="FD134" s="358"/>
      <c r="FE134" s="358"/>
      <c r="FF134" s="32"/>
      <c r="FG134" s="358"/>
      <c r="FH134" s="358"/>
      <c r="FI134" s="32"/>
      <c r="FJ134" s="294"/>
      <c r="FK134" s="358"/>
    </row>
    <row r="135" spans="1:167" x14ac:dyDescent="0.2">
      <c r="A135" s="195" t="s">
        <v>120</v>
      </c>
      <c r="B135" s="13" t="s">
        <v>243</v>
      </c>
      <c r="C135" s="2248" t="s">
        <v>2</v>
      </c>
      <c r="D135" s="30" t="s">
        <v>2</v>
      </c>
      <c r="E135" s="76"/>
      <c r="F135" s="32"/>
      <c r="G135" s="294" t="s">
        <v>3</v>
      </c>
      <c r="H135" s="294"/>
      <c r="I135" s="32"/>
      <c r="J135" s="294" t="s">
        <v>3</v>
      </c>
      <c r="K135" s="294"/>
      <c r="L135" s="38">
        <v>1.1000000000000001</v>
      </c>
      <c r="M135" s="33" t="s">
        <v>12</v>
      </c>
      <c r="N135" s="33"/>
      <c r="O135" s="294"/>
      <c r="P135" s="294"/>
      <c r="Q135" s="33"/>
      <c r="R135" s="294"/>
      <c r="S135" s="294"/>
      <c r="T135" s="33"/>
      <c r="U135" s="294"/>
      <c r="V135" s="294"/>
      <c r="W135" s="33"/>
      <c r="X135" s="294"/>
      <c r="Y135" s="294"/>
      <c r="Z135" s="32"/>
      <c r="AA135" s="33" t="s">
        <v>3</v>
      </c>
      <c r="AB135" s="32"/>
      <c r="AC135" s="33" t="s">
        <v>3</v>
      </c>
      <c r="AD135" s="32"/>
      <c r="AE135" s="33" t="s">
        <v>3</v>
      </c>
      <c r="AF135" s="32"/>
      <c r="AG135" s="33" t="s">
        <v>3</v>
      </c>
      <c r="AH135" s="32"/>
      <c r="AI135" s="294" t="s">
        <v>3</v>
      </c>
      <c r="AJ135" s="294"/>
      <c r="AK135" s="32"/>
      <c r="AL135" s="33" t="s">
        <v>3</v>
      </c>
      <c r="AM135" s="32"/>
      <c r="AN135" s="33" t="s">
        <v>3</v>
      </c>
      <c r="AO135" s="32"/>
      <c r="AP135" s="294" t="s">
        <v>3</v>
      </c>
      <c r="AQ135" s="294"/>
      <c r="AR135" s="32"/>
      <c r="AS135" s="294" t="s">
        <v>3</v>
      </c>
      <c r="AT135" s="294"/>
      <c r="AU135" s="32"/>
      <c r="AV135" s="294" t="s">
        <v>3</v>
      </c>
      <c r="AW135" s="294"/>
      <c r="AX135" s="32"/>
      <c r="AY135" s="33" t="s">
        <v>3</v>
      </c>
      <c r="AZ135" s="32"/>
      <c r="BA135" s="33" t="s">
        <v>3</v>
      </c>
      <c r="BB135" s="32"/>
      <c r="BC135" s="294" t="s">
        <v>3</v>
      </c>
      <c r="BD135" s="294"/>
      <c r="BE135" s="32"/>
      <c r="BF135" s="33" t="s">
        <v>3</v>
      </c>
      <c r="BG135" s="32"/>
      <c r="BH135" s="294" t="s">
        <v>3</v>
      </c>
      <c r="BI135" s="294"/>
      <c r="BJ135" s="32"/>
      <c r="BK135" s="33" t="s">
        <v>3</v>
      </c>
      <c r="BL135" s="32"/>
      <c r="BM135" s="33" t="s">
        <v>3</v>
      </c>
      <c r="BN135" s="32"/>
      <c r="BO135" s="294" t="s">
        <v>3</v>
      </c>
      <c r="BP135" s="294"/>
      <c r="BQ135" s="32"/>
      <c r="BR135" s="111" t="s">
        <v>3</v>
      </c>
      <c r="BS135" s="168"/>
      <c r="BT135" s="329"/>
      <c r="BU135" s="329"/>
      <c r="BV135" s="168"/>
      <c r="BW135" s="169"/>
      <c r="BX135" s="168"/>
      <c r="BY135" s="169"/>
      <c r="BZ135" s="168"/>
      <c r="CA135" s="329"/>
      <c r="CB135" s="329"/>
      <c r="CC135" s="168"/>
      <c r="CD135" s="329"/>
      <c r="CE135" s="329"/>
      <c r="CF135" s="168"/>
      <c r="CG135" s="329"/>
      <c r="CH135" s="329"/>
      <c r="CI135" s="168"/>
      <c r="CJ135" s="329"/>
      <c r="CK135" s="329"/>
      <c r="CL135" s="168"/>
      <c r="CM135" s="329"/>
      <c r="CN135" s="329"/>
      <c r="CO135" s="168"/>
      <c r="CP135" s="169"/>
      <c r="CQ135" s="168"/>
      <c r="CR135" s="329"/>
      <c r="CS135" s="329"/>
      <c r="CT135" s="168"/>
      <c r="CU135" s="329"/>
      <c r="CV135" s="329"/>
      <c r="CW135" s="168"/>
      <c r="CX135" s="169"/>
      <c r="CY135" s="168"/>
      <c r="CZ135" s="329"/>
      <c r="DA135" s="329"/>
      <c r="DB135" s="168"/>
      <c r="DC135" s="329"/>
      <c r="DD135" s="329"/>
      <c r="DE135" s="168"/>
      <c r="DF135" s="169"/>
      <c r="DG135" s="168"/>
      <c r="DH135" s="169"/>
      <c r="DI135" s="168"/>
      <c r="DJ135" s="169"/>
      <c r="DK135" s="168"/>
      <c r="DL135" s="169"/>
      <c r="DM135" s="168"/>
      <c r="DN135" s="329"/>
      <c r="DO135" s="329"/>
      <c r="DP135" s="168"/>
      <c r="DQ135" s="329"/>
      <c r="DR135" s="329"/>
      <c r="DS135" s="168"/>
      <c r="DT135" s="329"/>
      <c r="DU135" s="329"/>
      <c r="DV135" s="168"/>
      <c r="DW135" s="329"/>
      <c r="DX135" s="329"/>
      <c r="DY135" s="168"/>
      <c r="DZ135" s="329"/>
      <c r="EA135" s="329"/>
      <c r="EB135" s="32"/>
      <c r="EC135" s="358"/>
      <c r="ED135" s="358"/>
      <c r="EE135" s="32"/>
      <c r="EF135" s="358"/>
      <c r="EG135" s="358"/>
      <c r="EH135" s="32"/>
      <c r="EI135" s="358"/>
      <c r="EJ135" s="358"/>
      <c r="EK135" s="32"/>
      <c r="EL135" s="358"/>
      <c r="EM135" s="358"/>
      <c r="EN135" s="32"/>
      <c r="EO135" s="358"/>
      <c r="EP135" s="358"/>
      <c r="EQ135" s="32"/>
      <c r="ER135" s="358"/>
      <c r="ES135" s="358"/>
      <c r="ET135" s="32"/>
      <c r="EU135" s="358"/>
      <c r="EV135" s="358"/>
      <c r="EW135" s="32"/>
      <c r="EX135" s="358"/>
      <c r="EY135" s="358"/>
      <c r="EZ135" s="32"/>
      <c r="FA135" s="358"/>
      <c r="FB135" s="358"/>
      <c r="FC135" s="32"/>
      <c r="FD135" s="358"/>
      <c r="FE135" s="358"/>
      <c r="FF135" s="32"/>
      <c r="FG135" s="358"/>
      <c r="FH135" s="358"/>
      <c r="FI135" s="32"/>
      <c r="FJ135" s="294"/>
      <c r="FK135" s="358"/>
    </row>
    <row r="136" spans="1:167" x14ac:dyDescent="0.2">
      <c r="A136" s="195" t="s">
        <v>121</v>
      </c>
      <c r="B136" s="13" t="s">
        <v>243</v>
      </c>
      <c r="C136" s="2248" t="s">
        <v>2</v>
      </c>
      <c r="D136" s="30" t="s">
        <v>2</v>
      </c>
      <c r="E136" s="76"/>
      <c r="F136" s="32"/>
      <c r="G136" s="294" t="s">
        <v>3</v>
      </c>
      <c r="H136" s="294"/>
      <c r="I136" s="32"/>
      <c r="J136" s="294" t="s">
        <v>3</v>
      </c>
      <c r="K136" s="294"/>
      <c r="L136" s="38">
        <v>1.1000000000000001</v>
      </c>
      <c r="M136" s="33" t="s">
        <v>12</v>
      </c>
      <c r="N136" s="33"/>
      <c r="O136" s="294"/>
      <c r="P136" s="294"/>
      <c r="Q136" s="33"/>
      <c r="R136" s="294"/>
      <c r="S136" s="294"/>
      <c r="T136" s="33"/>
      <c r="U136" s="294"/>
      <c r="V136" s="294"/>
      <c r="W136" s="33"/>
      <c r="X136" s="294"/>
      <c r="Y136" s="294"/>
      <c r="Z136" s="32"/>
      <c r="AA136" s="33" t="s">
        <v>3</v>
      </c>
      <c r="AB136" s="32"/>
      <c r="AC136" s="33" t="s">
        <v>3</v>
      </c>
      <c r="AD136" s="32"/>
      <c r="AE136" s="33" t="s">
        <v>3</v>
      </c>
      <c r="AF136" s="32"/>
      <c r="AG136" s="33" t="s">
        <v>3</v>
      </c>
      <c r="AH136" s="32"/>
      <c r="AI136" s="294" t="s">
        <v>3</v>
      </c>
      <c r="AJ136" s="294"/>
      <c r="AK136" s="32"/>
      <c r="AL136" s="33" t="s">
        <v>3</v>
      </c>
      <c r="AM136" s="32"/>
      <c r="AN136" s="33" t="s">
        <v>3</v>
      </c>
      <c r="AO136" s="32"/>
      <c r="AP136" s="294" t="s">
        <v>3</v>
      </c>
      <c r="AQ136" s="294"/>
      <c r="AR136" s="32"/>
      <c r="AS136" s="294" t="s">
        <v>3</v>
      </c>
      <c r="AT136" s="294"/>
      <c r="AU136" s="32"/>
      <c r="AV136" s="294" t="s">
        <v>3</v>
      </c>
      <c r="AW136" s="294"/>
      <c r="AX136" s="32"/>
      <c r="AY136" s="33" t="s">
        <v>3</v>
      </c>
      <c r="AZ136" s="32"/>
      <c r="BA136" s="33" t="s">
        <v>3</v>
      </c>
      <c r="BB136" s="32"/>
      <c r="BC136" s="294" t="s">
        <v>3</v>
      </c>
      <c r="BD136" s="294"/>
      <c r="BE136" s="32"/>
      <c r="BF136" s="33" t="s">
        <v>3</v>
      </c>
      <c r="BG136" s="32"/>
      <c r="BH136" s="294" t="s">
        <v>3</v>
      </c>
      <c r="BI136" s="294"/>
      <c r="BJ136" s="32"/>
      <c r="BK136" s="33" t="s">
        <v>3</v>
      </c>
      <c r="BL136" s="32"/>
      <c r="BM136" s="33" t="s">
        <v>3</v>
      </c>
      <c r="BN136" s="32"/>
      <c r="BO136" s="294" t="s">
        <v>3</v>
      </c>
      <c r="BP136" s="294"/>
      <c r="BQ136" s="32"/>
      <c r="BR136" s="111" t="s">
        <v>3</v>
      </c>
      <c r="BS136" s="168"/>
      <c r="BT136" s="329"/>
      <c r="BU136" s="329"/>
      <c r="BV136" s="168"/>
      <c r="BW136" s="169"/>
      <c r="BX136" s="168"/>
      <c r="BY136" s="169"/>
      <c r="BZ136" s="168"/>
      <c r="CA136" s="329"/>
      <c r="CB136" s="329"/>
      <c r="CC136" s="168"/>
      <c r="CD136" s="329"/>
      <c r="CE136" s="329"/>
      <c r="CF136" s="168"/>
      <c r="CG136" s="329"/>
      <c r="CH136" s="329"/>
      <c r="CI136" s="168"/>
      <c r="CJ136" s="329"/>
      <c r="CK136" s="329"/>
      <c r="CL136" s="168"/>
      <c r="CM136" s="329"/>
      <c r="CN136" s="329"/>
      <c r="CO136" s="168"/>
      <c r="CP136" s="169"/>
      <c r="CQ136" s="168"/>
      <c r="CR136" s="329"/>
      <c r="CS136" s="329"/>
      <c r="CT136" s="168"/>
      <c r="CU136" s="329"/>
      <c r="CV136" s="329"/>
      <c r="CW136" s="168"/>
      <c r="CX136" s="169"/>
      <c r="CY136" s="168"/>
      <c r="CZ136" s="329"/>
      <c r="DA136" s="329"/>
      <c r="DB136" s="168"/>
      <c r="DC136" s="329"/>
      <c r="DD136" s="329"/>
      <c r="DE136" s="168"/>
      <c r="DF136" s="169"/>
      <c r="DG136" s="168"/>
      <c r="DH136" s="169"/>
      <c r="DI136" s="168"/>
      <c r="DJ136" s="169"/>
      <c r="DK136" s="168"/>
      <c r="DL136" s="169"/>
      <c r="DM136" s="168"/>
      <c r="DN136" s="329"/>
      <c r="DO136" s="329"/>
      <c r="DP136" s="168"/>
      <c r="DQ136" s="329"/>
      <c r="DR136" s="329"/>
      <c r="DS136" s="168"/>
      <c r="DT136" s="329"/>
      <c r="DU136" s="329"/>
      <c r="DV136" s="168"/>
      <c r="DW136" s="329"/>
      <c r="DX136" s="329"/>
      <c r="DY136" s="168"/>
      <c r="DZ136" s="329"/>
      <c r="EA136" s="329"/>
      <c r="EB136" s="32"/>
      <c r="EC136" s="358"/>
      <c r="ED136" s="358"/>
      <c r="EE136" s="32"/>
      <c r="EF136" s="358"/>
      <c r="EG136" s="358"/>
      <c r="EH136" s="32"/>
      <c r="EI136" s="358"/>
      <c r="EJ136" s="358"/>
      <c r="EK136" s="32"/>
      <c r="EL136" s="358"/>
      <c r="EM136" s="358"/>
      <c r="EN136" s="32"/>
      <c r="EO136" s="358"/>
      <c r="EP136" s="358"/>
      <c r="EQ136" s="32"/>
      <c r="ER136" s="358"/>
      <c r="ES136" s="358"/>
      <c r="ET136" s="32"/>
      <c r="EU136" s="358"/>
      <c r="EV136" s="358"/>
      <c r="EW136" s="32"/>
      <c r="EX136" s="358"/>
      <c r="EY136" s="358"/>
      <c r="EZ136" s="32"/>
      <c r="FA136" s="358"/>
      <c r="FB136" s="358"/>
      <c r="FC136" s="32"/>
      <c r="FD136" s="358"/>
      <c r="FE136" s="358"/>
      <c r="FF136" s="32"/>
      <c r="FG136" s="358"/>
      <c r="FH136" s="358"/>
      <c r="FI136" s="32"/>
      <c r="FJ136" s="294"/>
      <c r="FK136" s="358"/>
    </row>
    <row r="137" spans="1:167" x14ac:dyDescent="0.2">
      <c r="A137" s="195" t="s">
        <v>122</v>
      </c>
      <c r="B137" s="13" t="s">
        <v>243</v>
      </c>
      <c r="C137" s="2248" t="s">
        <v>2</v>
      </c>
      <c r="D137" s="30" t="s">
        <v>2</v>
      </c>
      <c r="E137" s="76"/>
      <c r="F137" s="32"/>
      <c r="G137" s="294" t="s">
        <v>3</v>
      </c>
      <c r="H137" s="294"/>
      <c r="I137" s="32"/>
      <c r="J137" s="294" t="s">
        <v>3</v>
      </c>
      <c r="K137" s="294"/>
      <c r="L137" s="38">
        <v>1.1000000000000001</v>
      </c>
      <c r="M137" s="33" t="s">
        <v>12</v>
      </c>
      <c r="N137" s="33"/>
      <c r="O137" s="294"/>
      <c r="P137" s="294"/>
      <c r="Q137" s="33"/>
      <c r="R137" s="294"/>
      <c r="S137" s="294"/>
      <c r="T137" s="33"/>
      <c r="U137" s="294"/>
      <c r="V137" s="294"/>
      <c r="W137" s="33"/>
      <c r="X137" s="294"/>
      <c r="Y137" s="294"/>
      <c r="Z137" s="32"/>
      <c r="AA137" s="33" t="s">
        <v>3</v>
      </c>
      <c r="AB137" s="32"/>
      <c r="AC137" s="33" t="s">
        <v>3</v>
      </c>
      <c r="AD137" s="32"/>
      <c r="AE137" s="33" t="s">
        <v>3</v>
      </c>
      <c r="AF137" s="32"/>
      <c r="AG137" s="33" t="s">
        <v>3</v>
      </c>
      <c r="AH137" s="32"/>
      <c r="AI137" s="294" t="s">
        <v>3</v>
      </c>
      <c r="AJ137" s="294"/>
      <c r="AK137" s="32"/>
      <c r="AL137" s="33" t="s">
        <v>3</v>
      </c>
      <c r="AM137" s="32"/>
      <c r="AN137" s="33" t="s">
        <v>3</v>
      </c>
      <c r="AO137" s="32"/>
      <c r="AP137" s="294" t="s">
        <v>3</v>
      </c>
      <c r="AQ137" s="294"/>
      <c r="AR137" s="32"/>
      <c r="AS137" s="294" t="s">
        <v>3</v>
      </c>
      <c r="AT137" s="294"/>
      <c r="AU137" s="32"/>
      <c r="AV137" s="294" t="s">
        <v>3</v>
      </c>
      <c r="AW137" s="294"/>
      <c r="AX137" s="32"/>
      <c r="AY137" s="33" t="s">
        <v>3</v>
      </c>
      <c r="AZ137" s="32"/>
      <c r="BA137" s="33" t="s">
        <v>3</v>
      </c>
      <c r="BB137" s="32"/>
      <c r="BC137" s="294" t="s">
        <v>3</v>
      </c>
      <c r="BD137" s="294"/>
      <c r="BE137" s="32"/>
      <c r="BF137" s="33" t="s">
        <v>3</v>
      </c>
      <c r="BG137" s="32"/>
      <c r="BH137" s="294" t="s">
        <v>3</v>
      </c>
      <c r="BI137" s="294"/>
      <c r="BJ137" s="32"/>
      <c r="BK137" s="33" t="s">
        <v>3</v>
      </c>
      <c r="BL137" s="32"/>
      <c r="BM137" s="33" t="s">
        <v>3</v>
      </c>
      <c r="BN137" s="32"/>
      <c r="BO137" s="294" t="s">
        <v>3</v>
      </c>
      <c r="BP137" s="294"/>
      <c r="BQ137" s="32"/>
      <c r="BR137" s="111" t="s">
        <v>3</v>
      </c>
      <c r="BS137" s="168"/>
      <c r="BT137" s="329"/>
      <c r="BU137" s="329"/>
      <c r="BV137" s="168"/>
      <c r="BW137" s="169"/>
      <c r="BX137" s="168"/>
      <c r="BY137" s="169"/>
      <c r="BZ137" s="168"/>
      <c r="CA137" s="329"/>
      <c r="CB137" s="329"/>
      <c r="CC137" s="168"/>
      <c r="CD137" s="329"/>
      <c r="CE137" s="329"/>
      <c r="CF137" s="168"/>
      <c r="CG137" s="329"/>
      <c r="CH137" s="329"/>
      <c r="CI137" s="168"/>
      <c r="CJ137" s="329"/>
      <c r="CK137" s="329"/>
      <c r="CL137" s="168"/>
      <c r="CM137" s="329"/>
      <c r="CN137" s="329"/>
      <c r="CO137" s="168"/>
      <c r="CP137" s="169"/>
      <c r="CQ137" s="168"/>
      <c r="CR137" s="329"/>
      <c r="CS137" s="329"/>
      <c r="CT137" s="168"/>
      <c r="CU137" s="329"/>
      <c r="CV137" s="329"/>
      <c r="CW137" s="168"/>
      <c r="CX137" s="169"/>
      <c r="CY137" s="168"/>
      <c r="CZ137" s="329"/>
      <c r="DA137" s="329"/>
      <c r="DB137" s="168"/>
      <c r="DC137" s="329"/>
      <c r="DD137" s="329"/>
      <c r="DE137" s="168"/>
      <c r="DF137" s="169"/>
      <c r="DG137" s="168"/>
      <c r="DH137" s="169"/>
      <c r="DI137" s="168"/>
      <c r="DJ137" s="169"/>
      <c r="DK137" s="168"/>
      <c r="DL137" s="169"/>
      <c r="DM137" s="168"/>
      <c r="DN137" s="329"/>
      <c r="DO137" s="329"/>
      <c r="DP137" s="168"/>
      <c r="DQ137" s="329"/>
      <c r="DR137" s="329"/>
      <c r="DS137" s="168"/>
      <c r="DT137" s="329"/>
      <c r="DU137" s="329"/>
      <c r="DV137" s="168"/>
      <c r="DW137" s="329"/>
      <c r="DX137" s="329"/>
      <c r="DY137" s="168"/>
      <c r="DZ137" s="329"/>
      <c r="EA137" s="329"/>
      <c r="EB137" s="32"/>
      <c r="EC137" s="358"/>
      <c r="ED137" s="358"/>
      <c r="EE137" s="32"/>
      <c r="EF137" s="358"/>
      <c r="EG137" s="358"/>
      <c r="EH137" s="32"/>
      <c r="EI137" s="358"/>
      <c r="EJ137" s="358"/>
      <c r="EK137" s="32"/>
      <c r="EL137" s="358"/>
      <c r="EM137" s="358"/>
      <c r="EN137" s="32"/>
      <c r="EO137" s="358"/>
      <c r="EP137" s="358"/>
      <c r="EQ137" s="32"/>
      <c r="ER137" s="358"/>
      <c r="ES137" s="358"/>
      <c r="ET137" s="32"/>
      <c r="EU137" s="358"/>
      <c r="EV137" s="358"/>
      <c r="EW137" s="32"/>
      <c r="EX137" s="358"/>
      <c r="EY137" s="358"/>
      <c r="EZ137" s="32"/>
      <c r="FA137" s="358"/>
      <c r="FB137" s="358"/>
      <c r="FC137" s="32"/>
      <c r="FD137" s="358"/>
      <c r="FE137" s="358"/>
      <c r="FF137" s="32"/>
      <c r="FG137" s="358"/>
      <c r="FH137" s="358"/>
      <c r="FI137" s="32"/>
      <c r="FJ137" s="294"/>
      <c r="FK137" s="358"/>
    </row>
    <row r="138" spans="1:167" x14ac:dyDescent="0.2">
      <c r="A138" s="195" t="s">
        <v>123</v>
      </c>
      <c r="B138" s="13" t="s">
        <v>243</v>
      </c>
      <c r="C138" s="2248" t="s">
        <v>2</v>
      </c>
      <c r="D138" s="30" t="s">
        <v>2</v>
      </c>
      <c r="E138" s="76"/>
      <c r="F138" s="32"/>
      <c r="G138" s="294" t="s">
        <v>3</v>
      </c>
      <c r="H138" s="294"/>
      <c r="I138" s="32"/>
      <c r="J138" s="294" t="s">
        <v>3</v>
      </c>
      <c r="K138" s="294"/>
      <c r="L138" s="38">
        <v>1.1000000000000001</v>
      </c>
      <c r="M138" s="33" t="s">
        <v>12</v>
      </c>
      <c r="N138" s="33"/>
      <c r="O138" s="294"/>
      <c r="P138" s="294"/>
      <c r="Q138" s="33"/>
      <c r="R138" s="294"/>
      <c r="S138" s="294"/>
      <c r="T138" s="33"/>
      <c r="U138" s="294"/>
      <c r="V138" s="294"/>
      <c r="W138" s="33"/>
      <c r="X138" s="294"/>
      <c r="Y138" s="294"/>
      <c r="Z138" s="32"/>
      <c r="AA138" s="33" t="s">
        <v>3</v>
      </c>
      <c r="AB138" s="32"/>
      <c r="AC138" s="33" t="s">
        <v>3</v>
      </c>
      <c r="AD138" s="32"/>
      <c r="AE138" s="33" t="s">
        <v>3</v>
      </c>
      <c r="AF138" s="32"/>
      <c r="AG138" s="33" t="s">
        <v>3</v>
      </c>
      <c r="AH138" s="32"/>
      <c r="AI138" s="294" t="s">
        <v>3</v>
      </c>
      <c r="AJ138" s="294"/>
      <c r="AK138" s="32"/>
      <c r="AL138" s="33" t="s">
        <v>3</v>
      </c>
      <c r="AM138" s="32"/>
      <c r="AN138" s="33" t="s">
        <v>3</v>
      </c>
      <c r="AO138" s="32"/>
      <c r="AP138" s="294" t="s">
        <v>3</v>
      </c>
      <c r="AQ138" s="294"/>
      <c r="AR138" s="32"/>
      <c r="AS138" s="294" t="s">
        <v>3</v>
      </c>
      <c r="AT138" s="294"/>
      <c r="AU138" s="32"/>
      <c r="AV138" s="294" t="s">
        <v>3</v>
      </c>
      <c r="AW138" s="294"/>
      <c r="AX138" s="32"/>
      <c r="AY138" s="33" t="s">
        <v>3</v>
      </c>
      <c r="AZ138" s="32"/>
      <c r="BA138" s="33" t="s">
        <v>3</v>
      </c>
      <c r="BB138" s="32"/>
      <c r="BC138" s="294" t="s">
        <v>3</v>
      </c>
      <c r="BD138" s="294"/>
      <c r="BE138" s="32"/>
      <c r="BF138" s="33" t="s">
        <v>3</v>
      </c>
      <c r="BG138" s="32"/>
      <c r="BH138" s="294" t="s">
        <v>3</v>
      </c>
      <c r="BI138" s="294"/>
      <c r="BJ138" s="32"/>
      <c r="BK138" s="33" t="s">
        <v>3</v>
      </c>
      <c r="BL138" s="32"/>
      <c r="BM138" s="33" t="s">
        <v>3</v>
      </c>
      <c r="BN138" s="32"/>
      <c r="BO138" s="294" t="s">
        <v>3</v>
      </c>
      <c r="BP138" s="294"/>
      <c r="BQ138" s="32"/>
      <c r="BR138" s="111" t="s">
        <v>3</v>
      </c>
      <c r="BS138" s="168"/>
      <c r="BT138" s="329"/>
      <c r="BU138" s="329"/>
      <c r="BV138" s="168"/>
      <c r="BW138" s="169"/>
      <c r="BX138" s="168"/>
      <c r="BY138" s="169"/>
      <c r="BZ138" s="168"/>
      <c r="CA138" s="329"/>
      <c r="CB138" s="329"/>
      <c r="CC138" s="168"/>
      <c r="CD138" s="329"/>
      <c r="CE138" s="329"/>
      <c r="CF138" s="168"/>
      <c r="CG138" s="329"/>
      <c r="CH138" s="329"/>
      <c r="CI138" s="168"/>
      <c r="CJ138" s="329"/>
      <c r="CK138" s="329"/>
      <c r="CL138" s="168"/>
      <c r="CM138" s="329"/>
      <c r="CN138" s="329"/>
      <c r="CO138" s="168"/>
      <c r="CP138" s="169"/>
      <c r="CQ138" s="168"/>
      <c r="CR138" s="329"/>
      <c r="CS138" s="329"/>
      <c r="CT138" s="168"/>
      <c r="CU138" s="329"/>
      <c r="CV138" s="329"/>
      <c r="CW138" s="168"/>
      <c r="CX138" s="169"/>
      <c r="CY138" s="168"/>
      <c r="CZ138" s="329"/>
      <c r="DA138" s="329"/>
      <c r="DB138" s="168"/>
      <c r="DC138" s="329"/>
      <c r="DD138" s="329"/>
      <c r="DE138" s="168"/>
      <c r="DF138" s="169"/>
      <c r="DG138" s="168"/>
      <c r="DH138" s="169"/>
      <c r="DI138" s="168"/>
      <c r="DJ138" s="169"/>
      <c r="DK138" s="168"/>
      <c r="DL138" s="169"/>
      <c r="DM138" s="168"/>
      <c r="DN138" s="329"/>
      <c r="DO138" s="329"/>
      <c r="DP138" s="168"/>
      <c r="DQ138" s="329"/>
      <c r="DR138" s="329"/>
      <c r="DS138" s="168"/>
      <c r="DT138" s="329"/>
      <c r="DU138" s="329"/>
      <c r="DV138" s="168"/>
      <c r="DW138" s="329"/>
      <c r="DX138" s="329"/>
      <c r="DY138" s="168"/>
      <c r="DZ138" s="329"/>
      <c r="EA138" s="329"/>
      <c r="EB138" s="32"/>
      <c r="EC138" s="358"/>
      <c r="ED138" s="358"/>
      <c r="EE138" s="32"/>
      <c r="EF138" s="358"/>
      <c r="EG138" s="358"/>
      <c r="EH138" s="32"/>
      <c r="EI138" s="358"/>
      <c r="EJ138" s="358"/>
      <c r="EK138" s="32"/>
      <c r="EL138" s="358"/>
      <c r="EM138" s="358"/>
      <c r="EN138" s="32"/>
      <c r="EO138" s="358"/>
      <c r="EP138" s="358"/>
      <c r="EQ138" s="32"/>
      <c r="ER138" s="358"/>
      <c r="ES138" s="358"/>
      <c r="ET138" s="32"/>
      <c r="EU138" s="358"/>
      <c r="EV138" s="358"/>
      <c r="EW138" s="32"/>
      <c r="EX138" s="358"/>
      <c r="EY138" s="358"/>
      <c r="EZ138" s="32"/>
      <c r="FA138" s="358"/>
      <c r="FB138" s="358"/>
      <c r="FC138" s="32"/>
      <c r="FD138" s="358"/>
      <c r="FE138" s="358"/>
      <c r="FF138" s="32"/>
      <c r="FG138" s="358"/>
      <c r="FH138" s="358"/>
      <c r="FI138" s="32"/>
      <c r="FJ138" s="294"/>
      <c r="FK138" s="358"/>
    </row>
    <row r="139" spans="1:167" x14ac:dyDescent="0.2">
      <c r="A139" s="195" t="s">
        <v>124</v>
      </c>
      <c r="B139" s="13" t="s">
        <v>243</v>
      </c>
      <c r="C139" s="2248" t="s">
        <v>2</v>
      </c>
      <c r="D139" s="30" t="s">
        <v>2</v>
      </c>
      <c r="E139" s="76"/>
      <c r="F139" s="32"/>
      <c r="G139" s="294" t="s">
        <v>3</v>
      </c>
      <c r="H139" s="294"/>
      <c r="I139" s="32"/>
      <c r="J139" s="294" t="s">
        <v>3</v>
      </c>
      <c r="K139" s="294"/>
      <c r="L139" s="38">
        <v>1.1000000000000001</v>
      </c>
      <c r="M139" s="33" t="s">
        <v>12</v>
      </c>
      <c r="N139" s="33"/>
      <c r="O139" s="294"/>
      <c r="P139" s="294"/>
      <c r="Q139" s="33"/>
      <c r="R139" s="294"/>
      <c r="S139" s="294"/>
      <c r="T139" s="33"/>
      <c r="U139" s="294"/>
      <c r="V139" s="294"/>
      <c r="W139" s="33"/>
      <c r="X139" s="294"/>
      <c r="Y139" s="294"/>
      <c r="Z139" s="32"/>
      <c r="AA139" s="33" t="s">
        <v>3</v>
      </c>
      <c r="AB139" s="32"/>
      <c r="AC139" s="33" t="s">
        <v>3</v>
      </c>
      <c r="AD139" s="32"/>
      <c r="AE139" s="33" t="s">
        <v>3</v>
      </c>
      <c r="AF139" s="32"/>
      <c r="AG139" s="33" t="s">
        <v>3</v>
      </c>
      <c r="AH139" s="32"/>
      <c r="AI139" s="294" t="s">
        <v>3</v>
      </c>
      <c r="AJ139" s="294"/>
      <c r="AK139" s="32"/>
      <c r="AL139" s="33" t="s">
        <v>3</v>
      </c>
      <c r="AM139" s="32"/>
      <c r="AN139" s="33" t="s">
        <v>3</v>
      </c>
      <c r="AO139" s="32"/>
      <c r="AP139" s="294" t="s">
        <v>3</v>
      </c>
      <c r="AQ139" s="294"/>
      <c r="AR139" s="32"/>
      <c r="AS139" s="294" t="s">
        <v>3</v>
      </c>
      <c r="AT139" s="294"/>
      <c r="AU139" s="32"/>
      <c r="AV139" s="294" t="s">
        <v>3</v>
      </c>
      <c r="AW139" s="294"/>
      <c r="AX139" s="32"/>
      <c r="AY139" s="33" t="s">
        <v>3</v>
      </c>
      <c r="AZ139" s="32"/>
      <c r="BA139" s="33" t="s">
        <v>3</v>
      </c>
      <c r="BB139" s="32"/>
      <c r="BC139" s="294" t="s">
        <v>3</v>
      </c>
      <c r="BD139" s="294"/>
      <c r="BE139" s="32"/>
      <c r="BF139" s="33" t="s">
        <v>3</v>
      </c>
      <c r="BG139" s="32"/>
      <c r="BH139" s="294" t="s">
        <v>3</v>
      </c>
      <c r="BI139" s="294"/>
      <c r="BJ139" s="32"/>
      <c r="BK139" s="33" t="s">
        <v>3</v>
      </c>
      <c r="BL139" s="32"/>
      <c r="BM139" s="33" t="s">
        <v>3</v>
      </c>
      <c r="BN139" s="32"/>
      <c r="BO139" s="294" t="s">
        <v>3</v>
      </c>
      <c r="BP139" s="294"/>
      <c r="BQ139" s="32"/>
      <c r="BR139" s="111" t="s">
        <v>3</v>
      </c>
      <c r="BS139" s="168"/>
      <c r="BT139" s="329"/>
      <c r="BU139" s="329"/>
      <c r="BV139" s="168"/>
      <c r="BW139" s="169"/>
      <c r="BX139" s="168"/>
      <c r="BY139" s="169"/>
      <c r="BZ139" s="168"/>
      <c r="CA139" s="329"/>
      <c r="CB139" s="329"/>
      <c r="CC139" s="168"/>
      <c r="CD139" s="329"/>
      <c r="CE139" s="329"/>
      <c r="CF139" s="168"/>
      <c r="CG139" s="329"/>
      <c r="CH139" s="329"/>
      <c r="CI139" s="168"/>
      <c r="CJ139" s="329"/>
      <c r="CK139" s="329"/>
      <c r="CL139" s="168"/>
      <c r="CM139" s="329"/>
      <c r="CN139" s="329"/>
      <c r="CO139" s="168"/>
      <c r="CP139" s="169"/>
      <c r="CQ139" s="168"/>
      <c r="CR139" s="329"/>
      <c r="CS139" s="329"/>
      <c r="CT139" s="168"/>
      <c r="CU139" s="329"/>
      <c r="CV139" s="329"/>
      <c r="CW139" s="168"/>
      <c r="CX139" s="169"/>
      <c r="CY139" s="168"/>
      <c r="CZ139" s="329"/>
      <c r="DA139" s="329"/>
      <c r="DB139" s="168"/>
      <c r="DC139" s="329"/>
      <c r="DD139" s="329"/>
      <c r="DE139" s="168"/>
      <c r="DF139" s="169"/>
      <c r="DG139" s="168"/>
      <c r="DH139" s="169"/>
      <c r="DI139" s="168"/>
      <c r="DJ139" s="169"/>
      <c r="DK139" s="168"/>
      <c r="DL139" s="169"/>
      <c r="DM139" s="168"/>
      <c r="DN139" s="329"/>
      <c r="DO139" s="329"/>
      <c r="DP139" s="168"/>
      <c r="DQ139" s="329"/>
      <c r="DR139" s="329"/>
      <c r="DS139" s="168"/>
      <c r="DT139" s="329"/>
      <c r="DU139" s="329"/>
      <c r="DV139" s="168"/>
      <c r="DW139" s="329"/>
      <c r="DX139" s="329"/>
      <c r="DY139" s="168"/>
      <c r="DZ139" s="329"/>
      <c r="EA139" s="329"/>
      <c r="EB139" s="32"/>
      <c r="EC139" s="358"/>
      <c r="ED139" s="358"/>
      <c r="EE139" s="32"/>
      <c r="EF139" s="358"/>
      <c r="EG139" s="358"/>
      <c r="EH139" s="32"/>
      <c r="EI139" s="358"/>
      <c r="EJ139" s="358"/>
      <c r="EK139" s="32"/>
      <c r="EL139" s="358"/>
      <c r="EM139" s="358"/>
      <c r="EN139" s="32"/>
      <c r="EO139" s="358"/>
      <c r="EP139" s="358"/>
      <c r="EQ139" s="32"/>
      <c r="ER139" s="358"/>
      <c r="ES139" s="358"/>
      <c r="ET139" s="32"/>
      <c r="EU139" s="358"/>
      <c r="EV139" s="358"/>
      <c r="EW139" s="32"/>
      <c r="EX139" s="358"/>
      <c r="EY139" s="358"/>
      <c r="EZ139" s="32"/>
      <c r="FA139" s="358"/>
      <c r="FB139" s="358"/>
      <c r="FC139" s="32"/>
      <c r="FD139" s="358"/>
      <c r="FE139" s="358"/>
      <c r="FF139" s="32"/>
      <c r="FG139" s="358"/>
      <c r="FH139" s="358"/>
      <c r="FI139" s="32"/>
      <c r="FJ139" s="294"/>
      <c r="FK139" s="358"/>
    </row>
    <row r="140" spans="1:167" x14ac:dyDescent="0.2">
      <c r="A140" s="195" t="s">
        <v>125</v>
      </c>
      <c r="B140" s="13" t="s">
        <v>243</v>
      </c>
      <c r="C140" s="2248" t="s">
        <v>2</v>
      </c>
      <c r="D140" s="30" t="s">
        <v>2</v>
      </c>
      <c r="E140" s="75"/>
      <c r="F140" s="32"/>
      <c r="G140" s="294" t="s">
        <v>3</v>
      </c>
      <c r="H140" s="294"/>
      <c r="I140" s="32"/>
      <c r="J140" s="294" t="s">
        <v>3</v>
      </c>
      <c r="K140" s="294"/>
      <c r="L140" s="38">
        <v>1.1000000000000001</v>
      </c>
      <c r="M140" s="33" t="s">
        <v>12</v>
      </c>
      <c r="N140" s="33"/>
      <c r="O140" s="294"/>
      <c r="P140" s="294"/>
      <c r="Q140" s="33"/>
      <c r="R140" s="294"/>
      <c r="S140" s="294"/>
      <c r="T140" s="33"/>
      <c r="U140" s="294"/>
      <c r="V140" s="294"/>
      <c r="W140" s="33"/>
      <c r="X140" s="294"/>
      <c r="Y140" s="294"/>
      <c r="Z140" s="32"/>
      <c r="AA140" s="33" t="s">
        <v>3</v>
      </c>
      <c r="AB140" s="32"/>
      <c r="AC140" s="33" t="s">
        <v>3</v>
      </c>
      <c r="AD140" s="32"/>
      <c r="AE140" s="33" t="s">
        <v>3</v>
      </c>
      <c r="AF140" s="32"/>
      <c r="AG140" s="33" t="s">
        <v>3</v>
      </c>
      <c r="AH140" s="32"/>
      <c r="AI140" s="294" t="s">
        <v>3</v>
      </c>
      <c r="AJ140" s="294"/>
      <c r="AK140" s="32"/>
      <c r="AL140" s="33" t="s">
        <v>3</v>
      </c>
      <c r="AM140" s="32"/>
      <c r="AN140" s="33" t="s">
        <v>3</v>
      </c>
      <c r="AO140" s="32"/>
      <c r="AP140" s="294" t="s">
        <v>3</v>
      </c>
      <c r="AQ140" s="294"/>
      <c r="AR140" s="32"/>
      <c r="AS140" s="294" t="s">
        <v>3</v>
      </c>
      <c r="AT140" s="294"/>
      <c r="AU140" s="32"/>
      <c r="AV140" s="294" t="s">
        <v>3</v>
      </c>
      <c r="AW140" s="294"/>
      <c r="AX140" s="32"/>
      <c r="AY140" s="33" t="s">
        <v>3</v>
      </c>
      <c r="AZ140" s="32"/>
      <c r="BA140" s="33" t="s">
        <v>3</v>
      </c>
      <c r="BB140" s="32"/>
      <c r="BC140" s="294" t="s">
        <v>3</v>
      </c>
      <c r="BD140" s="294"/>
      <c r="BE140" s="32"/>
      <c r="BF140" s="33" t="s">
        <v>3</v>
      </c>
      <c r="BG140" s="32"/>
      <c r="BH140" s="294" t="s">
        <v>3</v>
      </c>
      <c r="BI140" s="294"/>
      <c r="BJ140" s="32"/>
      <c r="BK140" s="33" t="s">
        <v>3</v>
      </c>
      <c r="BL140" s="32"/>
      <c r="BM140" s="33" t="s">
        <v>3</v>
      </c>
      <c r="BN140" s="32"/>
      <c r="BO140" s="294" t="s">
        <v>3</v>
      </c>
      <c r="BP140" s="294"/>
      <c r="BQ140" s="32"/>
      <c r="BR140" s="111" t="s">
        <v>3</v>
      </c>
      <c r="BS140" s="168"/>
      <c r="BT140" s="329"/>
      <c r="BU140" s="329"/>
      <c r="BV140" s="168"/>
      <c r="BW140" s="169"/>
      <c r="BX140" s="168"/>
      <c r="BY140" s="169"/>
      <c r="BZ140" s="168"/>
      <c r="CA140" s="329"/>
      <c r="CB140" s="329"/>
      <c r="CC140" s="168"/>
      <c r="CD140" s="329"/>
      <c r="CE140" s="329"/>
      <c r="CF140" s="168"/>
      <c r="CG140" s="329"/>
      <c r="CH140" s="329"/>
      <c r="CI140" s="168"/>
      <c r="CJ140" s="329"/>
      <c r="CK140" s="329"/>
      <c r="CL140" s="168"/>
      <c r="CM140" s="329"/>
      <c r="CN140" s="329"/>
      <c r="CO140" s="168"/>
      <c r="CP140" s="169"/>
      <c r="CQ140" s="168"/>
      <c r="CR140" s="329"/>
      <c r="CS140" s="329"/>
      <c r="CT140" s="168"/>
      <c r="CU140" s="329"/>
      <c r="CV140" s="329"/>
      <c r="CW140" s="168"/>
      <c r="CX140" s="169"/>
      <c r="CY140" s="168"/>
      <c r="CZ140" s="329"/>
      <c r="DA140" s="329"/>
      <c r="DB140" s="168"/>
      <c r="DC140" s="329"/>
      <c r="DD140" s="329"/>
      <c r="DE140" s="168"/>
      <c r="DF140" s="169"/>
      <c r="DG140" s="168"/>
      <c r="DH140" s="169"/>
      <c r="DI140" s="168"/>
      <c r="DJ140" s="169"/>
      <c r="DK140" s="168"/>
      <c r="DL140" s="169"/>
      <c r="DM140" s="168"/>
      <c r="DN140" s="329"/>
      <c r="DO140" s="329"/>
      <c r="DP140" s="168"/>
      <c r="DQ140" s="329"/>
      <c r="DR140" s="329"/>
      <c r="DS140" s="168"/>
      <c r="DT140" s="329"/>
      <c r="DU140" s="329"/>
      <c r="DV140" s="168"/>
      <c r="DW140" s="329"/>
      <c r="DX140" s="329"/>
      <c r="DY140" s="168"/>
      <c r="DZ140" s="329"/>
      <c r="EA140" s="329"/>
      <c r="EB140" s="32"/>
      <c r="EC140" s="358"/>
      <c r="ED140" s="358"/>
      <c r="EE140" s="32"/>
      <c r="EF140" s="358"/>
      <c r="EG140" s="358"/>
      <c r="EH140" s="32"/>
      <c r="EI140" s="358"/>
      <c r="EJ140" s="358"/>
      <c r="EK140" s="32"/>
      <c r="EL140" s="358"/>
      <c r="EM140" s="358"/>
      <c r="EN140" s="32"/>
      <c r="EO140" s="358"/>
      <c r="EP140" s="358"/>
      <c r="EQ140" s="32"/>
      <c r="ER140" s="358"/>
      <c r="ES140" s="358"/>
      <c r="ET140" s="32"/>
      <c r="EU140" s="358"/>
      <c r="EV140" s="358"/>
      <c r="EW140" s="32"/>
      <c r="EX140" s="358"/>
      <c r="EY140" s="358"/>
      <c r="EZ140" s="32"/>
      <c r="FA140" s="358"/>
      <c r="FB140" s="358"/>
      <c r="FC140" s="32"/>
      <c r="FD140" s="358"/>
      <c r="FE140" s="358"/>
      <c r="FF140" s="32"/>
      <c r="FG140" s="358"/>
      <c r="FH140" s="358"/>
      <c r="FI140" s="32"/>
      <c r="FJ140" s="294"/>
      <c r="FK140" s="358"/>
    </row>
    <row r="141" spans="1:167" x14ac:dyDescent="0.2">
      <c r="A141" s="195" t="s">
        <v>126</v>
      </c>
      <c r="B141" s="13" t="s">
        <v>243</v>
      </c>
      <c r="C141" s="2248" t="s">
        <v>2</v>
      </c>
      <c r="D141" s="30" t="s">
        <v>2</v>
      </c>
      <c r="E141" s="76"/>
      <c r="F141" s="32"/>
      <c r="G141" s="294" t="s">
        <v>3</v>
      </c>
      <c r="H141" s="294"/>
      <c r="I141" s="32"/>
      <c r="J141" s="294" t="s">
        <v>3</v>
      </c>
      <c r="K141" s="294"/>
      <c r="L141" s="38">
        <v>1.1000000000000001</v>
      </c>
      <c r="M141" s="33" t="s">
        <v>12</v>
      </c>
      <c r="N141" s="33"/>
      <c r="O141" s="294"/>
      <c r="P141" s="294"/>
      <c r="Q141" s="33"/>
      <c r="R141" s="294"/>
      <c r="S141" s="294"/>
      <c r="T141" s="33"/>
      <c r="U141" s="294"/>
      <c r="V141" s="294"/>
      <c r="W141" s="33"/>
      <c r="X141" s="294"/>
      <c r="Y141" s="294"/>
      <c r="Z141" s="32"/>
      <c r="AA141" s="33" t="s">
        <v>3</v>
      </c>
      <c r="AB141" s="32"/>
      <c r="AC141" s="33" t="s">
        <v>3</v>
      </c>
      <c r="AD141" s="32"/>
      <c r="AE141" s="33" t="s">
        <v>3</v>
      </c>
      <c r="AF141" s="32"/>
      <c r="AG141" s="33" t="s">
        <v>3</v>
      </c>
      <c r="AH141" s="32"/>
      <c r="AI141" s="294" t="s">
        <v>3</v>
      </c>
      <c r="AJ141" s="294"/>
      <c r="AK141" s="32"/>
      <c r="AL141" s="33" t="s">
        <v>3</v>
      </c>
      <c r="AM141" s="32"/>
      <c r="AN141" s="33" t="s">
        <v>3</v>
      </c>
      <c r="AO141" s="32"/>
      <c r="AP141" s="294" t="s">
        <v>3</v>
      </c>
      <c r="AQ141" s="294"/>
      <c r="AR141" s="32"/>
      <c r="AS141" s="294" t="s">
        <v>3</v>
      </c>
      <c r="AT141" s="294"/>
      <c r="AU141" s="32"/>
      <c r="AV141" s="294" t="s">
        <v>3</v>
      </c>
      <c r="AW141" s="294"/>
      <c r="AX141" s="32"/>
      <c r="AY141" s="33" t="s">
        <v>3</v>
      </c>
      <c r="AZ141" s="32"/>
      <c r="BA141" s="33" t="s">
        <v>3</v>
      </c>
      <c r="BB141" s="32"/>
      <c r="BC141" s="294" t="s">
        <v>3</v>
      </c>
      <c r="BD141" s="294"/>
      <c r="BE141" s="32"/>
      <c r="BF141" s="33" t="s">
        <v>3</v>
      </c>
      <c r="BG141" s="32"/>
      <c r="BH141" s="294" t="s">
        <v>3</v>
      </c>
      <c r="BI141" s="294"/>
      <c r="BJ141" s="32"/>
      <c r="BK141" s="33" t="s">
        <v>3</v>
      </c>
      <c r="BL141" s="32"/>
      <c r="BM141" s="33" t="s">
        <v>3</v>
      </c>
      <c r="BN141" s="32"/>
      <c r="BO141" s="294" t="s">
        <v>3</v>
      </c>
      <c r="BP141" s="294"/>
      <c r="BQ141" s="32"/>
      <c r="BR141" s="111" t="s">
        <v>3</v>
      </c>
      <c r="BS141" s="168"/>
      <c r="BT141" s="329"/>
      <c r="BU141" s="329"/>
      <c r="BV141" s="168"/>
      <c r="BW141" s="169"/>
      <c r="BX141" s="168"/>
      <c r="BY141" s="169"/>
      <c r="BZ141" s="168"/>
      <c r="CA141" s="329"/>
      <c r="CB141" s="329"/>
      <c r="CC141" s="168"/>
      <c r="CD141" s="329"/>
      <c r="CE141" s="329"/>
      <c r="CF141" s="168"/>
      <c r="CG141" s="329"/>
      <c r="CH141" s="329"/>
      <c r="CI141" s="168"/>
      <c r="CJ141" s="329"/>
      <c r="CK141" s="329"/>
      <c r="CL141" s="168"/>
      <c r="CM141" s="329"/>
      <c r="CN141" s="329"/>
      <c r="CO141" s="168"/>
      <c r="CP141" s="169"/>
      <c r="CQ141" s="168"/>
      <c r="CR141" s="329"/>
      <c r="CS141" s="329"/>
      <c r="CT141" s="168"/>
      <c r="CU141" s="329"/>
      <c r="CV141" s="329"/>
      <c r="CW141" s="168"/>
      <c r="CX141" s="169"/>
      <c r="CY141" s="168"/>
      <c r="CZ141" s="329"/>
      <c r="DA141" s="329"/>
      <c r="DB141" s="168"/>
      <c r="DC141" s="329"/>
      <c r="DD141" s="329"/>
      <c r="DE141" s="168"/>
      <c r="DF141" s="169"/>
      <c r="DG141" s="168"/>
      <c r="DH141" s="169"/>
      <c r="DI141" s="168"/>
      <c r="DJ141" s="169"/>
      <c r="DK141" s="168"/>
      <c r="DL141" s="169"/>
      <c r="DM141" s="168"/>
      <c r="DN141" s="329"/>
      <c r="DO141" s="329"/>
      <c r="DP141" s="168"/>
      <c r="DQ141" s="329"/>
      <c r="DR141" s="329"/>
      <c r="DS141" s="168"/>
      <c r="DT141" s="329"/>
      <c r="DU141" s="329"/>
      <c r="DV141" s="168"/>
      <c r="DW141" s="329"/>
      <c r="DX141" s="329"/>
      <c r="DY141" s="168"/>
      <c r="DZ141" s="329"/>
      <c r="EA141" s="329"/>
      <c r="EB141" s="32"/>
      <c r="EC141" s="358"/>
      <c r="ED141" s="358"/>
      <c r="EE141" s="32"/>
      <c r="EF141" s="358"/>
      <c r="EG141" s="358"/>
      <c r="EH141" s="32"/>
      <c r="EI141" s="358"/>
      <c r="EJ141" s="358"/>
      <c r="EK141" s="32"/>
      <c r="EL141" s="358"/>
      <c r="EM141" s="358"/>
      <c r="EN141" s="32"/>
      <c r="EO141" s="358"/>
      <c r="EP141" s="358"/>
      <c r="EQ141" s="32"/>
      <c r="ER141" s="358"/>
      <c r="ES141" s="358"/>
      <c r="ET141" s="32"/>
      <c r="EU141" s="358"/>
      <c r="EV141" s="358"/>
      <c r="EW141" s="32"/>
      <c r="EX141" s="358"/>
      <c r="EY141" s="358"/>
      <c r="EZ141" s="32"/>
      <c r="FA141" s="358"/>
      <c r="FB141" s="358"/>
      <c r="FC141" s="32"/>
      <c r="FD141" s="358"/>
      <c r="FE141" s="358"/>
      <c r="FF141" s="32"/>
      <c r="FG141" s="358"/>
      <c r="FH141" s="358"/>
      <c r="FI141" s="32"/>
      <c r="FJ141" s="294"/>
      <c r="FK141" s="358"/>
    </row>
    <row r="142" spans="1:167" x14ac:dyDescent="0.2">
      <c r="A142" s="195" t="s">
        <v>127</v>
      </c>
      <c r="B142" s="13" t="s">
        <v>243</v>
      </c>
      <c r="C142" s="2248" t="s">
        <v>2</v>
      </c>
      <c r="D142" s="30" t="s">
        <v>2</v>
      </c>
      <c r="E142" s="75"/>
      <c r="F142" s="32"/>
      <c r="G142" s="294" t="s">
        <v>3</v>
      </c>
      <c r="H142" s="294"/>
      <c r="I142" s="32"/>
      <c r="J142" s="294" t="s">
        <v>3</v>
      </c>
      <c r="K142" s="294"/>
      <c r="L142" s="38">
        <v>1.1000000000000001</v>
      </c>
      <c r="M142" s="33" t="s">
        <v>12</v>
      </c>
      <c r="N142" s="33"/>
      <c r="O142" s="294"/>
      <c r="P142" s="294"/>
      <c r="Q142" s="33"/>
      <c r="R142" s="294"/>
      <c r="S142" s="294"/>
      <c r="T142" s="33"/>
      <c r="U142" s="294"/>
      <c r="V142" s="294"/>
      <c r="W142" s="33"/>
      <c r="X142" s="294"/>
      <c r="Y142" s="294"/>
      <c r="Z142" s="32"/>
      <c r="AA142" s="33" t="s">
        <v>3</v>
      </c>
      <c r="AB142" s="32"/>
      <c r="AC142" s="33" t="s">
        <v>3</v>
      </c>
      <c r="AD142" s="32"/>
      <c r="AE142" s="33" t="s">
        <v>3</v>
      </c>
      <c r="AF142" s="32"/>
      <c r="AG142" s="33" t="s">
        <v>3</v>
      </c>
      <c r="AH142" s="32"/>
      <c r="AI142" s="294" t="s">
        <v>3</v>
      </c>
      <c r="AJ142" s="294"/>
      <c r="AK142" s="32"/>
      <c r="AL142" s="33" t="s">
        <v>3</v>
      </c>
      <c r="AM142" s="32"/>
      <c r="AN142" s="33" t="s">
        <v>3</v>
      </c>
      <c r="AO142" s="32"/>
      <c r="AP142" s="294" t="s">
        <v>3</v>
      </c>
      <c r="AQ142" s="294"/>
      <c r="AR142" s="32"/>
      <c r="AS142" s="294" t="s">
        <v>3</v>
      </c>
      <c r="AT142" s="294"/>
      <c r="AU142" s="32"/>
      <c r="AV142" s="294" t="s">
        <v>3</v>
      </c>
      <c r="AW142" s="294"/>
      <c r="AX142" s="32"/>
      <c r="AY142" s="33" t="s">
        <v>3</v>
      </c>
      <c r="AZ142" s="32"/>
      <c r="BA142" s="33" t="s">
        <v>3</v>
      </c>
      <c r="BB142" s="32"/>
      <c r="BC142" s="294" t="s">
        <v>3</v>
      </c>
      <c r="BD142" s="294"/>
      <c r="BE142" s="32"/>
      <c r="BF142" s="33" t="s">
        <v>3</v>
      </c>
      <c r="BG142" s="32"/>
      <c r="BH142" s="294" t="s">
        <v>3</v>
      </c>
      <c r="BI142" s="294"/>
      <c r="BJ142" s="32"/>
      <c r="BK142" s="33" t="s">
        <v>3</v>
      </c>
      <c r="BL142" s="32"/>
      <c r="BM142" s="33" t="s">
        <v>3</v>
      </c>
      <c r="BN142" s="32"/>
      <c r="BO142" s="294" t="s">
        <v>3</v>
      </c>
      <c r="BP142" s="294"/>
      <c r="BQ142" s="32"/>
      <c r="BR142" s="111" t="s">
        <v>3</v>
      </c>
      <c r="BS142" s="168"/>
      <c r="BT142" s="329"/>
      <c r="BU142" s="329"/>
      <c r="BV142" s="168"/>
      <c r="BW142" s="169"/>
      <c r="BX142" s="168"/>
      <c r="BY142" s="169"/>
      <c r="BZ142" s="168"/>
      <c r="CA142" s="329"/>
      <c r="CB142" s="329"/>
      <c r="CC142" s="168"/>
      <c r="CD142" s="329"/>
      <c r="CE142" s="329"/>
      <c r="CF142" s="168"/>
      <c r="CG142" s="329"/>
      <c r="CH142" s="329"/>
      <c r="CI142" s="168"/>
      <c r="CJ142" s="329"/>
      <c r="CK142" s="329"/>
      <c r="CL142" s="168"/>
      <c r="CM142" s="329"/>
      <c r="CN142" s="329"/>
      <c r="CO142" s="168"/>
      <c r="CP142" s="169"/>
      <c r="CQ142" s="168"/>
      <c r="CR142" s="329"/>
      <c r="CS142" s="329"/>
      <c r="CT142" s="168"/>
      <c r="CU142" s="329"/>
      <c r="CV142" s="329"/>
      <c r="CW142" s="168"/>
      <c r="CX142" s="169"/>
      <c r="CY142" s="168"/>
      <c r="CZ142" s="329"/>
      <c r="DA142" s="329"/>
      <c r="DB142" s="168"/>
      <c r="DC142" s="329"/>
      <c r="DD142" s="329"/>
      <c r="DE142" s="168"/>
      <c r="DF142" s="169"/>
      <c r="DG142" s="168"/>
      <c r="DH142" s="169"/>
      <c r="DI142" s="168"/>
      <c r="DJ142" s="169"/>
      <c r="DK142" s="168"/>
      <c r="DL142" s="169"/>
      <c r="DM142" s="168"/>
      <c r="DN142" s="329"/>
      <c r="DO142" s="329"/>
      <c r="DP142" s="168"/>
      <c r="DQ142" s="329"/>
      <c r="DR142" s="329"/>
      <c r="DS142" s="168"/>
      <c r="DT142" s="329"/>
      <c r="DU142" s="329"/>
      <c r="DV142" s="168"/>
      <c r="DW142" s="329"/>
      <c r="DX142" s="329"/>
      <c r="DY142" s="168"/>
      <c r="DZ142" s="329"/>
      <c r="EA142" s="329"/>
      <c r="EB142" s="32"/>
      <c r="EC142" s="358"/>
      <c r="ED142" s="358"/>
      <c r="EE142" s="32"/>
      <c r="EF142" s="358"/>
      <c r="EG142" s="358"/>
      <c r="EH142" s="32"/>
      <c r="EI142" s="358"/>
      <c r="EJ142" s="358"/>
      <c r="EK142" s="32"/>
      <c r="EL142" s="358"/>
      <c r="EM142" s="358"/>
      <c r="EN142" s="32"/>
      <c r="EO142" s="358"/>
      <c r="EP142" s="358"/>
      <c r="EQ142" s="32"/>
      <c r="ER142" s="358"/>
      <c r="ES142" s="358"/>
      <c r="ET142" s="32"/>
      <c r="EU142" s="358"/>
      <c r="EV142" s="358"/>
      <c r="EW142" s="32"/>
      <c r="EX142" s="358"/>
      <c r="EY142" s="358"/>
      <c r="EZ142" s="32"/>
      <c r="FA142" s="358"/>
      <c r="FB142" s="358"/>
      <c r="FC142" s="32"/>
      <c r="FD142" s="358"/>
      <c r="FE142" s="358"/>
      <c r="FF142" s="32"/>
      <c r="FG142" s="358"/>
      <c r="FH142" s="358"/>
      <c r="FI142" s="32"/>
      <c r="FJ142" s="294"/>
      <c r="FK142" s="358"/>
    </row>
    <row r="143" spans="1:167" x14ac:dyDescent="0.2">
      <c r="A143" s="195" t="s">
        <v>128</v>
      </c>
      <c r="B143" s="13" t="s">
        <v>243</v>
      </c>
      <c r="C143" s="2248" t="s">
        <v>2</v>
      </c>
      <c r="D143" s="30" t="s">
        <v>2</v>
      </c>
      <c r="E143" s="75"/>
      <c r="F143" s="32"/>
      <c r="G143" s="294" t="s">
        <v>3</v>
      </c>
      <c r="H143" s="294"/>
      <c r="I143" s="32"/>
      <c r="J143" s="294" t="s">
        <v>3</v>
      </c>
      <c r="K143" s="294"/>
      <c r="L143" s="38">
        <v>1.1000000000000001</v>
      </c>
      <c r="M143" s="33" t="s">
        <v>12</v>
      </c>
      <c r="N143" s="33"/>
      <c r="O143" s="294"/>
      <c r="P143" s="294"/>
      <c r="Q143" s="33"/>
      <c r="R143" s="294"/>
      <c r="S143" s="294"/>
      <c r="T143" s="33"/>
      <c r="U143" s="294"/>
      <c r="V143" s="294"/>
      <c r="W143" s="33"/>
      <c r="X143" s="294"/>
      <c r="Y143" s="294"/>
      <c r="Z143" s="32"/>
      <c r="AA143" s="33" t="s">
        <v>3</v>
      </c>
      <c r="AB143" s="32"/>
      <c r="AC143" s="33" t="s">
        <v>3</v>
      </c>
      <c r="AD143" s="32"/>
      <c r="AE143" s="33" t="s">
        <v>3</v>
      </c>
      <c r="AF143" s="32"/>
      <c r="AG143" s="33" t="s">
        <v>3</v>
      </c>
      <c r="AH143" s="32"/>
      <c r="AI143" s="294" t="s">
        <v>3</v>
      </c>
      <c r="AJ143" s="294"/>
      <c r="AK143" s="32"/>
      <c r="AL143" s="33" t="s">
        <v>3</v>
      </c>
      <c r="AM143" s="32"/>
      <c r="AN143" s="33" t="s">
        <v>3</v>
      </c>
      <c r="AO143" s="32"/>
      <c r="AP143" s="294" t="s">
        <v>3</v>
      </c>
      <c r="AQ143" s="294"/>
      <c r="AR143" s="32"/>
      <c r="AS143" s="294" t="s">
        <v>3</v>
      </c>
      <c r="AT143" s="294"/>
      <c r="AU143" s="32"/>
      <c r="AV143" s="294" t="s">
        <v>3</v>
      </c>
      <c r="AW143" s="294"/>
      <c r="AX143" s="32"/>
      <c r="AY143" s="33" t="s">
        <v>3</v>
      </c>
      <c r="AZ143" s="32"/>
      <c r="BA143" s="33" t="s">
        <v>3</v>
      </c>
      <c r="BB143" s="32"/>
      <c r="BC143" s="294" t="s">
        <v>3</v>
      </c>
      <c r="BD143" s="294"/>
      <c r="BE143" s="32"/>
      <c r="BF143" s="33" t="s">
        <v>3</v>
      </c>
      <c r="BG143" s="32"/>
      <c r="BH143" s="294" t="s">
        <v>3</v>
      </c>
      <c r="BI143" s="294"/>
      <c r="BJ143" s="32"/>
      <c r="BK143" s="33" t="s">
        <v>3</v>
      </c>
      <c r="BL143" s="32"/>
      <c r="BM143" s="33" t="s">
        <v>3</v>
      </c>
      <c r="BN143" s="32"/>
      <c r="BO143" s="294" t="s">
        <v>3</v>
      </c>
      <c r="BP143" s="294"/>
      <c r="BQ143" s="32"/>
      <c r="BR143" s="111" t="s">
        <v>3</v>
      </c>
      <c r="BS143" s="168"/>
      <c r="BT143" s="329"/>
      <c r="BU143" s="329"/>
      <c r="BV143" s="168"/>
      <c r="BW143" s="169"/>
      <c r="BX143" s="168"/>
      <c r="BY143" s="169"/>
      <c r="BZ143" s="168"/>
      <c r="CA143" s="329"/>
      <c r="CB143" s="329"/>
      <c r="CC143" s="168"/>
      <c r="CD143" s="329"/>
      <c r="CE143" s="329"/>
      <c r="CF143" s="168"/>
      <c r="CG143" s="329"/>
      <c r="CH143" s="329"/>
      <c r="CI143" s="168"/>
      <c r="CJ143" s="329"/>
      <c r="CK143" s="329"/>
      <c r="CL143" s="168"/>
      <c r="CM143" s="329"/>
      <c r="CN143" s="329"/>
      <c r="CO143" s="168"/>
      <c r="CP143" s="169"/>
      <c r="CQ143" s="168"/>
      <c r="CR143" s="329"/>
      <c r="CS143" s="329"/>
      <c r="CT143" s="168"/>
      <c r="CU143" s="329"/>
      <c r="CV143" s="329"/>
      <c r="CW143" s="168"/>
      <c r="CX143" s="169"/>
      <c r="CY143" s="168"/>
      <c r="CZ143" s="329"/>
      <c r="DA143" s="329"/>
      <c r="DB143" s="168"/>
      <c r="DC143" s="329"/>
      <c r="DD143" s="329"/>
      <c r="DE143" s="168"/>
      <c r="DF143" s="169"/>
      <c r="DG143" s="168"/>
      <c r="DH143" s="169"/>
      <c r="DI143" s="168"/>
      <c r="DJ143" s="169"/>
      <c r="DK143" s="168"/>
      <c r="DL143" s="169"/>
      <c r="DM143" s="168"/>
      <c r="DN143" s="329"/>
      <c r="DO143" s="329"/>
      <c r="DP143" s="168"/>
      <c r="DQ143" s="329"/>
      <c r="DR143" s="329"/>
      <c r="DS143" s="168"/>
      <c r="DT143" s="329"/>
      <c r="DU143" s="329"/>
      <c r="DV143" s="168"/>
      <c r="DW143" s="329"/>
      <c r="DX143" s="329"/>
      <c r="DY143" s="168"/>
      <c r="DZ143" s="329"/>
      <c r="EA143" s="329"/>
      <c r="EB143" s="32"/>
      <c r="EC143" s="358"/>
      <c r="ED143" s="358"/>
      <c r="EE143" s="32"/>
      <c r="EF143" s="358"/>
      <c r="EG143" s="358"/>
      <c r="EH143" s="32"/>
      <c r="EI143" s="358"/>
      <c r="EJ143" s="358"/>
      <c r="EK143" s="32"/>
      <c r="EL143" s="358"/>
      <c r="EM143" s="358"/>
      <c r="EN143" s="32"/>
      <c r="EO143" s="358"/>
      <c r="EP143" s="358"/>
      <c r="EQ143" s="32"/>
      <c r="ER143" s="358"/>
      <c r="ES143" s="358"/>
      <c r="ET143" s="32"/>
      <c r="EU143" s="358"/>
      <c r="EV143" s="358"/>
      <c r="EW143" s="32"/>
      <c r="EX143" s="358"/>
      <c r="EY143" s="358"/>
      <c r="EZ143" s="32"/>
      <c r="FA143" s="358"/>
      <c r="FB143" s="358"/>
      <c r="FC143" s="32"/>
      <c r="FD143" s="358"/>
      <c r="FE143" s="358"/>
      <c r="FF143" s="32"/>
      <c r="FG143" s="358"/>
      <c r="FH143" s="358"/>
      <c r="FI143" s="32"/>
      <c r="FJ143" s="294"/>
      <c r="FK143" s="358"/>
    </row>
    <row r="144" spans="1:167" x14ac:dyDescent="0.2">
      <c r="A144" s="195" t="s">
        <v>129</v>
      </c>
      <c r="B144" s="13" t="s">
        <v>243</v>
      </c>
      <c r="C144" s="2248" t="s">
        <v>2</v>
      </c>
      <c r="D144" s="30" t="s">
        <v>2</v>
      </c>
      <c r="E144" s="76"/>
      <c r="F144" s="32"/>
      <c r="G144" s="294" t="s">
        <v>3</v>
      </c>
      <c r="H144" s="294"/>
      <c r="I144" s="32"/>
      <c r="J144" s="294" t="s">
        <v>3</v>
      </c>
      <c r="K144" s="294"/>
      <c r="L144" s="38">
        <v>1.1000000000000001</v>
      </c>
      <c r="M144" s="33" t="s">
        <v>12</v>
      </c>
      <c r="N144" s="33"/>
      <c r="O144" s="294"/>
      <c r="P144" s="294"/>
      <c r="Q144" s="33"/>
      <c r="R144" s="294"/>
      <c r="S144" s="294"/>
      <c r="T144" s="33"/>
      <c r="U144" s="294"/>
      <c r="V144" s="294"/>
      <c r="W144" s="33"/>
      <c r="X144" s="294"/>
      <c r="Y144" s="294"/>
      <c r="Z144" s="32"/>
      <c r="AA144" s="33" t="s">
        <v>3</v>
      </c>
      <c r="AB144" s="32"/>
      <c r="AC144" s="33" t="s">
        <v>3</v>
      </c>
      <c r="AD144" s="32"/>
      <c r="AE144" s="33" t="s">
        <v>3</v>
      </c>
      <c r="AF144" s="32"/>
      <c r="AG144" s="33" t="s">
        <v>3</v>
      </c>
      <c r="AH144" s="32"/>
      <c r="AI144" s="294" t="s">
        <v>3</v>
      </c>
      <c r="AJ144" s="294"/>
      <c r="AK144" s="32"/>
      <c r="AL144" s="33" t="s">
        <v>3</v>
      </c>
      <c r="AM144" s="32"/>
      <c r="AN144" s="33" t="s">
        <v>3</v>
      </c>
      <c r="AO144" s="32"/>
      <c r="AP144" s="294" t="s">
        <v>3</v>
      </c>
      <c r="AQ144" s="294"/>
      <c r="AR144" s="32"/>
      <c r="AS144" s="294" t="s">
        <v>3</v>
      </c>
      <c r="AT144" s="294"/>
      <c r="AU144" s="32"/>
      <c r="AV144" s="294" t="s">
        <v>3</v>
      </c>
      <c r="AW144" s="294"/>
      <c r="AX144" s="32"/>
      <c r="AY144" s="33" t="s">
        <v>3</v>
      </c>
      <c r="AZ144" s="32"/>
      <c r="BA144" s="33" t="s">
        <v>3</v>
      </c>
      <c r="BB144" s="32"/>
      <c r="BC144" s="294" t="s">
        <v>3</v>
      </c>
      <c r="BD144" s="294"/>
      <c r="BE144" s="32"/>
      <c r="BF144" s="33" t="s">
        <v>3</v>
      </c>
      <c r="BG144" s="32"/>
      <c r="BH144" s="294" t="s">
        <v>3</v>
      </c>
      <c r="BI144" s="294"/>
      <c r="BJ144" s="32"/>
      <c r="BK144" s="33" t="s">
        <v>3</v>
      </c>
      <c r="BL144" s="32"/>
      <c r="BM144" s="33" t="s">
        <v>3</v>
      </c>
      <c r="BN144" s="32"/>
      <c r="BO144" s="294" t="s">
        <v>3</v>
      </c>
      <c r="BP144" s="294"/>
      <c r="BQ144" s="32"/>
      <c r="BR144" s="111" t="s">
        <v>3</v>
      </c>
      <c r="BS144" s="168"/>
      <c r="BT144" s="329"/>
      <c r="BU144" s="329"/>
      <c r="BV144" s="168"/>
      <c r="BW144" s="169"/>
      <c r="BX144" s="168"/>
      <c r="BY144" s="169"/>
      <c r="BZ144" s="168"/>
      <c r="CA144" s="329"/>
      <c r="CB144" s="329"/>
      <c r="CC144" s="168"/>
      <c r="CD144" s="329"/>
      <c r="CE144" s="329"/>
      <c r="CF144" s="168"/>
      <c r="CG144" s="329"/>
      <c r="CH144" s="329"/>
      <c r="CI144" s="168"/>
      <c r="CJ144" s="329"/>
      <c r="CK144" s="329"/>
      <c r="CL144" s="168"/>
      <c r="CM144" s="329"/>
      <c r="CN144" s="329"/>
      <c r="CO144" s="168"/>
      <c r="CP144" s="169"/>
      <c r="CQ144" s="168"/>
      <c r="CR144" s="329"/>
      <c r="CS144" s="329"/>
      <c r="CT144" s="168"/>
      <c r="CU144" s="329"/>
      <c r="CV144" s="329"/>
      <c r="CW144" s="168"/>
      <c r="CX144" s="169"/>
      <c r="CY144" s="168"/>
      <c r="CZ144" s="329"/>
      <c r="DA144" s="329"/>
      <c r="DB144" s="168"/>
      <c r="DC144" s="329"/>
      <c r="DD144" s="329"/>
      <c r="DE144" s="168"/>
      <c r="DF144" s="169"/>
      <c r="DG144" s="168"/>
      <c r="DH144" s="169"/>
      <c r="DI144" s="168"/>
      <c r="DJ144" s="169"/>
      <c r="DK144" s="168"/>
      <c r="DL144" s="169"/>
      <c r="DM144" s="168"/>
      <c r="DN144" s="329"/>
      <c r="DO144" s="329"/>
      <c r="DP144" s="168"/>
      <c r="DQ144" s="329"/>
      <c r="DR144" s="329"/>
      <c r="DS144" s="168"/>
      <c r="DT144" s="329"/>
      <c r="DU144" s="329"/>
      <c r="DV144" s="168"/>
      <c r="DW144" s="329"/>
      <c r="DX144" s="329"/>
      <c r="DY144" s="168"/>
      <c r="DZ144" s="329"/>
      <c r="EA144" s="329"/>
      <c r="EB144" s="32"/>
      <c r="EC144" s="358"/>
      <c r="ED144" s="358"/>
      <c r="EE144" s="32"/>
      <c r="EF144" s="358"/>
      <c r="EG144" s="358"/>
      <c r="EH144" s="32"/>
      <c r="EI144" s="358"/>
      <c r="EJ144" s="358"/>
      <c r="EK144" s="32"/>
      <c r="EL144" s="358"/>
      <c r="EM144" s="358"/>
      <c r="EN144" s="32"/>
      <c r="EO144" s="358"/>
      <c r="EP144" s="358"/>
      <c r="EQ144" s="32"/>
      <c r="ER144" s="358"/>
      <c r="ES144" s="358"/>
      <c r="ET144" s="32"/>
      <c r="EU144" s="358"/>
      <c r="EV144" s="358"/>
      <c r="EW144" s="32"/>
      <c r="EX144" s="358"/>
      <c r="EY144" s="358"/>
      <c r="EZ144" s="32"/>
      <c r="FA144" s="358"/>
      <c r="FB144" s="358"/>
      <c r="FC144" s="32"/>
      <c r="FD144" s="358"/>
      <c r="FE144" s="358"/>
      <c r="FF144" s="32"/>
      <c r="FG144" s="358"/>
      <c r="FH144" s="358"/>
      <c r="FI144" s="32"/>
      <c r="FJ144" s="294"/>
      <c r="FK144" s="358"/>
    </row>
    <row r="145" spans="1:167" x14ac:dyDescent="0.2">
      <c r="A145" s="195" t="s">
        <v>130</v>
      </c>
      <c r="B145" s="13" t="s">
        <v>243</v>
      </c>
      <c r="C145" s="2248" t="s">
        <v>2</v>
      </c>
      <c r="D145" s="30" t="s">
        <v>2</v>
      </c>
      <c r="E145" s="76"/>
      <c r="F145" s="32"/>
      <c r="G145" s="294" t="s">
        <v>3</v>
      </c>
      <c r="H145" s="294"/>
      <c r="I145" s="32"/>
      <c r="J145" s="294" t="s">
        <v>3</v>
      </c>
      <c r="K145" s="294"/>
      <c r="L145" s="38">
        <v>1.1000000000000001</v>
      </c>
      <c r="M145" s="33" t="s">
        <v>12</v>
      </c>
      <c r="N145" s="33"/>
      <c r="O145" s="294"/>
      <c r="P145" s="294"/>
      <c r="Q145" s="33"/>
      <c r="R145" s="294"/>
      <c r="S145" s="294"/>
      <c r="T145" s="33"/>
      <c r="U145" s="294"/>
      <c r="V145" s="294"/>
      <c r="W145" s="33"/>
      <c r="X145" s="294"/>
      <c r="Y145" s="294"/>
      <c r="Z145" s="32"/>
      <c r="AA145" s="33" t="s">
        <v>3</v>
      </c>
      <c r="AB145" s="32"/>
      <c r="AC145" s="33" t="s">
        <v>3</v>
      </c>
      <c r="AD145" s="32"/>
      <c r="AE145" s="33" t="s">
        <v>3</v>
      </c>
      <c r="AF145" s="32"/>
      <c r="AG145" s="33" t="s">
        <v>3</v>
      </c>
      <c r="AH145" s="32"/>
      <c r="AI145" s="294" t="s">
        <v>3</v>
      </c>
      <c r="AJ145" s="294"/>
      <c r="AK145" s="32"/>
      <c r="AL145" s="33" t="s">
        <v>3</v>
      </c>
      <c r="AM145" s="32"/>
      <c r="AN145" s="33" t="s">
        <v>3</v>
      </c>
      <c r="AO145" s="32"/>
      <c r="AP145" s="294" t="s">
        <v>3</v>
      </c>
      <c r="AQ145" s="294"/>
      <c r="AR145" s="32"/>
      <c r="AS145" s="294" t="s">
        <v>3</v>
      </c>
      <c r="AT145" s="294"/>
      <c r="AU145" s="32"/>
      <c r="AV145" s="294" t="s">
        <v>3</v>
      </c>
      <c r="AW145" s="294"/>
      <c r="AX145" s="32"/>
      <c r="AY145" s="33" t="s">
        <v>3</v>
      </c>
      <c r="AZ145" s="32"/>
      <c r="BA145" s="33" t="s">
        <v>3</v>
      </c>
      <c r="BB145" s="32"/>
      <c r="BC145" s="294" t="s">
        <v>3</v>
      </c>
      <c r="BD145" s="294"/>
      <c r="BE145" s="32"/>
      <c r="BF145" s="33" t="s">
        <v>3</v>
      </c>
      <c r="BG145" s="32"/>
      <c r="BH145" s="294" t="s">
        <v>3</v>
      </c>
      <c r="BI145" s="294"/>
      <c r="BJ145" s="32"/>
      <c r="BK145" s="33" t="s">
        <v>3</v>
      </c>
      <c r="BL145" s="32"/>
      <c r="BM145" s="33" t="s">
        <v>3</v>
      </c>
      <c r="BN145" s="32"/>
      <c r="BO145" s="294" t="s">
        <v>3</v>
      </c>
      <c r="BP145" s="294"/>
      <c r="BQ145" s="32"/>
      <c r="BR145" s="111" t="s">
        <v>3</v>
      </c>
      <c r="BS145" s="168"/>
      <c r="BT145" s="329"/>
      <c r="BU145" s="329"/>
      <c r="BV145" s="168"/>
      <c r="BW145" s="169"/>
      <c r="BX145" s="168"/>
      <c r="BY145" s="169"/>
      <c r="BZ145" s="168"/>
      <c r="CA145" s="329"/>
      <c r="CB145" s="329"/>
      <c r="CC145" s="168"/>
      <c r="CD145" s="329"/>
      <c r="CE145" s="329"/>
      <c r="CF145" s="168"/>
      <c r="CG145" s="329"/>
      <c r="CH145" s="329"/>
      <c r="CI145" s="168"/>
      <c r="CJ145" s="329"/>
      <c r="CK145" s="329"/>
      <c r="CL145" s="168"/>
      <c r="CM145" s="329"/>
      <c r="CN145" s="329"/>
      <c r="CO145" s="168"/>
      <c r="CP145" s="169"/>
      <c r="CQ145" s="168"/>
      <c r="CR145" s="329"/>
      <c r="CS145" s="329"/>
      <c r="CT145" s="168"/>
      <c r="CU145" s="329"/>
      <c r="CV145" s="329"/>
      <c r="CW145" s="168"/>
      <c r="CX145" s="169"/>
      <c r="CY145" s="168"/>
      <c r="CZ145" s="329"/>
      <c r="DA145" s="329"/>
      <c r="DB145" s="168"/>
      <c r="DC145" s="329"/>
      <c r="DD145" s="329"/>
      <c r="DE145" s="168"/>
      <c r="DF145" s="169"/>
      <c r="DG145" s="168"/>
      <c r="DH145" s="169"/>
      <c r="DI145" s="168"/>
      <c r="DJ145" s="169"/>
      <c r="DK145" s="168"/>
      <c r="DL145" s="169"/>
      <c r="DM145" s="168"/>
      <c r="DN145" s="329"/>
      <c r="DO145" s="329"/>
      <c r="DP145" s="168"/>
      <c r="DQ145" s="329"/>
      <c r="DR145" s="329"/>
      <c r="DS145" s="168"/>
      <c r="DT145" s="329"/>
      <c r="DU145" s="329"/>
      <c r="DV145" s="168"/>
      <c r="DW145" s="329"/>
      <c r="DX145" s="329"/>
      <c r="DY145" s="168"/>
      <c r="DZ145" s="329"/>
      <c r="EA145" s="329"/>
      <c r="EB145" s="32"/>
      <c r="EC145" s="358"/>
      <c r="ED145" s="358"/>
      <c r="EE145" s="32"/>
      <c r="EF145" s="358"/>
      <c r="EG145" s="358"/>
      <c r="EH145" s="32"/>
      <c r="EI145" s="358"/>
      <c r="EJ145" s="358"/>
      <c r="EK145" s="32"/>
      <c r="EL145" s="358"/>
      <c r="EM145" s="358"/>
      <c r="EN145" s="32"/>
      <c r="EO145" s="358"/>
      <c r="EP145" s="358"/>
      <c r="EQ145" s="32"/>
      <c r="ER145" s="358"/>
      <c r="ES145" s="358"/>
      <c r="ET145" s="32"/>
      <c r="EU145" s="358"/>
      <c r="EV145" s="358"/>
      <c r="EW145" s="32"/>
      <c r="EX145" s="358"/>
      <c r="EY145" s="358"/>
      <c r="EZ145" s="32"/>
      <c r="FA145" s="358"/>
      <c r="FB145" s="358"/>
      <c r="FC145" s="32"/>
      <c r="FD145" s="358"/>
      <c r="FE145" s="358"/>
      <c r="FF145" s="32"/>
      <c r="FG145" s="358"/>
      <c r="FH145" s="358"/>
      <c r="FI145" s="32"/>
      <c r="FJ145" s="294"/>
      <c r="FK145" s="358"/>
    </row>
    <row r="146" spans="1:167" x14ac:dyDescent="0.2">
      <c r="A146" s="195" t="s">
        <v>131</v>
      </c>
      <c r="B146" s="13" t="s">
        <v>243</v>
      </c>
      <c r="C146" s="2248" t="s">
        <v>2</v>
      </c>
      <c r="D146" s="30" t="s">
        <v>2</v>
      </c>
      <c r="E146" s="76"/>
      <c r="F146" s="32"/>
      <c r="G146" s="294" t="s">
        <v>3</v>
      </c>
      <c r="H146" s="294"/>
      <c r="I146" s="32"/>
      <c r="J146" s="294" t="s">
        <v>3</v>
      </c>
      <c r="K146" s="294"/>
      <c r="L146" s="38">
        <v>1.1000000000000001</v>
      </c>
      <c r="M146" s="33" t="s">
        <v>12</v>
      </c>
      <c r="N146" s="33"/>
      <c r="O146" s="294"/>
      <c r="P146" s="294"/>
      <c r="Q146" s="33"/>
      <c r="R146" s="294"/>
      <c r="S146" s="294"/>
      <c r="T146" s="33"/>
      <c r="U146" s="294"/>
      <c r="V146" s="294"/>
      <c r="W146" s="33"/>
      <c r="X146" s="294"/>
      <c r="Y146" s="294"/>
      <c r="Z146" s="32"/>
      <c r="AA146" s="33" t="s">
        <v>3</v>
      </c>
      <c r="AB146" s="32"/>
      <c r="AC146" s="33" t="s">
        <v>3</v>
      </c>
      <c r="AD146" s="32"/>
      <c r="AE146" s="33" t="s">
        <v>3</v>
      </c>
      <c r="AF146" s="32"/>
      <c r="AG146" s="33" t="s">
        <v>3</v>
      </c>
      <c r="AH146" s="32"/>
      <c r="AI146" s="294" t="s">
        <v>3</v>
      </c>
      <c r="AJ146" s="294"/>
      <c r="AK146" s="32"/>
      <c r="AL146" s="33" t="s">
        <v>3</v>
      </c>
      <c r="AM146" s="32"/>
      <c r="AN146" s="33" t="s">
        <v>3</v>
      </c>
      <c r="AO146" s="32"/>
      <c r="AP146" s="294" t="s">
        <v>3</v>
      </c>
      <c r="AQ146" s="294"/>
      <c r="AR146" s="32"/>
      <c r="AS146" s="294" t="s">
        <v>3</v>
      </c>
      <c r="AT146" s="294"/>
      <c r="AU146" s="32"/>
      <c r="AV146" s="294" t="s">
        <v>3</v>
      </c>
      <c r="AW146" s="294"/>
      <c r="AX146" s="32"/>
      <c r="AY146" s="33" t="s">
        <v>3</v>
      </c>
      <c r="AZ146" s="32"/>
      <c r="BA146" s="33" t="s">
        <v>3</v>
      </c>
      <c r="BB146" s="32"/>
      <c r="BC146" s="294" t="s">
        <v>3</v>
      </c>
      <c r="BD146" s="294"/>
      <c r="BE146" s="32"/>
      <c r="BF146" s="33" t="s">
        <v>3</v>
      </c>
      <c r="BG146" s="32"/>
      <c r="BH146" s="294" t="s">
        <v>3</v>
      </c>
      <c r="BI146" s="294"/>
      <c r="BJ146" s="32"/>
      <c r="BK146" s="33" t="s">
        <v>3</v>
      </c>
      <c r="BL146" s="32"/>
      <c r="BM146" s="33" t="s">
        <v>3</v>
      </c>
      <c r="BN146" s="32"/>
      <c r="BO146" s="294" t="s">
        <v>3</v>
      </c>
      <c r="BP146" s="294"/>
      <c r="BQ146" s="32"/>
      <c r="BR146" s="111" t="s">
        <v>3</v>
      </c>
      <c r="BS146" s="168"/>
      <c r="BT146" s="329"/>
      <c r="BU146" s="329"/>
      <c r="BV146" s="168"/>
      <c r="BW146" s="169"/>
      <c r="BX146" s="168"/>
      <c r="BY146" s="169"/>
      <c r="BZ146" s="168"/>
      <c r="CA146" s="329"/>
      <c r="CB146" s="329"/>
      <c r="CC146" s="168"/>
      <c r="CD146" s="329"/>
      <c r="CE146" s="329"/>
      <c r="CF146" s="168"/>
      <c r="CG146" s="329"/>
      <c r="CH146" s="329"/>
      <c r="CI146" s="168"/>
      <c r="CJ146" s="329"/>
      <c r="CK146" s="329"/>
      <c r="CL146" s="168"/>
      <c r="CM146" s="329"/>
      <c r="CN146" s="329"/>
      <c r="CO146" s="168"/>
      <c r="CP146" s="169"/>
      <c r="CQ146" s="168"/>
      <c r="CR146" s="329"/>
      <c r="CS146" s="329"/>
      <c r="CT146" s="168"/>
      <c r="CU146" s="329"/>
      <c r="CV146" s="329"/>
      <c r="CW146" s="168"/>
      <c r="CX146" s="169"/>
      <c r="CY146" s="168"/>
      <c r="CZ146" s="329"/>
      <c r="DA146" s="329"/>
      <c r="DB146" s="168"/>
      <c r="DC146" s="329"/>
      <c r="DD146" s="329"/>
      <c r="DE146" s="168"/>
      <c r="DF146" s="169"/>
      <c r="DG146" s="168"/>
      <c r="DH146" s="169"/>
      <c r="DI146" s="168"/>
      <c r="DJ146" s="169"/>
      <c r="DK146" s="168"/>
      <c r="DL146" s="169"/>
      <c r="DM146" s="168"/>
      <c r="DN146" s="329"/>
      <c r="DO146" s="329"/>
      <c r="DP146" s="168"/>
      <c r="DQ146" s="329"/>
      <c r="DR146" s="329"/>
      <c r="DS146" s="168"/>
      <c r="DT146" s="329"/>
      <c r="DU146" s="329"/>
      <c r="DV146" s="168"/>
      <c r="DW146" s="329"/>
      <c r="DX146" s="329"/>
      <c r="DY146" s="168"/>
      <c r="DZ146" s="329"/>
      <c r="EA146" s="329"/>
      <c r="EB146" s="32"/>
      <c r="EC146" s="358"/>
      <c r="ED146" s="358"/>
      <c r="EE146" s="32"/>
      <c r="EF146" s="358"/>
      <c r="EG146" s="358"/>
      <c r="EH146" s="32"/>
      <c r="EI146" s="358"/>
      <c r="EJ146" s="358"/>
      <c r="EK146" s="32"/>
      <c r="EL146" s="358"/>
      <c r="EM146" s="358"/>
      <c r="EN146" s="32"/>
      <c r="EO146" s="358"/>
      <c r="EP146" s="358"/>
      <c r="EQ146" s="32"/>
      <c r="ER146" s="358"/>
      <c r="ES146" s="358"/>
      <c r="ET146" s="32"/>
      <c r="EU146" s="358"/>
      <c r="EV146" s="358"/>
      <c r="EW146" s="32"/>
      <c r="EX146" s="358"/>
      <c r="EY146" s="358"/>
      <c r="EZ146" s="32"/>
      <c r="FA146" s="358"/>
      <c r="FB146" s="358"/>
      <c r="FC146" s="32"/>
      <c r="FD146" s="358"/>
      <c r="FE146" s="358"/>
      <c r="FF146" s="32"/>
      <c r="FG146" s="358"/>
      <c r="FH146" s="358"/>
      <c r="FI146" s="32"/>
      <c r="FJ146" s="294"/>
      <c r="FK146" s="358"/>
    </row>
    <row r="147" spans="1:167" x14ac:dyDescent="0.2">
      <c r="A147" s="195" t="s">
        <v>132</v>
      </c>
      <c r="B147" s="13" t="s">
        <v>243</v>
      </c>
      <c r="C147" s="2248" t="s">
        <v>2</v>
      </c>
      <c r="D147" s="30" t="s">
        <v>2</v>
      </c>
      <c r="E147" s="76"/>
      <c r="F147" s="32"/>
      <c r="G147" s="294" t="s">
        <v>3</v>
      </c>
      <c r="H147" s="294"/>
      <c r="I147" s="32"/>
      <c r="J147" s="294" t="s">
        <v>3</v>
      </c>
      <c r="K147" s="294"/>
      <c r="L147" s="38">
        <v>1.1000000000000001</v>
      </c>
      <c r="M147" s="33" t="s">
        <v>12</v>
      </c>
      <c r="N147" s="33"/>
      <c r="O147" s="294"/>
      <c r="P147" s="294"/>
      <c r="Q147" s="33"/>
      <c r="R147" s="294"/>
      <c r="S147" s="294"/>
      <c r="T147" s="33"/>
      <c r="U147" s="294"/>
      <c r="V147" s="294"/>
      <c r="W147" s="33"/>
      <c r="X147" s="294"/>
      <c r="Y147" s="294"/>
      <c r="Z147" s="32"/>
      <c r="AA147" s="33" t="s">
        <v>3</v>
      </c>
      <c r="AB147" s="32"/>
      <c r="AC147" s="33" t="s">
        <v>3</v>
      </c>
      <c r="AD147" s="32"/>
      <c r="AE147" s="33" t="s">
        <v>3</v>
      </c>
      <c r="AF147" s="32"/>
      <c r="AG147" s="33" t="s">
        <v>3</v>
      </c>
      <c r="AH147" s="32"/>
      <c r="AI147" s="294" t="s">
        <v>3</v>
      </c>
      <c r="AJ147" s="294"/>
      <c r="AK147" s="32"/>
      <c r="AL147" s="33" t="s">
        <v>3</v>
      </c>
      <c r="AM147" s="32"/>
      <c r="AN147" s="33" t="s">
        <v>3</v>
      </c>
      <c r="AO147" s="32"/>
      <c r="AP147" s="294" t="s">
        <v>3</v>
      </c>
      <c r="AQ147" s="294"/>
      <c r="AR147" s="32"/>
      <c r="AS147" s="294" t="s">
        <v>3</v>
      </c>
      <c r="AT147" s="294"/>
      <c r="AU147" s="32"/>
      <c r="AV147" s="294" t="s">
        <v>3</v>
      </c>
      <c r="AW147" s="294"/>
      <c r="AX147" s="32"/>
      <c r="AY147" s="33" t="s">
        <v>3</v>
      </c>
      <c r="AZ147" s="32"/>
      <c r="BA147" s="33" t="s">
        <v>3</v>
      </c>
      <c r="BB147" s="32"/>
      <c r="BC147" s="294" t="s">
        <v>3</v>
      </c>
      <c r="BD147" s="294"/>
      <c r="BE147" s="32"/>
      <c r="BF147" s="33" t="s">
        <v>3</v>
      </c>
      <c r="BG147" s="32"/>
      <c r="BH147" s="294" t="s">
        <v>3</v>
      </c>
      <c r="BI147" s="294"/>
      <c r="BJ147" s="32"/>
      <c r="BK147" s="33" t="s">
        <v>3</v>
      </c>
      <c r="BL147" s="32"/>
      <c r="BM147" s="33" t="s">
        <v>3</v>
      </c>
      <c r="BN147" s="32"/>
      <c r="BO147" s="294" t="s">
        <v>3</v>
      </c>
      <c r="BP147" s="294"/>
      <c r="BQ147" s="32"/>
      <c r="BR147" s="111" t="s">
        <v>3</v>
      </c>
      <c r="BS147" s="168"/>
      <c r="BT147" s="329"/>
      <c r="BU147" s="329"/>
      <c r="BV147" s="168"/>
      <c r="BW147" s="169"/>
      <c r="BX147" s="168"/>
      <c r="BY147" s="169"/>
      <c r="BZ147" s="168"/>
      <c r="CA147" s="329"/>
      <c r="CB147" s="329"/>
      <c r="CC147" s="168"/>
      <c r="CD147" s="329"/>
      <c r="CE147" s="329"/>
      <c r="CF147" s="168"/>
      <c r="CG147" s="329"/>
      <c r="CH147" s="329"/>
      <c r="CI147" s="168"/>
      <c r="CJ147" s="329"/>
      <c r="CK147" s="329"/>
      <c r="CL147" s="168"/>
      <c r="CM147" s="329"/>
      <c r="CN147" s="329"/>
      <c r="CO147" s="168"/>
      <c r="CP147" s="169"/>
      <c r="CQ147" s="168"/>
      <c r="CR147" s="329"/>
      <c r="CS147" s="329"/>
      <c r="CT147" s="168"/>
      <c r="CU147" s="329"/>
      <c r="CV147" s="329"/>
      <c r="CW147" s="168"/>
      <c r="CX147" s="169"/>
      <c r="CY147" s="168"/>
      <c r="CZ147" s="329"/>
      <c r="DA147" s="329"/>
      <c r="DB147" s="168"/>
      <c r="DC147" s="329"/>
      <c r="DD147" s="329"/>
      <c r="DE147" s="168"/>
      <c r="DF147" s="169"/>
      <c r="DG147" s="168"/>
      <c r="DH147" s="169"/>
      <c r="DI147" s="168"/>
      <c r="DJ147" s="169"/>
      <c r="DK147" s="168"/>
      <c r="DL147" s="169"/>
      <c r="DM147" s="168"/>
      <c r="DN147" s="329"/>
      <c r="DO147" s="329"/>
      <c r="DP147" s="168"/>
      <c r="DQ147" s="329"/>
      <c r="DR147" s="329"/>
      <c r="DS147" s="168"/>
      <c r="DT147" s="329"/>
      <c r="DU147" s="329"/>
      <c r="DV147" s="168"/>
      <c r="DW147" s="329"/>
      <c r="DX147" s="329"/>
      <c r="DY147" s="168"/>
      <c r="DZ147" s="329"/>
      <c r="EA147" s="329"/>
      <c r="EB147" s="32"/>
      <c r="EC147" s="358"/>
      <c r="ED147" s="358"/>
      <c r="EE147" s="32"/>
      <c r="EF147" s="358"/>
      <c r="EG147" s="358"/>
      <c r="EH147" s="32"/>
      <c r="EI147" s="358"/>
      <c r="EJ147" s="358"/>
      <c r="EK147" s="32"/>
      <c r="EL147" s="358"/>
      <c r="EM147" s="358"/>
      <c r="EN147" s="32"/>
      <c r="EO147" s="358"/>
      <c r="EP147" s="358"/>
      <c r="EQ147" s="32"/>
      <c r="ER147" s="358"/>
      <c r="ES147" s="358"/>
      <c r="ET147" s="32"/>
      <c r="EU147" s="358"/>
      <c r="EV147" s="358"/>
      <c r="EW147" s="32"/>
      <c r="EX147" s="358"/>
      <c r="EY147" s="358"/>
      <c r="EZ147" s="32"/>
      <c r="FA147" s="358"/>
      <c r="FB147" s="358"/>
      <c r="FC147" s="32"/>
      <c r="FD147" s="358"/>
      <c r="FE147" s="358"/>
      <c r="FF147" s="32"/>
      <c r="FG147" s="358"/>
      <c r="FH147" s="358"/>
      <c r="FI147" s="32"/>
      <c r="FJ147" s="294"/>
      <c r="FK147" s="358"/>
    </row>
    <row r="148" spans="1:167" x14ac:dyDescent="0.2">
      <c r="A148" s="195" t="s">
        <v>133</v>
      </c>
      <c r="B148" s="13" t="s">
        <v>243</v>
      </c>
      <c r="C148" s="2248" t="s">
        <v>2</v>
      </c>
      <c r="D148" s="30" t="s">
        <v>2</v>
      </c>
      <c r="E148" s="76"/>
      <c r="F148" s="32"/>
      <c r="G148" s="294" t="s">
        <v>3</v>
      </c>
      <c r="H148" s="294"/>
      <c r="I148" s="32"/>
      <c r="J148" s="294" t="s">
        <v>3</v>
      </c>
      <c r="K148" s="294"/>
      <c r="L148" s="38">
        <v>1.1000000000000001</v>
      </c>
      <c r="M148" s="33" t="s">
        <v>12</v>
      </c>
      <c r="N148" s="33"/>
      <c r="O148" s="294"/>
      <c r="P148" s="294"/>
      <c r="Q148" s="33"/>
      <c r="R148" s="294"/>
      <c r="S148" s="294"/>
      <c r="T148" s="33"/>
      <c r="U148" s="294"/>
      <c r="V148" s="294"/>
      <c r="W148" s="33"/>
      <c r="X148" s="294"/>
      <c r="Y148" s="294"/>
      <c r="Z148" s="32"/>
      <c r="AA148" s="33" t="s">
        <v>3</v>
      </c>
      <c r="AB148" s="32"/>
      <c r="AC148" s="33" t="s">
        <v>3</v>
      </c>
      <c r="AD148" s="32"/>
      <c r="AE148" s="33" t="s">
        <v>3</v>
      </c>
      <c r="AF148" s="32"/>
      <c r="AG148" s="33" t="s">
        <v>3</v>
      </c>
      <c r="AH148" s="32"/>
      <c r="AI148" s="294" t="s">
        <v>3</v>
      </c>
      <c r="AJ148" s="294"/>
      <c r="AK148" s="32"/>
      <c r="AL148" s="33" t="s">
        <v>3</v>
      </c>
      <c r="AM148" s="32"/>
      <c r="AN148" s="33" t="s">
        <v>3</v>
      </c>
      <c r="AO148" s="32"/>
      <c r="AP148" s="294" t="s">
        <v>3</v>
      </c>
      <c r="AQ148" s="294"/>
      <c r="AR148" s="32"/>
      <c r="AS148" s="294" t="s">
        <v>3</v>
      </c>
      <c r="AT148" s="294"/>
      <c r="AU148" s="32"/>
      <c r="AV148" s="294" t="s">
        <v>3</v>
      </c>
      <c r="AW148" s="294"/>
      <c r="AX148" s="32"/>
      <c r="AY148" s="33" t="s">
        <v>3</v>
      </c>
      <c r="AZ148" s="32"/>
      <c r="BA148" s="33" t="s">
        <v>3</v>
      </c>
      <c r="BB148" s="32"/>
      <c r="BC148" s="294" t="s">
        <v>3</v>
      </c>
      <c r="BD148" s="294"/>
      <c r="BE148" s="32"/>
      <c r="BF148" s="33" t="s">
        <v>3</v>
      </c>
      <c r="BG148" s="32"/>
      <c r="BH148" s="294" t="s">
        <v>3</v>
      </c>
      <c r="BI148" s="294"/>
      <c r="BJ148" s="32"/>
      <c r="BK148" s="33" t="s">
        <v>3</v>
      </c>
      <c r="BL148" s="32"/>
      <c r="BM148" s="33" t="s">
        <v>3</v>
      </c>
      <c r="BN148" s="32"/>
      <c r="BO148" s="294" t="s">
        <v>3</v>
      </c>
      <c r="BP148" s="294"/>
      <c r="BQ148" s="32"/>
      <c r="BR148" s="111" t="s">
        <v>3</v>
      </c>
      <c r="BS148" s="168"/>
      <c r="BT148" s="329"/>
      <c r="BU148" s="329"/>
      <c r="BV148" s="168"/>
      <c r="BW148" s="169"/>
      <c r="BX148" s="168"/>
      <c r="BY148" s="169"/>
      <c r="BZ148" s="168"/>
      <c r="CA148" s="329"/>
      <c r="CB148" s="329"/>
      <c r="CC148" s="168"/>
      <c r="CD148" s="329"/>
      <c r="CE148" s="329"/>
      <c r="CF148" s="168"/>
      <c r="CG148" s="329"/>
      <c r="CH148" s="329"/>
      <c r="CI148" s="168"/>
      <c r="CJ148" s="329"/>
      <c r="CK148" s="329"/>
      <c r="CL148" s="168"/>
      <c r="CM148" s="329"/>
      <c r="CN148" s="329"/>
      <c r="CO148" s="168"/>
      <c r="CP148" s="169"/>
      <c r="CQ148" s="168"/>
      <c r="CR148" s="329"/>
      <c r="CS148" s="329"/>
      <c r="CT148" s="168"/>
      <c r="CU148" s="329"/>
      <c r="CV148" s="329"/>
      <c r="CW148" s="168"/>
      <c r="CX148" s="169"/>
      <c r="CY148" s="168"/>
      <c r="CZ148" s="329"/>
      <c r="DA148" s="329"/>
      <c r="DB148" s="168"/>
      <c r="DC148" s="329"/>
      <c r="DD148" s="329"/>
      <c r="DE148" s="168"/>
      <c r="DF148" s="169"/>
      <c r="DG148" s="168"/>
      <c r="DH148" s="169"/>
      <c r="DI148" s="168"/>
      <c r="DJ148" s="169"/>
      <c r="DK148" s="168"/>
      <c r="DL148" s="169"/>
      <c r="DM148" s="168"/>
      <c r="DN148" s="329"/>
      <c r="DO148" s="329"/>
      <c r="DP148" s="168"/>
      <c r="DQ148" s="329"/>
      <c r="DR148" s="329"/>
      <c r="DS148" s="168"/>
      <c r="DT148" s="329"/>
      <c r="DU148" s="329"/>
      <c r="DV148" s="168"/>
      <c r="DW148" s="329"/>
      <c r="DX148" s="329"/>
      <c r="DY148" s="168"/>
      <c r="DZ148" s="329"/>
      <c r="EA148" s="329"/>
      <c r="EB148" s="32"/>
      <c r="EC148" s="358"/>
      <c r="ED148" s="358"/>
      <c r="EE148" s="32"/>
      <c r="EF148" s="358"/>
      <c r="EG148" s="358"/>
      <c r="EH148" s="32"/>
      <c r="EI148" s="358"/>
      <c r="EJ148" s="358"/>
      <c r="EK148" s="32"/>
      <c r="EL148" s="358"/>
      <c r="EM148" s="358"/>
      <c r="EN148" s="32"/>
      <c r="EO148" s="358"/>
      <c r="EP148" s="358"/>
      <c r="EQ148" s="32"/>
      <c r="ER148" s="358"/>
      <c r="ES148" s="358"/>
      <c r="ET148" s="32"/>
      <c r="EU148" s="358"/>
      <c r="EV148" s="358"/>
      <c r="EW148" s="32"/>
      <c r="EX148" s="358"/>
      <c r="EY148" s="358"/>
      <c r="EZ148" s="32"/>
      <c r="FA148" s="358"/>
      <c r="FB148" s="358"/>
      <c r="FC148" s="32"/>
      <c r="FD148" s="358"/>
      <c r="FE148" s="358"/>
      <c r="FF148" s="32"/>
      <c r="FG148" s="358"/>
      <c r="FH148" s="358"/>
      <c r="FI148" s="32"/>
      <c r="FJ148" s="294"/>
      <c r="FK148" s="358"/>
    </row>
    <row r="149" spans="1:167" x14ac:dyDescent="0.2">
      <c r="A149" s="195" t="s">
        <v>134</v>
      </c>
      <c r="B149" s="13" t="s">
        <v>243</v>
      </c>
      <c r="C149" s="2248" t="s">
        <v>2</v>
      </c>
      <c r="D149" s="30" t="s">
        <v>2</v>
      </c>
      <c r="E149" s="76"/>
      <c r="F149" s="32"/>
      <c r="G149" s="294" t="s">
        <v>3</v>
      </c>
      <c r="H149" s="294"/>
      <c r="I149" s="32"/>
      <c r="J149" s="294" t="s">
        <v>3</v>
      </c>
      <c r="K149" s="294"/>
      <c r="L149" s="38">
        <v>1.1000000000000001</v>
      </c>
      <c r="M149" s="33" t="s">
        <v>12</v>
      </c>
      <c r="N149" s="33"/>
      <c r="O149" s="294"/>
      <c r="P149" s="294"/>
      <c r="Q149" s="33"/>
      <c r="R149" s="294"/>
      <c r="S149" s="294"/>
      <c r="T149" s="33"/>
      <c r="U149" s="294"/>
      <c r="V149" s="294"/>
      <c r="W149" s="33"/>
      <c r="X149" s="294"/>
      <c r="Y149" s="294"/>
      <c r="Z149" s="32"/>
      <c r="AA149" s="33" t="s">
        <v>3</v>
      </c>
      <c r="AB149" s="32"/>
      <c r="AC149" s="33" t="s">
        <v>3</v>
      </c>
      <c r="AD149" s="32"/>
      <c r="AE149" s="33" t="s">
        <v>3</v>
      </c>
      <c r="AF149" s="32"/>
      <c r="AG149" s="33" t="s">
        <v>3</v>
      </c>
      <c r="AH149" s="32"/>
      <c r="AI149" s="294" t="s">
        <v>3</v>
      </c>
      <c r="AJ149" s="294"/>
      <c r="AK149" s="32"/>
      <c r="AL149" s="33" t="s">
        <v>3</v>
      </c>
      <c r="AM149" s="32"/>
      <c r="AN149" s="33" t="s">
        <v>3</v>
      </c>
      <c r="AO149" s="32"/>
      <c r="AP149" s="294" t="s">
        <v>3</v>
      </c>
      <c r="AQ149" s="294"/>
      <c r="AR149" s="32"/>
      <c r="AS149" s="294" t="s">
        <v>3</v>
      </c>
      <c r="AT149" s="294"/>
      <c r="AU149" s="32"/>
      <c r="AV149" s="294" t="s">
        <v>3</v>
      </c>
      <c r="AW149" s="294"/>
      <c r="AX149" s="32"/>
      <c r="AY149" s="33" t="s">
        <v>3</v>
      </c>
      <c r="AZ149" s="32"/>
      <c r="BA149" s="33" t="s">
        <v>3</v>
      </c>
      <c r="BB149" s="32"/>
      <c r="BC149" s="294" t="s">
        <v>3</v>
      </c>
      <c r="BD149" s="294"/>
      <c r="BE149" s="32"/>
      <c r="BF149" s="33" t="s">
        <v>3</v>
      </c>
      <c r="BG149" s="32"/>
      <c r="BH149" s="294" t="s">
        <v>3</v>
      </c>
      <c r="BI149" s="294"/>
      <c r="BJ149" s="32"/>
      <c r="BK149" s="33" t="s">
        <v>3</v>
      </c>
      <c r="BL149" s="32"/>
      <c r="BM149" s="33" t="s">
        <v>3</v>
      </c>
      <c r="BN149" s="32"/>
      <c r="BO149" s="294" t="s">
        <v>3</v>
      </c>
      <c r="BP149" s="294"/>
      <c r="BQ149" s="32"/>
      <c r="BR149" s="111" t="s">
        <v>3</v>
      </c>
      <c r="BS149" s="168"/>
      <c r="BT149" s="329"/>
      <c r="BU149" s="329"/>
      <c r="BV149" s="168"/>
      <c r="BW149" s="169"/>
      <c r="BX149" s="168"/>
      <c r="BY149" s="169"/>
      <c r="BZ149" s="168"/>
      <c r="CA149" s="329"/>
      <c r="CB149" s="329"/>
      <c r="CC149" s="168"/>
      <c r="CD149" s="329"/>
      <c r="CE149" s="329"/>
      <c r="CF149" s="168"/>
      <c r="CG149" s="329"/>
      <c r="CH149" s="329"/>
      <c r="CI149" s="168"/>
      <c r="CJ149" s="329"/>
      <c r="CK149" s="329"/>
      <c r="CL149" s="168"/>
      <c r="CM149" s="329"/>
      <c r="CN149" s="329"/>
      <c r="CO149" s="168"/>
      <c r="CP149" s="169"/>
      <c r="CQ149" s="168"/>
      <c r="CR149" s="329"/>
      <c r="CS149" s="329"/>
      <c r="CT149" s="168"/>
      <c r="CU149" s="329"/>
      <c r="CV149" s="329"/>
      <c r="CW149" s="168"/>
      <c r="CX149" s="169"/>
      <c r="CY149" s="168"/>
      <c r="CZ149" s="329"/>
      <c r="DA149" s="329"/>
      <c r="DB149" s="168"/>
      <c r="DC149" s="329"/>
      <c r="DD149" s="329"/>
      <c r="DE149" s="168"/>
      <c r="DF149" s="169"/>
      <c r="DG149" s="168"/>
      <c r="DH149" s="169"/>
      <c r="DI149" s="168"/>
      <c r="DJ149" s="169"/>
      <c r="DK149" s="168"/>
      <c r="DL149" s="169"/>
      <c r="DM149" s="168"/>
      <c r="DN149" s="329"/>
      <c r="DO149" s="329"/>
      <c r="DP149" s="168"/>
      <c r="DQ149" s="329"/>
      <c r="DR149" s="329"/>
      <c r="DS149" s="168"/>
      <c r="DT149" s="329"/>
      <c r="DU149" s="329"/>
      <c r="DV149" s="168"/>
      <c r="DW149" s="329"/>
      <c r="DX149" s="329"/>
      <c r="DY149" s="168"/>
      <c r="DZ149" s="329"/>
      <c r="EA149" s="329"/>
      <c r="EB149" s="32"/>
      <c r="EC149" s="358"/>
      <c r="ED149" s="358"/>
      <c r="EE149" s="32"/>
      <c r="EF149" s="358"/>
      <c r="EG149" s="358"/>
      <c r="EH149" s="32"/>
      <c r="EI149" s="358"/>
      <c r="EJ149" s="358"/>
      <c r="EK149" s="32"/>
      <c r="EL149" s="358"/>
      <c r="EM149" s="358"/>
      <c r="EN149" s="32"/>
      <c r="EO149" s="358"/>
      <c r="EP149" s="358"/>
      <c r="EQ149" s="32"/>
      <c r="ER149" s="358"/>
      <c r="ES149" s="358"/>
      <c r="ET149" s="32"/>
      <c r="EU149" s="358"/>
      <c r="EV149" s="358"/>
      <c r="EW149" s="32"/>
      <c r="EX149" s="358"/>
      <c r="EY149" s="358"/>
      <c r="EZ149" s="32"/>
      <c r="FA149" s="358"/>
      <c r="FB149" s="358"/>
      <c r="FC149" s="32"/>
      <c r="FD149" s="358"/>
      <c r="FE149" s="358"/>
      <c r="FF149" s="32"/>
      <c r="FG149" s="358"/>
      <c r="FH149" s="358"/>
      <c r="FI149" s="32"/>
      <c r="FJ149" s="294"/>
      <c r="FK149" s="358"/>
    </row>
    <row r="150" spans="1:167" x14ac:dyDescent="0.2">
      <c r="A150" s="195" t="s">
        <v>135</v>
      </c>
      <c r="B150" s="13" t="s">
        <v>243</v>
      </c>
      <c r="C150" s="2248" t="s">
        <v>2</v>
      </c>
      <c r="D150" s="30" t="s">
        <v>2</v>
      </c>
      <c r="E150" s="76"/>
      <c r="F150" s="32"/>
      <c r="G150" s="294" t="s">
        <v>3</v>
      </c>
      <c r="H150" s="294"/>
      <c r="I150" s="32"/>
      <c r="J150" s="294" t="s">
        <v>3</v>
      </c>
      <c r="K150" s="294"/>
      <c r="L150" s="38">
        <v>1.1000000000000001</v>
      </c>
      <c r="M150" s="33" t="s">
        <v>12</v>
      </c>
      <c r="N150" s="33"/>
      <c r="O150" s="294"/>
      <c r="P150" s="294"/>
      <c r="Q150" s="33"/>
      <c r="R150" s="294"/>
      <c r="S150" s="294"/>
      <c r="T150" s="33"/>
      <c r="U150" s="294"/>
      <c r="V150" s="294"/>
      <c r="W150" s="33"/>
      <c r="X150" s="294"/>
      <c r="Y150" s="294"/>
      <c r="Z150" s="32"/>
      <c r="AA150" s="33" t="s">
        <v>3</v>
      </c>
      <c r="AB150" s="32"/>
      <c r="AC150" s="33" t="s">
        <v>3</v>
      </c>
      <c r="AD150" s="32"/>
      <c r="AE150" s="33" t="s">
        <v>3</v>
      </c>
      <c r="AF150" s="32"/>
      <c r="AG150" s="33" t="s">
        <v>3</v>
      </c>
      <c r="AH150" s="32"/>
      <c r="AI150" s="294" t="s">
        <v>3</v>
      </c>
      <c r="AJ150" s="294"/>
      <c r="AK150" s="32"/>
      <c r="AL150" s="33" t="s">
        <v>3</v>
      </c>
      <c r="AM150" s="32"/>
      <c r="AN150" s="33" t="s">
        <v>3</v>
      </c>
      <c r="AO150" s="32"/>
      <c r="AP150" s="294" t="s">
        <v>3</v>
      </c>
      <c r="AQ150" s="294"/>
      <c r="AR150" s="32"/>
      <c r="AS150" s="294" t="s">
        <v>3</v>
      </c>
      <c r="AT150" s="294"/>
      <c r="AU150" s="32"/>
      <c r="AV150" s="294" t="s">
        <v>3</v>
      </c>
      <c r="AW150" s="294"/>
      <c r="AX150" s="32"/>
      <c r="AY150" s="33" t="s">
        <v>3</v>
      </c>
      <c r="AZ150" s="32"/>
      <c r="BA150" s="33" t="s">
        <v>3</v>
      </c>
      <c r="BB150" s="32"/>
      <c r="BC150" s="294" t="s">
        <v>3</v>
      </c>
      <c r="BD150" s="294"/>
      <c r="BE150" s="32"/>
      <c r="BF150" s="33" t="s">
        <v>3</v>
      </c>
      <c r="BG150" s="32"/>
      <c r="BH150" s="294" t="s">
        <v>3</v>
      </c>
      <c r="BI150" s="294"/>
      <c r="BJ150" s="32"/>
      <c r="BK150" s="33" t="s">
        <v>3</v>
      </c>
      <c r="BL150" s="32"/>
      <c r="BM150" s="33" t="s">
        <v>3</v>
      </c>
      <c r="BN150" s="32"/>
      <c r="BO150" s="294" t="s">
        <v>3</v>
      </c>
      <c r="BP150" s="294"/>
      <c r="BQ150" s="32"/>
      <c r="BR150" s="111" t="s">
        <v>3</v>
      </c>
      <c r="BS150" s="168"/>
      <c r="BT150" s="329"/>
      <c r="BU150" s="329"/>
      <c r="BV150" s="168"/>
      <c r="BW150" s="169"/>
      <c r="BX150" s="168"/>
      <c r="BY150" s="169"/>
      <c r="BZ150" s="168"/>
      <c r="CA150" s="329"/>
      <c r="CB150" s="329"/>
      <c r="CC150" s="168"/>
      <c r="CD150" s="329"/>
      <c r="CE150" s="329"/>
      <c r="CF150" s="168"/>
      <c r="CG150" s="329"/>
      <c r="CH150" s="329"/>
      <c r="CI150" s="168"/>
      <c r="CJ150" s="329"/>
      <c r="CK150" s="329"/>
      <c r="CL150" s="168"/>
      <c r="CM150" s="329"/>
      <c r="CN150" s="329"/>
      <c r="CO150" s="168"/>
      <c r="CP150" s="169"/>
      <c r="CQ150" s="168"/>
      <c r="CR150" s="329"/>
      <c r="CS150" s="329"/>
      <c r="CT150" s="168"/>
      <c r="CU150" s="329"/>
      <c r="CV150" s="329"/>
      <c r="CW150" s="168"/>
      <c r="CX150" s="169"/>
      <c r="CY150" s="168"/>
      <c r="CZ150" s="329"/>
      <c r="DA150" s="329"/>
      <c r="DB150" s="168"/>
      <c r="DC150" s="329"/>
      <c r="DD150" s="329"/>
      <c r="DE150" s="168"/>
      <c r="DF150" s="169"/>
      <c r="DG150" s="168"/>
      <c r="DH150" s="169"/>
      <c r="DI150" s="168"/>
      <c r="DJ150" s="169"/>
      <c r="DK150" s="168"/>
      <c r="DL150" s="169"/>
      <c r="DM150" s="168"/>
      <c r="DN150" s="329"/>
      <c r="DO150" s="329"/>
      <c r="DP150" s="168"/>
      <c r="DQ150" s="329"/>
      <c r="DR150" s="329"/>
      <c r="DS150" s="168"/>
      <c r="DT150" s="329"/>
      <c r="DU150" s="329"/>
      <c r="DV150" s="168"/>
      <c r="DW150" s="329"/>
      <c r="DX150" s="329"/>
      <c r="DY150" s="168"/>
      <c r="DZ150" s="329"/>
      <c r="EA150" s="329"/>
      <c r="EB150" s="32"/>
      <c r="EC150" s="358"/>
      <c r="ED150" s="358"/>
      <c r="EE150" s="32"/>
      <c r="EF150" s="358"/>
      <c r="EG150" s="358"/>
      <c r="EH150" s="32"/>
      <c r="EI150" s="358"/>
      <c r="EJ150" s="358"/>
      <c r="EK150" s="32"/>
      <c r="EL150" s="358"/>
      <c r="EM150" s="358"/>
      <c r="EN150" s="32"/>
      <c r="EO150" s="358"/>
      <c r="EP150" s="358"/>
      <c r="EQ150" s="32"/>
      <c r="ER150" s="358"/>
      <c r="ES150" s="358"/>
      <c r="ET150" s="32"/>
      <c r="EU150" s="358"/>
      <c r="EV150" s="358"/>
      <c r="EW150" s="32"/>
      <c r="EX150" s="358"/>
      <c r="EY150" s="358"/>
      <c r="EZ150" s="32"/>
      <c r="FA150" s="358"/>
      <c r="FB150" s="358"/>
      <c r="FC150" s="32"/>
      <c r="FD150" s="358"/>
      <c r="FE150" s="358"/>
      <c r="FF150" s="32"/>
      <c r="FG150" s="358"/>
      <c r="FH150" s="358"/>
      <c r="FI150" s="32"/>
      <c r="FJ150" s="294"/>
      <c r="FK150" s="358"/>
    </row>
    <row r="151" spans="1:167" x14ac:dyDescent="0.2">
      <c r="A151" s="195" t="s">
        <v>136</v>
      </c>
      <c r="B151" s="13" t="s">
        <v>243</v>
      </c>
      <c r="C151" s="2248" t="s">
        <v>2</v>
      </c>
      <c r="D151" s="30" t="s">
        <v>2</v>
      </c>
      <c r="E151" s="75"/>
      <c r="F151" s="32"/>
      <c r="G151" s="294" t="s">
        <v>3</v>
      </c>
      <c r="H151" s="294"/>
      <c r="I151" s="32"/>
      <c r="J151" s="294" t="s">
        <v>3</v>
      </c>
      <c r="K151" s="294"/>
      <c r="L151" s="38">
        <v>1.1000000000000001</v>
      </c>
      <c r="M151" s="33" t="s">
        <v>12</v>
      </c>
      <c r="N151" s="33"/>
      <c r="O151" s="294"/>
      <c r="P151" s="294"/>
      <c r="Q151" s="33"/>
      <c r="R151" s="294"/>
      <c r="S151" s="294"/>
      <c r="T151" s="33"/>
      <c r="U151" s="294"/>
      <c r="V151" s="294"/>
      <c r="W151" s="33"/>
      <c r="X151" s="294"/>
      <c r="Y151" s="294"/>
      <c r="Z151" s="32"/>
      <c r="AA151" s="33" t="s">
        <v>3</v>
      </c>
      <c r="AB151" s="32"/>
      <c r="AC151" s="33" t="s">
        <v>3</v>
      </c>
      <c r="AD151" s="32"/>
      <c r="AE151" s="33" t="s">
        <v>3</v>
      </c>
      <c r="AF151" s="32"/>
      <c r="AG151" s="33" t="s">
        <v>3</v>
      </c>
      <c r="AH151" s="32"/>
      <c r="AI151" s="294" t="s">
        <v>3</v>
      </c>
      <c r="AJ151" s="294"/>
      <c r="AK151" s="32"/>
      <c r="AL151" s="33" t="s">
        <v>3</v>
      </c>
      <c r="AM151" s="32"/>
      <c r="AN151" s="33" t="s">
        <v>3</v>
      </c>
      <c r="AO151" s="32"/>
      <c r="AP151" s="294" t="s">
        <v>3</v>
      </c>
      <c r="AQ151" s="294"/>
      <c r="AR151" s="32"/>
      <c r="AS151" s="294" t="s">
        <v>3</v>
      </c>
      <c r="AT151" s="294"/>
      <c r="AU151" s="32"/>
      <c r="AV151" s="294" t="s">
        <v>3</v>
      </c>
      <c r="AW151" s="294"/>
      <c r="AX151" s="32"/>
      <c r="AY151" s="33" t="s">
        <v>3</v>
      </c>
      <c r="AZ151" s="32"/>
      <c r="BA151" s="33" t="s">
        <v>3</v>
      </c>
      <c r="BB151" s="32"/>
      <c r="BC151" s="294" t="s">
        <v>3</v>
      </c>
      <c r="BD151" s="294"/>
      <c r="BE151" s="32"/>
      <c r="BF151" s="33" t="s">
        <v>3</v>
      </c>
      <c r="BG151" s="32"/>
      <c r="BH151" s="294" t="s">
        <v>3</v>
      </c>
      <c r="BI151" s="294"/>
      <c r="BJ151" s="32"/>
      <c r="BK151" s="33" t="s">
        <v>3</v>
      </c>
      <c r="BL151" s="32"/>
      <c r="BM151" s="33" t="s">
        <v>3</v>
      </c>
      <c r="BN151" s="32"/>
      <c r="BO151" s="294" t="s">
        <v>3</v>
      </c>
      <c r="BP151" s="294"/>
      <c r="BQ151" s="32"/>
      <c r="BR151" s="111" t="s">
        <v>3</v>
      </c>
      <c r="BS151" s="168"/>
      <c r="BT151" s="329"/>
      <c r="BU151" s="329"/>
      <c r="BV151" s="168"/>
      <c r="BW151" s="169"/>
      <c r="BX151" s="168"/>
      <c r="BY151" s="169"/>
      <c r="BZ151" s="168"/>
      <c r="CA151" s="329"/>
      <c r="CB151" s="329"/>
      <c r="CC151" s="168"/>
      <c r="CD151" s="329"/>
      <c r="CE151" s="329"/>
      <c r="CF151" s="168"/>
      <c r="CG151" s="329"/>
      <c r="CH151" s="329"/>
      <c r="CI151" s="168"/>
      <c r="CJ151" s="329"/>
      <c r="CK151" s="329"/>
      <c r="CL151" s="168"/>
      <c r="CM151" s="329"/>
      <c r="CN151" s="329"/>
      <c r="CO151" s="168"/>
      <c r="CP151" s="169"/>
      <c r="CQ151" s="168"/>
      <c r="CR151" s="329"/>
      <c r="CS151" s="329"/>
      <c r="CT151" s="168"/>
      <c r="CU151" s="329"/>
      <c r="CV151" s="329"/>
      <c r="CW151" s="168"/>
      <c r="CX151" s="169"/>
      <c r="CY151" s="168"/>
      <c r="CZ151" s="329"/>
      <c r="DA151" s="329"/>
      <c r="DB151" s="168"/>
      <c r="DC151" s="329"/>
      <c r="DD151" s="329"/>
      <c r="DE151" s="168"/>
      <c r="DF151" s="169"/>
      <c r="DG151" s="168"/>
      <c r="DH151" s="169"/>
      <c r="DI151" s="168"/>
      <c r="DJ151" s="169"/>
      <c r="DK151" s="168"/>
      <c r="DL151" s="169"/>
      <c r="DM151" s="168"/>
      <c r="DN151" s="329"/>
      <c r="DO151" s="329"/>
      <c r="DP151" s="168"/>
      <c r="DQ151" s="329"/>
      <c r="DR151" s="329"/>
      <c r="DS151" s="168"/>
      <c r="DT151" s="329"/>
      <c r="DU151" s="329"/>
      <c r="DV151" s="168"/>
      <c r="DW151" s="329"/>
      <c r="DX151" s="329"/>
      <c r="DY151" s="168"/>
      <c r="DZ151" s="329"/>
      <c r="EA151" s="329"/>
      <c r="EB151" s="32"/>
      <c r="EC151" s="358"/>
      <c r="ED151" s="358"/>
      <c r="EE151" s="32"/>
      <c r="EF151" s="358"/>
      <c r="EG151" s="358"/>
      <c r="EH151" s="32"/>
      <c r="EI151" s="358"/>
      <c r="EJ151" s="358"/>
      <c r="EK151" s="32"/>
      <c r="EL151" s="358"/>
      <c r="EM151" s="358"/>
      <c r="EN151" s="32"/>
      <c r="EO151" s="358"/>
      <c r="EP151" s="358"/>
      <c r="EQ151" s="32"/>
      <c r="ER151" s="358"/>
      <c r="ES151" s="358"/>
      <c r="ET151" s="32"/>
      <c r="EU151" s="358"/>
      <c r="EV151" s="358"/>
      <c r="EW151" s="32"/>
      <c r="EX151" s="358"/>
      <c r="EY151" s="358"/>
      <c r="EZ151" s="32"/>
      <c r="FA151" s="358"/>
      <c r="FB151" s="358"/>
      <c r="FC151" s="32"/>
      <c r="FD151" s="358"/>
      <c r="FE151" s="358"/>
      <c r="FF151" s="32"/>
      <c r="FG151" s="358"/>
      <c r="FH151" s="358"/>
      <c r="FI151" s="32"/>
      <c r="FJ151" s="294"/>
      <c r="FK151" s="358"/>
    </row>
    <row r="152" spans="1:167" x14ac:dyDescent="0.2">
      <c r="A152" s="195" t="s">
        <v>137</v>
      </c>
      <c r="B152" s="13" t="s">
        <v>243</v>
      </c>
      <c r="C152" s="2248" t="s">
        <v>2</v>
      </c>
      <c r="D152" s="30" t="s">
        <v>2</v>
      </c>
      <c r="E152" s="76"/>
      <c r="F152" s="32"/>
      <c r="G152" s="294" t="s">
        <v>3</v>
      </c>
      <c r="H152" s="294"/>
      <c r="I152" s="32"/>
      <c r="J152" s="294" t="s">
        <v>3</v>
      </c>
      <c r="K152" s="294"/>
      <c r="L152" s="38">
        <v>1.1000000000000001</v>
      </c>
      <c r="M152" s="33" t="s">
        <v>12</v>
      </c>
      <c r="N152" s="33"/>
      <c r="O152" s="294"/>
      <c r="P152" s="294"/>
      <c r="Q152" s="33"/>
      <c r="R152" s="294"/>
      <c r="S152" s="294"/>
      <c r="T152" s="33"/>
      <c r="U152" s="294"/>
      <c r="V152" s="294"/>
      <c r="W152" s="33"/>
      <c r="X152" s="294"/>
      <c r="Y152" s="294"/>
      <c r="Z152" s="32"/>
      <c r="AA152" s="33" t="s">
        <v>3</v>
      </c>
      <c r="AB152" s="32"/>
      <c r="AC152" s="33" t="s">
        <v>3</v>
      </c>
      <c r="AD152" s="32"/>
      <c r="AE152" s="33" t="s">
        <v>3</v>
      </c>
      <c r="AF152" s="32"/>
      <c r="AG152" s="33" t="s">
        <v>3</v>
      </c>
      <c r="AH152" s="32"/>
      <c r="AI152" s="294" t="s">
        <v>3</v>
      </c>
      <c r="AJ152" s="294"/>
      <c r="AK152" s="32"/>
      <c r="AL152" s="33" t="s">
        <v>3</v>
      </c>
      <c r="AM152" s="32"/>
      <c r="AN152" s="33" t="s">
        <v>3</v>
      </c>
      <c r="AO152" s="32"/>
      <c r="AP152" s="294" t="s">
        <v>3</v>
      </c>
      <c r="AQ152" s="294"/>
      <c r="AR152" s="32"/>
      <c r="AS152" s="294" t="s">
        <v>3</v>
      </c>
      <c r="AT152" s="294"/>
      <c r="AU152" s="32"/>
      <c r="AV152" s="294" t="s">
        <v>3</v>
      </c>
      <c r="AW152" s="294"/>
      <c r="AX152" s="32"/>
      <c r="AY152" s="33" t="s">
        <v>3</v>
      </c>
      <c r="AZ152" s="32"/>
      <c r="BA152" s="33" t="s">
        <v>3</v>
      </c>
      <c r="BB152" s="32"/>
      <c r="BC152" s="294" t="s">
        <v>3</v>
      </c>
      <c r="BD152" s="294"/>
      <c r="BE152" s="32"/>
      <c r="BF152" s="33" t="s">
        <v>3</v>
      </c>
      <c r="BG152" s="32"/>
      <c r="BH152" s="294" t="s">
        <v>3</v>
      </c>
      <c r="BI152" s="294"/>
      <c r="BJ152" s="32"/>
      <c r="BK152" s="33" t="s">
        <v>3</v>
      </c>
      <c r="BL152" s="32"/>
      <c r="BM152" s="33" t="s">
        <v>3</v>
      </c>
      <c r="BN152" s="32"/>
      <c r="BO152" s="294" t="s">
        <v>3</v>
      </c>
      <c r="BP152" s="294"/>
      <c r="BQ152" s="32"/>
      <c r="BR152" s="111" t="s">
        <v>3</v>
      </c>
      <c r="BS152" s="168"/>
      <c r="BT152" s="329"/>
      <c r="BU152" s="329"/>
      <c r="BV152" s="168"/>
      <c r="BW152" s="169"/>
      <c r="BX152" s="168"/>
      <c r="BY152" s="169"/>
      <c r="BZ152" s="168"/>
      <c r="CA152" s="329"/>
      <c r="CB152" s="329"/>
      <c r="CC152" s="168"/>
      <c r="CD152" s="329"/>
      <c r="CE152" s="329"/>
      <c r="CF152" s="168"/>
      <c r="CG152" s="329"/>
      <c r="CH152" s="329"/>
      <c r="CI152" s="168"/>
      <c r="CJ152" s="329"/>
      <c r="CK152" s="329"/>
      <c r="CL152" s="168"/>
      <c r="CM152" s="329"/>
      <c r="CN152" s="329"/>
      <c r="CO152" s="168"/>
      <c r="CP152" s="169"/>
      <c r="CQ152" s="168"/>
      <c r="CR152" s="329"/>
      <c r="CS152" s="329"/>
      <c r="CT152" s="168"/>
      <c r="CU152" s="329"/>
      <c r="CV152" s="329"/>
      <c r="CW152" s="168"/>
      <c r="CX152" s="169"/>
      <c r="CY152" s="168"/>
      <c r="CZ152" s="329"/>
      <c r="DA152" s="329"/>
      <c r="DB152" s="168"/>
      <c r="DC152" s="329"/>
      <c r="DD152" s="329"/>
      <c r="DE152" s="168"/>
      <c r="DF152" s="169"/>
      <c r="DG152" s="168"/>
      <c r="DH152" s="169"/>
      <c r="DI152" s="168"/>
      <c r="DJ152" s="169"/>
      <c r="DK152" s="168"/>
      <c r="DL152" s="169"/>
      <c r="DM152" s="168"/>
      <c r="DN152" s="329"/>
      <c r="DO152" s="329"/>
      <c r="DP152" s="168"/>
      <c r="DQ152" s="329"/>
      <c r="DR152" s="329"/>
      <c r="DS152" s="168"/>
      <c r="DT152" s="329"/>
      <c r="DU152" s="329"/>
      <c r="DV152" s="168"/>
      <c r="DW152" s="329"/>
      <c r="DX152" s="329"/>
      <c r="DY152" s="168"/>
      <c r="DZ152" s="329"/>
      <c r="EA152" s="329"/>
      <c r="EB152" s="32"/>
      <c r="EC152" s="358"/>
      <c r="ED152" s="358"/>
      <c r="EE152" s="32"/>
      <c r="EF152" s="358"/>
      <c r="EG152" s="358"/>
      <c r="EH152" s="32"/>
      <c r="EI152" s="358"/>
      <c r="EJ152" s="358"/>
      <c r="EK152" s="32"/>
      <c r="EL152" s="358"/>
      <c r="EM152" s="358"/>
      <c r="EN152" s="32"/>
      <c r="EO152" s="358"/>
      <c r="EP152" s="358"/>
      <c r="EQ152" s="32"/>
      <c r="ER152" s="358"/>
      <c r="ES152" s="358"/>
      <c r="ET152" s="32"/>
      <c r="EU152" s="358"/>
      <c r="EV152" s="358"/>
      <c r="EW152" s="32"/>
      <c r="EX152" s="358"/>
      <c r="EY152" s="358"/>
      <c r="EZ152" s="32"/>
      <c r="FA152" s="358"/>
      <c r="FB152" s="358"/>
      <c r="FC152" s="32"/>
      <c r="FD152" s="358"/>
      <c r="FE152" s="358"/>
      <c r="FF152" s="32"/>
      <c r="FG152" s="358"/>
      <c r="FH152" s="358"/>
      <c r="FI152" s="32"/>
      <c r="FJ152" s="294"/>
      <c r="FK152" s="358"/>
    </row>
    <row r="153" spans="1:167" x14ac:dyDescent="0.2">
      <c r="A153" s="195" t="s">
        <v>138</v>
      </c>
      <c r="B153" s="13" t="s">
        <v>243</v>
      </c>
      <c r="C153" s="2248" t="s">
        <v>2</v>
      </c>
      <c r="D153" s="30" t="s">
        <v>2</v>
      </c>
      <c r="E153" s="76"/>
      <c r="F153" s="32"/>
      <c r="G153" s="294" t="s">
        <v>3</v>
      </c>
      <c r="H153" s="294"/>
      <c r="I153" s="32"/>
      <c r="J153" s="294" t="s">
        <v>3</v>
      </c>
      <c r="K153" s="294"/>
      <c r="L153" s="38">
        <v>1.1000000000000001</v>
      </c>
      <c r="M153" s="33" t="s">
        <v>12</v>
      </c>
      <c r="N153" s="33"/>
      <c r="O153" s="294"/>
      <c r="P153" s="294"/>
      <c r="Q153" s="33"/>
      <c r="R153" s="294"/>
      <c r="S153" s="294"/>
      <c r="T153" s="33"/>
      <c r="U153" s="294"/>
      <c r="V153" s="294"/>
      <c r="W153" s="33"/>
      <c r="X153" s="294"/>
      <c r="Y153" s="294"/>
      <c r="Z153" s="32"/>
      <c r="AA153" s="33" t="s">
        <v>3</v>
      </c>
      <c r="AB153" s="32"/>
      <c r="AC153" s="33" t="s">
        <v>3</v>
      </c>
      <c r="AD153" s="32"/>
      <c r="AE153" s="33" t="s">
        <v>3</v>
      </c>
      <c r="AF153" s="32"/>
      <c r="AG153" s="33" t="s">
        <v>3</v>
      </c>
      <c r="AH153" s="32"/>
      <c r="AI153" s="294" t="s">
        <v>3</v>
      </c>
      <c r="AJ153" s="294"/>
      <c r="AK153" s="32"/>
      <c r="AL153" s="33" t="s">
        <v>3</v>
      </c>
      <c r="AM153" s="32"/>
      <c r="AN153" s="33" t="s">
        <v>3</v>
      </c>
      <c r="AO153" s="32"/>
      <c r="AP153" s="294" t="s">
        <v>3</v>
      </c>
      <c r="AQ153" s="294"/>
      <c r="AR153" s="32"/>
      <c r="AS153" s="294" t="s">
        <v>3</v>
      </c>
      <c r="AT153" s="294"/>
      <c r="AU153" s="32"/>
      <c r="AV153" s="294" t="s">
        <v>3</v>
      </c>
      <c r="AW153" s="294"/>
      <c r="AX153" s="32"/>
      <c r="AY153" s="33" t="s">
        <v>3</v>
      </c>
      <c r="AZ153" s="32"/>
      <c r="BA153" s="33" t="s">
        <v>3</v>
      </c>
      <c r="BB153" s="32"/>
      <c r="BC153" s="294" t="s">
        <v>3</v>
      </c>
      <c r="BD153" s="294"/>
      <c r="BE153" s="32"/>
      <c r="BF153" s="33" t="s">
        <v>3</v>
      </c>
      <c r="BG153" s="32"/>
      <c r="BH153" s="294" t="s">
        <v>3</v>
      </c>
      <c r="BI153" s="294"/>
      <c r="BJ153" s="32"/>
      <c r="BK153" s="33" t="s">
        <v>3</v>
      </c>
      <c r="BL153" s="32"/>
      <c r="BM153" s="33" t="s">
        <v>3</v>
      </c>
      <c r="BN153" s="32"/>
      <c r="BO153" s="294" t="s">
        <v>3</v>
      </c>
      <c r="BP153" s="294"/>
      <c r="BQ153" s="32"/>
      <c r="BR153" s="111" t="s">
        <v>3</v>
      </c>
      <c r="BS153" s="168"/>
      <c r="BT153" s="329"/>
      <c r="BU153" s="329"/>
      <c r="BV153" s="168"/>
      <c r="BW153" s="169"/>
      <c r="BX153" s="168"/>
      <c r="BY153" s="169"/>
      <c r="BZ153" s="168"/>
      <c r="CA153" s="329"/>
      <c r="CB153" s="329"/>
      <c r="CC153" s="168"/>
      <c r="CD153" s="329"/>
      <c r="CE153" s="329"/>
      <c r="CF153" s="168"/>
      <c r="CG153" s="329"/>
      <c r="CH153" s="329"/>
      <c r="CI153" s="168"/>
      <c r="CJ153" s="329"/>
      <c r="CK153" s="329"/>
      <c r="CL153" s="168"/>
      <c r="CM153" s="329"/>
      <c r="CN153" s="329"/>
      <c r="CO153" s="168"/>
      <c r="CP153" s="169"/>
      <c r="CQ153" s="168"/>
      <c r="CR153" s="329"/>
      <c r="CS153" s="329"/>
      <c r="CT153" s="168"/>
      <c r="CU153" s="329"/>
      <c r="CV153" s="329"/>
      <c r="CW153" s="168"/>
      <c r="CX153" s="169"/>
      <c r="CY153" s="168"/>
      <c r="CZ153" s="329"/>
      <c r="DA153" s="329"/>
      <c r="DB153" s="168"/>
      <c r="DC153" s="329"/>
      <c r="DD153" s="329"/>
      <c r="DE153" s="168"/>
      <c r="DF153" s="169"/>
      <c r="DG153" s="168"/>
      <c r="DH153" s="169"/>
      <c r="DI153" s="168"/>
      <c r="DJ153" s="169"/>
      <c r="DK153" s="168"/>
      <c r="DL153" s="169"/>
      <c r="DM153" s="168"/>
      <c r="DN153" s="329"/>
      <c r="DO153" s="329"/>
      <c r="DP153" s="168"/>
      <c r="DQ153" s="329"/>
      <c r="DR153" s="329"/>
      <c r="DS153" s="168"/>
      <c r="DT153" s="329"/>
      <c r="DU153" s="329"/>
      <c r="DV153" s="168"/>
      <c r="DW153" s="329"/>
      <c r="DX153" s="329"/>
      <c r="DY153" s="168"/>
      <c r="DZ153" s="329"/>
      <c r="EA153" s="329"/>
      <c r="EB153" s="32"/>
      <c r="EC153" s="358"/>
      <c r="ED153" s="358"/>
      <c r="EE153" s="32"/>
      <c r="EF153" s="358"/>
      <c r="EG153" s="358"/>
      <c r="EH153" s="32"/>
      <c r="EI153" s="358"/>
      <c r="EJ153" s="358"/>
      <c r="EK153" s="32"/>
      <c r="EL153" s="358"/>
      <c r="EM153" s="358"/>
      <c r="EN153" s="32"/>
      <c r="EO153" s="358"/>
      <c r="EP153" s="358"/>
      <c r="EQ153" s="32"/>
      <c r="ER153" s="358"/>
      <c r="ES153" s="358"/>
      <c r="ET153" s="32"/>
      <c r="EU153" s="358"/>
      <c r="EV153" s="358"/>
      <c r="EW153" s="32"/>
      <c r="EX153" s="358"/>
      <c r="EY153" s="358"/>
      <c r="EZ153" s="32"/>
      <c r="FA153" s="358"/>
      <c r="FB153" s="358"/>
      <c r="FC153" s="32"/>
      <c r="FD153" s="358"/>
      <c r="FE153" s="358"/>
      <c r="FF153" s="32"/>
      <c r="FG153" s="358"/>
      <c r="FH153" s="358"/>
      <c r="FI153" s="32"/>
      <c r="FJ153" s="294"/>
      <c r="FK153" s="358"/>
    </row>
    <row r="154" spans="1:167" x14ac:dyDescent="0.2">
      <c r="A154" s="195" t="s">
        <v>139</v>
      </c>
      <c r="B154" s="13" t="s">
        <v>243</v>
      </c>
      <c r="C154" s="2248" t="s">
        <v>2</v>
      </c>
      <c r="D154" s="30">
        <v>600</v>
      </c>
      <c r="E154" s="76"/>
      <c r="F154" s="32"/>
      <c r="G154" s="294" t="s">
        <v>3</v>
      </c>
      <c r="H154" s="294"/>
      <c r="I154" s="32"/>
      <c r="J154" s="294" t="s">
        <v>3</v>
      </c>
      <c r="K154" s="294"/>
      <c r="L154" s="38">
        <v>1.1000000000000001</v>
      </c>
      <c r="M154" s="33" t="s">
        <v>12</v>
      </c>
      <c r="N154" s="33"/>
      <c r="O154" s="294"/>
      <c r="P154" s="294"/>
      <c r="Q154" s="33"/>
      <c r="R154" s="294"/>
      <c r="S154" s="294"/>
      <c r="T154" s="33"/>
      <c r="U154" s="294"/>
      <c r="V154" s="294"/>
      <c r="W154" s="33"/>
      <c r="X154" s="294"/>
      <c r="Y154" s="294"/>
      <c r="Z154" s="32"/>
      <c r="AA154" s="33" t="s">
        <v>3</v>
      </c>
      <c r="AB154" s="32"/>
      <c r="AC154" s="33" t="s">
        <v>3</v>
      </c>
      <c r="AD154" s="32"/>
      <c r="AE154" s="33" t="s">
        <v>3</v>
      </c>
      <c r="AF154" s="32"/>
      <c r="AG154" s="33" t="s">
        <v>3</v>
      </c>
      <c r="AH154" s="32"/>
      <c r="AI154" s="294" t="s">
        <v>3</v>
      </c>
      <c r="AJ154" s="294"/>
      <c r="AK154" s="32"/>
      <c r="AL154" s="33" t="s">
        <v>3</v>
      </c>
      <c r="AM154" s="32"/>
      <c r="AN154" s="33" t="s">
        <v>3</v>
      </c>
      <c r="AO154" s="32"/>
      <c r="AP154" s="294" t="s">
        <v>3</v>
      </c>
      <c r="AQ154" s="294"/>
      <c r="AR154" s="32"/>
      <c r="AS154" s="294" t="s">
        <v>3</v>
      </c>
      <c r="AT154" s="294"/>
      <c r="AU154" s="32"/>
      <c r="AV154" s="294" t="s">
        <v>3</v>
      </c>
      <c r="AW154" s="294"/>
      <c r="AX154" s="32"/>
      <c r="AY154" s="33" t="s">
        <v>3</v>
      </c>
      <c r="AZ154" s="32"/>
      <c r="BA154" s="33" t="s">
        <v>3</v>
      </c>
      <c r="BB154" s="32"/>
      <c r="BC154" s="294" t="s">
        <v>3</v>
      </c>
      <c r="BD154" s="294"/>
      <c r="BE154" s="32"/>
      <c r="BF154" s="33" t="s">
        <v>3</v>
      </c>
      <c r="BG154" s="32"/>
      <c r="BH154" s="294" t="s">
        <v>3</v>
      </c>
      <c r="BI154" s="294"/>
      <c r="BJ154" s="32"/>
      <c r="BK154" s="33" t="s">
        <v>3</v>
      </c>
      <c r="BL154" s="32"/>
      <c r="BM154" s="33" t="s">
        <v>3</v>
      </c>
      <c r="BN154" s="32"/>
      <c r="BO154" s="294" t="s">
        <v>3</v>
      </c>
      <c r="BP154" s="294"/>
      <c r="BQ154" s="32"/>
      <c r="BR154" s="111" t="s">
        <v>3</v>
      </c>
      <c r="BS154" s="168"/>
      <c r="BT154" s="329"/>
      <c r="BU154" s="329"/>
      <c r="BV154" s="168"/>
      <c r="BW154" s="169"/>
      <c r="BX154" s="168"/>
      <c r="BY154" s="169"/>
      <c r="BZ154" s="168"/>
      <c r="CA154" s="329"/>
      <c r="CB154" s="329"/>
      <c r="CC154" s="168"/>
      <c r="CD154" s="329"/>
      <c r="CE154" s="329"/>
      <c r="CF154" s="168"/>
      <c r="CG154" s="329"/>
      <c r="CH154" s="329"/>
      <c r="CI154" s="168"/>
      <c r="CJ154" s="329"/>
      <c r="CK154" s="329"/>
      <c r="CL154" s="168"/>
      <c r="CM154" s="329"/>
      <c r="CN154" s="329"/>
      <c r="CO154" s="168"/>
      <c r="CP154" s="169"/>
      <c r="CQ154" s="168"/>
      <c r="CR154" s="329"/>
      <c r="CS154" s="329"/>
      <c r="CT154" s="168"/>
      <c r="CU154" s="329"/>
      <c r="CV154" s="329"/>
      <c r="CW154" s="168"/>
      <c r="CX154" s="169"/>
      <c r="CY154" s="168"/>
      <c r="CZ154" s="329"/>
      <c r="DA154" s="329"/>
      <c r="DB154" s="168"/>
      <c r="DC154" s="329"/>
      <c r="DD154" s="329"/>
      <c r="DE154" s="168"/>
      <c r="DF154" s="169"/>
      <c r="DG154" s="168"/>
      <c r="DH154" s="169"/>
      <c r="DI154" s="168"/>
      <c r="DJ154" s="169"/>
      <c r="DK154" s="168"/>
      <c r="DL154" s="169"/>
      <c r="DM154" s="168"/>
      <c r="DN154" s="329"/>
      <c r="DO154" s="329"/>
      <c r="DP154" s="168"/>
      <c r="DQ154" s="329"/>
      <c r="DR154" s="329"/>
      <c r="DS154" s="168"/>
      <c r="DT154" s="329"/>
      <c r="DU154" s="329"/>
      <c r="DV154" s="168"/>
      <c r="DW154" s="329"/>
      <c r="DX154" s="329"/>
      <c r="DY154" s="168"/>
      <c r="DZ154" s="329"/>
      <c r="EA154" s="329"/>
      <c r="EB154" s="32"/>
      <c r="EC154" s="358"/>
      <c r="ED154" s="358"/>
      <c r="EE154" s="32"/>
      <c r="EF154" s="358"/>
      <c r="EG154" s="358"/>
      <c r="EH154" s="32"/>
      <c r="EI154" s="358"/>
      <c r="EJ154" s="358"/>
      <c r="EK154" s="32"/>
      <c r="EL154" s="358"/>
      <c r="EM154" s="358"/>
      <c r="EN154" s="32"/>
      <c r="EO154" s="358"/>
      <c r="EP154" s="358"/>
      <c r="EQ154" s="32"/>
      <c r="ER154" s="358"/>
      <c r="ES154" s="358"/>
      <c r="ET154" s="32"/>
      <c r="EU154" s="358"/>
      <c r="EV154" s="358"/>
      <c r="EW154" s="32"/>
      <c r="EX154" s="358"/>
      <c r="EY154" s="358"/>
      <c r="EZ154" s="32"/>
      <c r="FA154" s="358"/>
      <c r="FB154" s="358"/>
      <c r="FC154" s="32"/>
      <c r="FD154" s="358"/>
      <c r="FE154" s="358"/>
      <c r="FF154" s="32"/>
      <c r="FG154" s="358"/>
      <c r="FH154" s="358"/>
      <c r="FI154" s="32"/>
      <c r="FJ154" s="294"/>
      <c r="FK154" s="358"/>
    </row>
    <row r="155" spans="1:167" x14ac:dyDescent="0.2">
      <c r="A155" s="195" t="s">
        <v>140</v>
      </c>
      <c r="B155" s="13" t="s">
        <v>243</v>
      </c>
      <c r="C155" s="2248" t="s">
        <v>2</v>
      </c>
      <c r="D155" s="30" t="s">
        <v>2</v>
      </c>
      <c r="E155" s="76"/>
      <c r="F155" s="32"/>
      <c r="G155" s="294" t="s">
        <v>3</v>
      </c>
      <c r="H155" s="294"/>
      <c r="I155" s="32"/>
      <c r="J155" s="294" t="s">
        <v>3</v>
      </c>
      <c r="K155" s="294"/>
      <c r="L155" s="38">
        <v>1.1000000000000001</v>
      </c>
      <c r="M155" s="33" t="s">
        <v>12</v>
      </c>
      <c r="N155" s="33"/>
      <c r="O155" s="294"/>
      <c r="P155" s="294"/>
      <c r="Q155" s="33"/>
      <c r="R155" s="294"/>
      <c r="S155" s="294"/>
      <c r="T155" s="33"/>
      <c r="U155" s="294"/>
      <c r="V155" s="294"/>
      <c r="W155" s="33"/>
      <c r="X155" s="294"/>
      <c r="Y155" s="294"/>
      <c r="Z155" s="32"/>
      <c r="AA155" s="33" t="s">
        <v>3</v>
      </c>
      <c r="AB155" s="32"/>
      <c r="AC155" s="33" t="s">
        <v>3</v>
      </c>
      <c r="AD155" s="32"/>
      <c r="AE155" s="33" t="s">
        <v>3</v>
      </c>
      <c r="AF155" s="32"/>
      <c r="AG155" s="33" t="s">
        <v>3</v>
      </c>
      <c r="AH155" s="32"/>
      <c r="AI155" s="294" t="s">
        <v>3</v>
      </c>
      <c r="AJ155" s="294"/>
      <c r="AK155" s="32"/>
      <c r="AL155" s="33" t="s">
        <v>3</v>
      </c>
      <c r="AM155" s="32"/>
      <c r="AN155" s="33" t="s">
        <v>3</v>
      </c>
      <c r="AO155" s="32"/>
      <c r="AP155" s="294" t="s">
        <v>3</v>
      </c>
      <c r="AQ155" s="294"/>
      <c r="AR155" s="32"/>
      <c r="AS155" s="294" t="s">
        <v>3</v>
      </c>
      <c r="AT155" s="294"/>
      <c r="AU155" s="32"/>
      <c r="AV155" s="294" t="s">
        <v>3</v>
      </c>
      <c r="AW155" s="294"/>
      <c r="AX155" s="32"/>
      <c r="AY155" s="33" t="s">
        <v>3</v>
      </c>
      <c r="AZ155" s="32"/>
      <c r="BA155" s="33" t="s">
        <v>3</v>
      </c>
      <c r="BB155" s="32"/>
      <c r="BC155" s="294" t="s">
        <v>3</v>
      </c>
      <c r="BD155" s="294"/>
      <c r="BE155" s="32"/>
      <c r="BF155" s="33" t="s">
        <v>3</v>
      </c>
      <c r="BG155" s="32"/>
      <c r="BH155" s="294" t="s">
        <v>3</v>
      </c>
      <c r="BI155" s="294"/>
      <c r="BJ155" s="32"/>
      <c r="BK155" s="33" t="s">
        <v>3</v>
      </c>
      <c r="BL155" s="32"/>
      <c r="BM155" s="33" t="s">
        <v>3</v>
      </c>
      <c r="BN155" s="32"/>
      <c r="BO155" s="294" t="s">
        <v>3</v>
      </c>
      <c r="BP155" s="294"/>
      <c r="BQ155" s="32"/>
      <c r="BR155" s="111" t="s">
        <v>3</v>
      </c>
      <c r="BS155" s="168"/>
      <c r="BT155" s="329"/>
      <c r="BU155" s="329"/>
      <c r="BV155" s="168"/>
      <c r="BW155" s="169"/>
      <c r="BX155" s="168"/>
      <c r="BY155" s="169"/>
      <c r="BZ155" s="168"/>
      <c r="CA155" s="329"/>
      <c r="CB155" s="329"/>
      <c r="CC155" s="168"/>
      <c r="CD155" s="329"/>
      <c r="CE155" s="329"/>
      <c r="CF155" s="168"/>
      <c r="CG155" s="329"/>
      <c r="CH155" s="329"/>
      <c r="CI155" s="168"/>
      <c r="CJ155" s="329"/>
      <c r="CK155" s="329"/>
      <c r="CL155" s="168"/>
      <c r="CM155" s="329"/>
      <c r="CN155" s="329"/>
      <c r="CO155" s="168"/>
      <c r="CP155" s="169"/>
      <c r="CQ155" s="168"/>
      <c r="CR155" s="329"/>
      <c r="CS155" s="329"/>
      <c r="CT155" s="168"/>
      <c r="CU155" s="329"/>
      <c r="CV155" s="329"/>
      <c r="CW155" s="168"/>
      <c r="CX155" s="169"/>
      <c r="CY155" s="168"/>
      <c r="CZ155" s="329"/>
      <c r="DA155" s="329"/>
      <c r="DB155" s="168"/>
      <c r="DC155" s="329"/>
      <c r="DD155" s="329"/>
      <c r="DE155" s="168"/>
      <c r="DF155" s="169"/>
      <c r="DG155" s="168"/>
      <c r="DH155" s="169"/>
      <c r="DI155" s="168"/>
      <c r="DJ155" s="169"/>
      <c r="DK155" s="168"/>
      <c r="DL155" s="169"/>
      <c r="DM155" s="168"/>
      <c r="DN155" s="329"/>
      <c r="DO155" s="329"/>
      <c r="DP155" s="168"/>
      <c r="DQ155" s="329"/>
      <c r="DR155" s="329"/>
      <c r="DS155" s="168"/>
      <c r="DT155" s="329"/>
      <c r="DU155" s="329"/>
      <c r="DV155" s="168"/>
      <c r="DW155" s="329"/>
      <c r="DX155" s="329"/>
      <c r="DY155" s="168"/>
      <c r="DZ155" s="329"/>
      <c r="EA155" s="329"/>
      <c r="EB155" s="32"/>
      <c r="EC155" s="358"/>
      <c r="ED155" s="358"/>
      <c r="EE155" s="32"/>
      <c r="EF155" s="358"/>
      <c r="EG155" s="358"/>
      <c r="EH155" s="32"/>
      <c r="EI155" s="358"/>
      <c r="EJ155" s="358"/>
      <c r="EK155" s="32"/>
      <c r="EL155" s="358"/>
      <c r="EM155" s="358"/>
      <c r="EN155" s="32"/>
      <c r="EO155" s="358"/>
      <c r="EP155" s="358"/>
      <c r="EQ155" s="32"/>
      <c r="ER155" s="358"/>
      <c r="ES155" s="358"/>
      <c r="ET155" s="32"/>
      <c r="EU155" s="358"/>
      <c r="EV155" s="358"/>
      <c r="EW155" s="32"/>
      <c r="EX155" s="358"/>
      <c r="EY155" s="358"/>
      <c r="EZ155" s="32"/>
      <c r="FA155" s="358"/>
      <c r="FB155" s="358"/>
      <c r="FC155" s="32"/>
      <c r="FD155" s="358"/>
      <c r="FE155" s="358"/>
      <c r="FF155" s="32"/>
      <c r="FG155" s="358"/>
      <c r="FH155" s="358"/>
      <c r="FI155" s="32"/>
      <c r="FJ155" s="294"/>
      <c r="FK155" s="358"/>
    </row>
    <row r="156" spans="1:167" x14ac:dyDescent="0.2">
      <c r="A156" s="195" t="s">
        <v>141</v>
      </c>
      <c r="B156" s="13" t="s">
        <v>243</v>
      </c>
      <c r="C156" s="2248" t="s">
        <v>2</v>
      </c>
      <c r="D156" s="30" t="s">
        <v>2</v>
      </c>
      <c r="E156" s="76"/>
      <c r="F156" s="32"/>
      <c r="G156" s="294" t="s">
        <v>3</v>
      </c>
      <c r="H156" s="294"/>
      <c r="I156" s="32"/>
      <c r="J156" s="294" t="s">
        <v>3</v>
      </c>
      <c r="K156" s="294"/>
      <c r="L156" s="38">
        <v>2.2000000000000002</v>
      </c>
      <c r="M156" s="33" t="s">
        <v>12</v>
      </c>
      <c r="N156" s="33"/>
      <c r="O156" s="294"/>
      <c r="P156" s="294"/>
      <c r="Q156" s="33"/>
      <c r="R156" s="294"/>
      <c r="S156" s="294"/>
      <c r="T156" s="33"/>
      <c r="U156" s="294"/>
      <c r="V156" s="294"/>
      <c r="W156" s="33"/>
      <c r="X156" s="294"/>
      <c r="Y156" s="294"/>
      <c r="Z156" s="32"/>
      <c r="AA156" s="33" t="s">
        <v>3</v>
      </c>
      <c r="AB156" s="32"/>
      <c r="AC156" s="33" t="s">
        <v>3</v>
      </c>
      <c r="AD156" s="32"/>
      <c r="AE156" s="33" t="s">
        <v>3</v>
      </c>
      <c r="AF156" s="32"/>
      <c r="AG156" s="33" t="s">
        <v>3</v>
      </c>
      <c r="AH156" s="32"/>
      <c r="AI156" s="294" t="s">
        <v>3</v>
      </c>
      <c r="AJ156" s="294"/>
      <c r="AK156" s="32"/>
      <c r="AL156" s="33" t="s">
        <v>3</v>
      </c>
      <c r="AM156" s="32"/>
      <c r="AN156" s="33" t="s">
        <v>3</v>
      </c>
      <c r="AO156" s="32"/>
      <c r="AP156" s="294" t="s">
        <v>3</v>
      </c>
      <c r="AQ156" s="294"/>
      <c r="AR156" s="32"/>
      <c r="AS156" s="294" t="s">
        <v>3</v>
      </c>
      <c r="AT156" s="294"/>
      <c r="AU156" s="32"/>
      <c r="AV156" s="294" t="s">
        <v>3</v>
      </c>
      <c r="AW156" s="294"/>
      <c r="AX156" s="32"/>
      <c r="AY156" s="33" t="s">
        <v>3</v>
      </c>
      <c r="AZ156" s="32"/>
      <c r="BA156" s="33" t="s">
        <v>3</v>
      </c>
      <c r="BB156" s="32"/>
      <c r="BC156" s="294" t="s">
        <v>3</v>
      </c>
      <c r="BD156" s="294"/>
      <c r="BE156" s="32"/>
      <c r="BF156" s="33" t="s">
        <v>3</v>
      </c>
      <c r="BG156" s="32"/>
      <c r="BH156" s="294" t="s">
        <v>3</v>
      </c>
      <c r="BI156" s="294"/>
      <c r="BJ156" s="32"/>
      <c r="BK156" s="33" t="s">
        <v>3</v>
      </c>
      <c r="BL156" s="32"/>
      <c r="BM156" s="33" t="s">
        <v>3</v>
      </c>
      <c r="BN156" s="32"/>
      <c r="BO156" s="294" t="s">
        <v>3</v>
      </c>
      <c r="BP156" s="294"/>
      <c r="BQ156" s="32"/>
      <c r="BR156" s="111" t="s">
        <v>3</v>
      </c>
      <c r="BS156" s="168"/>
      <c r="BT156" s="329"/>
      <c r="BU156" s="329"/>
      <c r="BV156" s="168"/>
      <c r="BW156" s="169"/>
      <c r="BX156" s="168"/>
      <c r="BY156" s="169"/>
      <c r="BZ156" s="168"/>
      <c r="CA156" s="329"/>
      <c r="CB156" s="329"/>
      <c r="CC156" s="168"/>
      <c r="CD156" s="329"/>
      <c r="CE156" s="329"/>
      <c r="CF156" s="168"/>
      <c r="CG156" s="329"/>
      <c r="CH156" s="329"/>
      <c r="CI156" s="168"/>
      <c r="CJ156" s="329"/>
      <c r="CK156" s="329"/>
      <c r="CL156" s="168"/>
      <c r="CM156" s="329"/>
      <c r="CN156" s="329"/>
      <c r="CO156" s="168"/>
      <c r="CP156" s="169"/>
      <c r="CQ156" s="168"/>
      <c r="CR156" s="329"/>
      <c r="CS156" s="329"/>
      <c r="CT156" s="168"/>
      <c r="CU156" s="329"/>
      <c r="CV156" s="329"/>
      <c r="CW156" s="168"/>
      <c r="CX156" s="169"/>
      <c r="CY156" s="168"/>
      <c r="CZ156" s="329"/>
      <c r="DA156" s="329"/>
      <c r="DB156" s="168"/>
      <c r="DC156" s="329"/>
      <c r="DD156" s="329"/>
      <c r="DE156" s="168"/>
      <c r="DF156" s="169"/>
      <c r="DG156" s="168"/>
      <c r="DH156" s="169"/>
      <c r="DI156" s="168"/>
      <c r="DJ156" s="169"/>
      <c r="DK156" s="168"/>
      <c r="DL156" s="169"/>
      <c r="DM156" s="168"/>
      <c r="DN156" s="329"/>
      <c r="DO156" s="329"/>
      <c r="DP156" s="168"/>
      <c r="DQ156" s="329"/>
      <c r="DR156" s="329"/>
      <c r="DS156" s="168"/>
      <c r="DT156" s="329"/>
      <c r="DU156" s="329"/>
      <c r="DV156" s="168"/>
      <c r="DW156" s="329"/>
      <c r="DX156" s="329"/>
      <c r="DY156" s="168"/>
      <c r="DZ156" s="329"/>
      <c r="EA156" s="329"/>
      <c r="EB156" s="32"/>
      <c r="EC156" s="358"/>
      <c r="ED156" s="358"/>
      <c r="EE156" s="32"/>
      <c r="EF156" s="358"/>
      <c r="EG156" s="358"/>
      <c r="EH156" s="32"/>
      <c r="EI156" s="358"/>
      <c r="EJ156" s="358"/>
      <c r="EK156" s="32"/>
      <c r="EL156" s="358"/>
      <c r="EM156" s="358"/>
      <c r="EN156" s="32"/>
      <c r="EO156" s="358"/>
      <c r="EP156" s="358"/>
      <c r="EQ156" s="32"/>
      <c r="ER156" s="358"/>
      <c r="ES156" s="358"/>
      <c r="ET156" s="32"/>
      <c r="EU156" s="358"/>
      <c r="EV156" s="358"/>
      <c r="EW156" s="32"/>
      <c r="EX156" s="358"/>
      <c r="EY156" s="358"/>
      <c r="EZ156" s="32"/>
      <c r="FA156" s="358"/>
      <c r="FB156" s="358"/>
      <c r="FC156" s="32"/>
      <c r="FD156" s="358"/>
      <c r="FE156" s="358"/>
      <c r="FF156" s="32"/>
      <c r="FG156" s="358"/>
      <c r="FH156" s="358"/>
      <c r="FI156" s="32"/>
      <c r="FJ156" s="294"/>
      <c r="FK156" s="358"/>
    </row>
    <row r="157" spans="1:167" x14ac:dyDescent="0.2">
      <c r="A157" s="195" t="s">
        <v>142</v>
      </c>
      <c r="B157" s="13" t="s">
        <v>243</v>
      </c>
      <c r="C157" s="2248" t="s">
        <v>2</v>
      </c>
      <c r="D157" s="30" t="s">
        <v>2</v>
      </c>
      <c r="E157" s="76"/>
      <c r="F157" s="32"/>
      <c r="G157" s="294" t="s">
        <v>3</v>
      </c>
      <c r="H157" s="294"/>
      <c r="I157" s="32"/>
      <c r="J157" s="294" t="s">
        <v>3</v>
      </c>
      <c r="K157" s="294"/>
      <c r="L157" s="38">
        <v>1.1000000000000001</v>
      </c>
      <c r="M157" s="33" t="s">
        <v>12</v>
      </c>
      <c r="N157" s="33"/>
      <c r="O157" s="294"/>
      <c r="P157" s="294"/>
      <c r="Q157" s="33"/>
      <c r="R157" s="294"/>
      <c r="S157" s="294"/>
      <c r="T157" s="33"/>
      <c r="U157" s="294"/>
      <c r="V157" s="294"/>
      <c r="W157" s="33"/>
      <c r="X157" s="294"/>
      <c r="Y157" s="294"/>
      <c r="Z157" s="32"/>
      <c r="AA157" s="33" t="s">
        <v>3</v>
      </c>
      <c r="AB157" s="32"/>
      <c r="AC157" s="33" t="s">
        <v>3</v>
      </c>
      <c r="AD157" s="32"/>
      <c r="AE157" s="33" t="s">
        <v>3</v>
      </c>
      <c r="AF157" s="32"/>
      <c r="AG157" s="33" t="s">
        <v>3</v>
      </c>
      <c r="AH157" s="32"/>
      <c r="AI157" s="294" t="s">
        <v>3</v>
      </c>
      <c r="AJ157" s="294"/>
      <c r="AK157" s="32"/>
      <c r="AL157" s="33" t="s">
        <v>3</v>
      </c>
      <c r="AM157" s="32"/>
      <c r="AN157" s="33" t="s">
        <v>3</v>
      </c>
      <c r="AO157" s="32"/>
      <c r="AP157" s="294" t="s">
        <v>3</v>
      </c>
      <c r="AQ157" s="294"/>
      <c r="AR157" s="32"/>
      <c r="AS157" s="294" t="s">
        <v>3</v>
      </c>
      <c r="AT157" s="294"/>
      <c r="AU157" s="32"/>
      <c r="AV157" s="294" t="s">
        <v>3</v>
      </c>
      <c r="AW157" s="294"/>
      <c r="AX157" s="32"/>
      <c r="AY157" s="33" t="s">
        <v>3</v>
      </c>
      <c r="AZ157" s="32"/>
      <c r="BA157" s="33" t="s">
        <v>3</v>
      </c>
      <c r="BB157" s="32"/>
      <c r="BC157" s="294" t="s">
        <v>3</v>
      </c>
      <c r="BD157" s="294"/>
      <c r="BE157" s="32"/>
      <c r="BF157" s="33" t="s">
        <v>3</v>
      </c>
      <c r="BG157" s="32"/>
      <c r="BH157" s="294" t="s">
        <v>3</v>
      </c>
      <c r="BI157" s="294"/>
      <c r="BJ157" s="32"/>
      <c r="BK157" s="33" t="s">
        <v>3</v>
      </c>
      <c r="BL157" s="32"/>
      <c r="BM157" s="33" t="s">
        <v>3</v>
      </c>
      <c r="BN157" s="32"/>
      <c r="BO157" s="294" t="s">
        <v>3</v>
      </c>
      <c r="BP157" s="294"/>
      <c r="BQ157" s="32"/>
      <c r="BR157" s="111" t="s">
        <v>3</v>
      </c>
      <c r="BS157" s="168"/>
      <c r="BT157" s="329"/>
      <c r="BU157" s="329"/>
      <c r="BV157" s="168"/>
      <c r="BW157" s="169"/>
      <c r="BX157" s="168"/>
      <c r="BY157" s="169"/>
      <c r="BZ157" s="168"/>
      <c r="CA157" s="329"/>
      <c r="CB157" s="329"/>
      <c r="CC157" s="168"/>
      <c r="CD157" s="329"/>
      <c r="CE157" s="329"/>
      <c r="CF157" s="168"/>
      <c r="CG157" s="329"/>
      <c r="CH157" s="329"/>
      <c r="CI157" s="168"/>
      <c r="CJ157" s="329"/>
      <c r="CK157" s="329"/>
      <c r="CL157" s="168"/>
      <c r="CM157" s="329"/>
      <c r="CN157" s="329"/>
      <c r="CO157" s="168"/>
      <c r="CP157" s="169"/>
      <c r="CQ157" s="168"/>
      <c r="CR157" s="329"/>
      <c r="CS157" s="329"/>
      <c r="CT157" s="168"/>
      <c r="CU157" s="329"/>
      <c r="CV157" s="329"/>
      <c r="CW157" s="168"/>
      <c r="CX157" s="169"/>
      <c r="CY157" s="168"/>
      <c r="CZ157" s="329"/>
      <c r="DA157" s="329"/>
      <c r="DB157" s="168"/>
      <c r="DC157" s="329"/>
      <c r="DD157" s="329"/>
      <c r="DE157" s="168"/>
      <c r="DF157" s="169"/>
      <c r="DG157" s="168"/>
      <c r="DH157" s="169"/>
      <c r="DI157" s="168"/>
      <c r="DJ157" s="169"/>
      <c r="DK157" s="168"/>
      <c r="DL157" s="169"/>
      <c r="DM157" s="168"/>
      <c r="DN157" s="329"/>
      <c r="DO157" s="329"/>
      <c r="DP157" s="168"/>
      <c r="DQ157" s="329"/>
      <c r="DR157" s="329"/>
      <c r="DS157" s="168"/>
      <c r="DT157" s="329"/>
      <c r="DU157" s="329"/>
      <c r="DV157" s="168"/>
      <c r="DW157" s="329"/>
      <c r="DX157" s="329"/>
      <c r="DY157" s="168"/>
      <c r="DZ157" s="329"/>
      <c r="EA157" s="329"/>
      <c r="EB157" s="32"/>
      <c r="EC157" s="358"/>
      <c r="ED157" s="358"/>
      <c r="EE157" s="32"/>
      <c r="EF157" s="358"/>
      <c r="EG157" s="358"/>
      <c r="EH157" s="32"/>
      <c r="EI157" s="358"/>
      <c r="EJ157" s="358"/>
      <c r="EK157" s="32"/>
      <c r="EL157" s="358"/>
      <c r="EM157" s="358"/>
      <c r="EN157" s="32"/>
      <c r="EO157" s="358"/>
      <c r="EP157" s="358"/>
      <c r="EQ157" s="32"/>
      <c r="ER157" s="358"/>
      <c r="ES157" s="358"/>
      <c r="ET157" s="32"/>
      <c r="EU157" s="358"/>
      <c r="EV157" s="358"/>
      <c r="EW157" s="32"/>
      <c r="EX157" s="358"/>
      <c r="EY157" s="358"/>
      <c r="EZ157" s="32"/>
      <c r="FA157" s="358"/>
      <c r="FB157" s="358"/>
      <c r="FC157" s="32"/>
      <c r="FD157" s="358"/>
      <c r="FE157" s="358"/>
      <c r="FF157" s="32"/>
      <c r="FG157" s="358"/>
      <c r="FH157" s="358"/>
      <c r="FI157" s="32"/>
      <c r="FJ157" s="294"/>
      <c r="FK157" s="358"/>
    </row>
    <row r="158" spans="1:167" x14ac:dyDescent="0.2">
      <c r="A158" s="195" t="s">
        <v>57</v>
      </c>
      <c r="B158" s="13" t="s">
        <v>243</v>
      </c>
      <c r="C158" s="2248" t="s">
        <v>2</v>
      </c>
      <c r="D158" s="30">
        <v>561</v>
      </c>
      <c r="E158" s="76"/>
      <c r="F158" s="32"/>
      <c r="G158" s="294" t="s">
        <v>3</v>
      </c>
      <c r="H158" s="294"/>
      <c r="I158" s="32"/>
      <c r="J158" s="294" t="s">
        <v>3</v>
      </c>
      <c r="K158" s="294"/>
      <c r="L158" s="38">
        <v>1.1000000000000001</v>
      </c>
      <c r="M158" s="33" t="s">
        <v>12</v>
      </c>
      <c r="N158" s="33"/>
      <c r="O158" s="294"/>
      <c r="P158" s="294"/>
      <c r="Q158" s="33"/>
      <c r="R158" s="294"/>
      <c r="S158" s="294"/>
      <c r="T158" s="33"/>
      <c r="U158" s="294"/>
      <c r="V158" s="294"/>
      <c r="W158" s="33"/>
      <c r="X158" s="294"/>
      <c r="Y158" s="294"/>
      <c r="Z158" s="32"/>
      <c r="AA158" s="33" t="s">
        <v>3</v>
      </c>
      <c r="AB158" s="32"/>
      <c r="AC158" s="33" t="s">
        <v>3</v>
      </c>
      <c r="AD158" s="32"/>
      <c r="AE158" s="33" t="s">
        <v>3</v>
      </c>
      <c r="AF158" s="32"/>
      <c r="AG158" s="33" t="s">
        <v>3</v>
      </c>
      <c r="AH158" s="32"/>
      <c r="AI158" s="294" t="s">
        <v>3</v>
      </c>
      <c r="AJ158" s="294"/>
      <c r="AK158" s="32"/>
      <c r="AL158" s="33" t="s">
        <v>3</v>
      </c>
      <c r="AM158" s="32"/>
      <c r="AN158" s="33" t="s">
        <v>3</v>
      </c>
      <c r="AO158" s="32"/>
      <c r="AP158" s="294" t="s">
        <v>3</v>
      </c>
      <c r="AQ158" s="294"/>
      <c r="AR158" s="32"/>
      <c r="AS158" s="294" t="s">
        <v>3</v>
      </c>
      <c r="AT158" s="294"/>
      <c r="AU158" s="32"/>
      <c r="AV158" s="294" t="s">
        <v>3</v>
      </c>
      <c r="AW158" s="294"/>
      <c r="AX158" s="32"/>
      <c r="AY158" s="33" t="s">
        <v>3</v>
      </c>
      <c r="AZ158" s="32"/>
      <c r="BA158" s="33" t="s">
        <v>3</v>
      </c>
      <c r="BB158" s="32"/>
      <c r="BC158" s="294" t="s">
        <v>3</v>
      </c>
      <c r="BD158" s="294"/>
      <c r="BE158" s="32"/>
      <c r="BF158" s="33" t="s">
        <v>3</v>
      </c>
      <c r="BG158" s="32"/>
      <c r="BH158" s="294" t="s">
        <v>3</v>
      </c>
      <c r="BI158" s="294"/>
      <c r="BJ158" s="32"/>
      <c r="BK158" s="33" t="s">
        <v>3</v>
      </c>
      <c r="BL158" s="32"/>
      <c r="BM158" s="33" t="s">
        <v>3</v>
      </c>
      <c r="BN158" s="32"/>
      <c r="BO158" s="294" t="s">
        <v>3</v>
      </c>
      <c r="BP158" s="294"/>
      <c r="BQ158" s="32"/>
      <c r="BR158" s="111" t="s">
        <v>3</v>
      </c>
      <c r="BS158" s="168"/>
      <c r="BT158" s="329"/>
      <c r="BU158" s="329"/>
      <c r="BV158" s="168"/>
      <c r="BW158" s="169"/>
      <c r="BX158" s="168"/>
      <c r="BY158" s="169"/>
      <c r="BZ158" s="168"/>
      <c r="CA158" s="329"/>
      <c r="CB158" s="329"/>
      <c r="CC158" s="168"/>
      <c r="CD158" s="329"/>
      <c r="CE158" s="329"/>
      <c r="CF158" s="168"/>
      <c r="CG158" s="329"/>
      <c r="CH158" s="329"/>
      <c r="CI158" s="168"/>
      <c r="CJ158" s="329"/>
      <c r="CK158" s="329"/>
      <c r="CL158" s="168"/>
      <c r="CM158" s="329"/>
      <c r="CN158" s="329"/>
      <c r="CO158" s="168"/>
      <c r="CP158" s="169"/>
      <c r="CQ158" s="168"/>
      <c r="CR158" s="329"/>
      <c r="CS158" s="329"/>
      <c r="CT158" s="168"/>
      <c r="CU158" s="329"/>
      <c r="CV158" s="329"/>
      <c r="CW158" s="168"/>
      <c r="CX158" s="169"/>
      <c r="CY158" s="168"/>
      <c r="CZ158" s="329"/>
      <c r="DA158" s="329"/>
      <c r="DB158" s="168"/>
      <c r="DC158" s="329"/>
      <c r="DD158" s="329"/>
      <c r="DE158" s="168"/>
      <c r="DF158" s="169"/>
      <c r="DG158" s="168"/>
      <c r="DH158" s="169"/>
      <c r="DI158" s="168"/>
      <c r="DJ158" s="169"/>
      <c r="DK158" s="168"/>
      <c r="DL158" s="169"/>
      <c r="DM158" s="168"/>
      <c r="DN158" s="329"/>
      <c r="DO158" s="329"/>
      <c r="DP158" s="168"/>
      <c r="DQ158" s="329"/>
      <c r="DR158" s="329"/>
      <c r="DS158" s="168"/>
      <c r="DT158" s="329"/>
      <c r="DU158" s="329"/>
      <c r="DV158" s="168"/>
      <c r="DW158" s="329"/>
      <c r="DX158" s="329"/>
      <c r="DY158" s="168"/>
      <c r="DZ158" s="329"/>
      <c r="EA158" s="329"/>
      <c r="EB158" s="32"/>
      <c r="EC158" s="358"/>
      <c r="ED158" s="358"/>
      <c r="EE158" s="32"/>
      <c r="EF158" s="358"/>
      <c r="EG158" s="358"/>
      <c r="EH158" s="32"/>
      <c r="EI158" s="358"/>
      <c r="EJ158" s="358"/>
      <c r="EK158" s="32"/>
      <c r="EL158" s="358"/>
      <c r="EM158" s="358"/>
      <c r="EN158" s="32"/>
      <c r="EO158" s="358"/>
      <c r="EP158" s="358"/>
      <c r="EQ158" s="32"/>
      <c r="ER158" s="358"/>
      <c r="ES158" s="358"/>
      <c r="ET158" s="32"/>
      <c r="EU158" s="358"/>
      <c r="EV158" s="358"/>
      <c r="EW158" s="32"/>
      <c r="EX158" s="358"/>
      <c r="EY158" s="358"/>
      <c r="EZ158" s="32"/>
      <c r="FA158" s="358"/>
      <c r="FB158" s="358"/>
      <c r="FC158" s="32"/>
      <c r="FD158" s="358"/>
      <c r="FE158" s="358"/>
      <c r="FF158" s="32"/>
      <c r="FG158" s="358"/>
      <c r="FH158" s="358"/>
      <c r="FI158" s="32"/>
      <c r="FJ158" s="294"/>
      <c r="FK158" s="358"/>
    </row>
    <row r="159" spans="1:167" x14ac:dyDescent="0.2">
      <c r="A159" s="195" t="s">
        <v>143</v>
      </c>
      <c r="B159" s="13" t="s">
        <v>243</v>
      </c>
      <c r="C159" s="2248" t="s">
        <v>2</v>
      </c>
      <c r="D159" s="30" t="s">
        <v>2</v>
      </c>
      <c r="E159" s="75"/>
      <c r="F159" s="32"/>
      <c r="G159" s="294" t="s">
        <v>3</v>
      </c>
      <c r="H159" s="294"/>
      <c r="I159" s="32"/>
      <c r="J159" s="294" t="s">
        <v>3</v>
      </c>
      <c r="K159" s="294"/>
      <c r="L159" s="38">
        <v>1.1000000000000001</v>
      </c>
      <c r="M159" s="33" t="s">
        <v>12</v>
      </c>
      <c r="N159" s="33"/>
      <c r="O159" s="294"/>
      <c r="P159" s="294"/>
      <c r="Q159" s="33"/>
      <c r="R159" s="294"/>
      <c r="S159" s="294"/>
      <c r="T159" s="33"/>
      <c r="U159" s="294"/>
      <c r="V159" s="294"/>
      <c r="W159" s="33"/>
      <c r="X159" s="294"/>
      <c r="Y159" s="294"/>
      <c r="Z159" s="32"/>
      <c r="AA159" s="33" t="s">
        <v>3</v>
      </c>
      <c r="AB159" s="32"/>
      <c r="AC159" s="33" t="s">
        <v>3</v>
      </c>
      <c r="AD159" s="32"/>
      <c r="AE159" s="33" t="s">
        <v>3</v>
      </c>
      <c r="AF159" s="32"/>
      <c r="AG159" s="33" t="s">
        <v>3</v>
      </c>
      <c r="AH159" s="32"/>
      <c r="AI159" s="294" t="s">
        <v>3</v>
      </c>
      <c r="AJ159" s="294"/>
      <c r="AK159" s="32"/>
      <c r="AL159" s="33" t="s">
        <v>3</v>
      </c>
      <c r="AM159" s="32"/>
      <c r="AN159" s="33" t="s">
        <v>3</v>
      </c>
      <c r="AO159" s="32"/>
      <c r="AP159" s="294" t="s">
        <v>3</v>
      </c>
      <c r="AQ159" s="294"/>
      <c r="AR159" s="32"/>
      <c r="AS159" s="294" t="s">
        <v>3</v>
      </c>
      <c r="AT159" s="294"/>
      <c r="AU159" s="32"/>
      <c r="AV159" s="294" t="s">
        <v>3</v>
      </c>
      <c r="AW159" s="294"/>
      <c r="AX159" s="32"/>
      <c r="AY159" s="33" t="s">
        <v>3</v>
      </c>
      <c r="AZ159" s="32"/>
      <c r="BA159" s="33" t="s">
        <v>3</v>
      </c>
      <c r="BB159" s="32"/>
      <c r="BC159" s="294" t="s">
        <v>3</v>
      </c>
      <c r="BD159" s="294"/>
      <c r="BE159" s="32"/>
      <c r="BF159" s="33" t="s">
        <v>3</v>
      </c>
      <c r="BG159" s="32"/>
      <c r="BH159" s="294" t="s">
        <v>3</v>
      </c>
      <c r="BI159" s="294"/>
      <c r="BJ159" s="32"/>
      <c r="BK159" s="33" t="s">
        <v>3</v>
      </c>
      <c r="BL159" s="32"/>
      <c r="BM159" s="33" t="s">
        <v>3</v>
      </c>
      <c r="BN159" s="32"/>
      <c r="BO159" s="294" t="s">
        <v>3</v>
      </c>
      <c r="BP159" s="294"/>
      <c r="BQ159" s="32"/>
      <c r="BR159" s="111" t="s">
        <v>3</v>
      </c>
      <c r="BS159" s="168"/>
      <c r="BT159" s="329"/>
      <c r="BU159" s="329"/>
      <c r="BV159" s="168"/>
      <c r="BW159" s="169"/>
      <c r="BX159" s="168"/>
      <c r="BY159" s="169"/>
      <c r="BZ159" s="168"/>
      <c r="CA159" s="329"/>
      <c r="CB159" s="329"/>
      <c r="CC159" s="168"/>
      <c r="CD159" s="329"/>
      <c r="CE159" s="329"/>
      <c r="CF159" s="168"/>
      <c r="CG159" s="329"/>
      <c r="CH159" s="329"/>
      <c r="CI159" s="168"/>
      <c r="CJ159" s="329"/>
      <c r="CK159" s="329"/>
      <c r="CL159" s="168"/>
      <c r="CM159" s="329"/>
      <c r="CN159" s="329"/>
      <c r="CO159" s="168"/>
      <c r="CP159" s="169"/>
      <c r="CQ159" s="168"/>
      <c r="CR159" s="329"/>
      <c r="CS159" s="329"/>
      <c r="CT159" s="168"/>
      <c r="CU159" s="329"/>
      <c r="CV159" s="329"/>
      <c r="CW159" s="168"/>
      <c r="CX159" s="169"/>
      <c r="CY159" s="168"/>
      <c r="CZ159" s="329"/>
      <c r="DA159" s="329"/>
      <c r="DB159" s="168"/>
      <c r="DC159" s="329"/>
      <c r="DD159" s="329"/>
      <c r="DE159" s="168"/>
      <c r="DF159" s="169"/>
      <c r="DG159" s="168"/>
      <c r="DH159" s="169"/>
      <c r="DI159" s="168"/>
      <c r="DJ159" s="169"/>
      <c r="DK159" s="168"/>
      <c r="DL159" s="169"/>
      <c r="DM159" s="168"/>
      <c r="DN159" s="329"/>
      <c r="DO159" s="329"/>
      <c r="DP159" s="168"/>
      <c r="DQ159" s="329"/>
      <c r="DR159" s="329"/>
      <c r="DS159" s="168"/>
      <c r="DT159" s="329"/>
      <c r="DU159" s="329"/>
      <c r="DV159" s="168"/>
      <c r="DW159" s="329"/>
      <c r="DX159" s="329"/>
      <c r="DY159" s="168"/>
      <c r="DZ159" s="329"/>
      <c r="EA159" s="329"/>
      <c r="EB159" s="32"/>
      <c r="EC159" s="358"/>
      <c r="ED159" s="358"/>
      <c r="EE159" s="32"/>
      <c r="EF159" s="358"/>
      <c r="EG159" s="358"/>
      <c r="EH159" s="32"/>
      <c r="EI159" s="358"/>
      <c r="EJ159" s="358"/>
      <c r="EK159" s="32"/>
      <c r="EL159" s="358"/>
      <c r="EM159" s="358"/>
      <c r="EN159" s="32"/>
      <c r="EO159" s="358"/>
      <c r="EP159" s="358"/>
      <c r="EQ159" s="32"/>
      <c r="ER159" s="358"/>
      <c r="ES159" s="358"/>
      <c r="ET159" s="32"/>
      <c r="EU159" s="358"/>
      <c r="EV159" s="358"/>
      <c r="EW159" s="32"/>
      <c r="EX159" s="358"/>
      <c r="EY159" s="358"/>
      <c r="EZ159" s="32"/>
      <c r="FA159" s="358"/>
      <c r="FB159" s="358"/>
      <c r="FC159" s="32"/>
      <c r="FD159" s="358"/>
      <c r="FE159" s="358"/>
      <c r="FF159" s="32"/>
      <c r="FG159" s="358"/>
      <c r="FH159" s="358"/>
      <c r="FI159" s="32"/>
      <c r="FJ159" s="294"/>
      <c r="FK159" s="358"/>
    </row>
    <row r="160" spans="1:167" x14ac:dyDescent="0.2">
      <c r="A160" s="195" t="s">
        <v>144</v>
      </c>
      <c r="B160" s="13" t="s">
        <v>243</v>
      </c>
      <c r="C160" s="2248" t="s">
        <v>2</v>
      </c>
      <c r="D160" s="30" t="s">
        <v>2</v>
      </c>
      <c r="E160" s="76"/>
      <c r="F160" s="32"/>
      <c r="G160" s="294" t="s">
        <v>3</v>
      </c>
      <c r="H160" s="294"/>
      <c r="I160" s="32"/>
      <c r="J160" s="294" t="s">
        <v>3</v>
      </c>
      <c r="K160" s="294"/>
      <c r="L160" s="38">
        <v>1.1000000000000001</v>
      </c>
      <c r="M160" s="33" t="s">
        <v>12</v>
      </c>
      <c r="N160" s="33"/>
      <c r="O160" s="294"/>
      <c r="P160" s="294"/>
      <c r="Q160" s="33"/>
      <c r="R160" s="294"/>
      <c r="S160" s="294"/>
      <c r="T160" s="33"/>
      <c r="U160" s="294"/>
      <c r="V160" s="294"/>
      <c r="W160" s="33"/>
      <c r="X160" s="294"/>
      <c r="Y160" s="294"/>
      <c r="Z160" s="32"/>
      <c r="AA160" s="33" t="s">
        <v>3</v>
      </c>
      <c r="AB160" s="32"/>
      <c r="AC160" s="33" t="s">
        <v>3</v>
      </c>
      <c r="AD160" s="32"/>
      <c r="AE160" s="33" t="s">
        <v>3</v>
      </c>
      <c r="AF160" s="32"/>
      <c r="AG160" s="33" t="s">
        <v>3</v>
      </c>
      <c r="AH160" s="32"/>
      <c r="AI160" s="294" t="s">
        <v>3</v>
      </c>
      <c r="AJ160" s="294"/>
      <c r="AK160" s="32"/>
      <c r="AL160" s="33" t="s">
        <v>3</v>
      </c>
      <c r="AM160" s="32"/>
      <c r="AN160" s="33" t="s">
        <v>3</v>
      </c>
      <c r="AO160" s="32"/>
      <c r="AP160" s="294" t="s">
        <v>3</v>
      </c>
      <c r="AQ160" s="294"/>
      <c r="AR160" s="32"/>
      <c r="AS160" s="294" t="s">
        <v>3</v>
      </c>
      <c r="AT160" s="294"/>
      <c r="AU160" s="32"/>
      <c r="AV160" s="294" t="s">
        <v>3</v>
      </c>
      <c r="AW160" s="294"/>
      <c r="AX160" s="32"/>
      <c r="AY160" s="33" t="s">
        <v>3</v>
      </c>
      <c r="AZ160" s="32"/>
      <c r="BA160" s="33" t="s">
        <v>3</v>
      </c>
      <c r="BB160" s="32"/>
      <c r="BC160" s="294" t="s">
        <v>3</v>
      </c>
      <c r="BD160" s="294"/>
      <c r="BE160" s="32"/>
      <c r="BF160" s="33" t="s">
        <v>3</v>
      </c>
      <c r="BG160" s="32"/>
      <c r="BH160" s="294" t="s">
        <v>3</v>
      </c>
      <c r="BI160" s="294"/>
      <c r="BJ160" s="32"/>
      <c r="BK160" s="33" t="s">
        <v>3</v>
      </c>
      <c r="BL160" s="32"/>
      <c r="BM160" s="33" t="s">
        <v>3</v>
      </c>
      <c r="BN160" s="32"/>
      <c r="BO160" s="294" t="s">
        <v>3</v>
      </c>
      <c r="BP160" s="294"/>
      <c r="BQ160" s="32"/>
      <c r="BR160" s="111" t="s">
        <v>3</v>
      </c>
      <c r="BS160" s="168"/>
      <c r="BT160" s="329"/>
      <c r="BU160" s="329"/>
      <c r="BV160" s="168"/>
      <c r="BW160" s="169"/>
      <c r="BX160" s="168"/>
      <c r="BY160" s="169"/>
      <c r="BZ160" s="168"/>
      <c r="CA160" s="329"/>
      <c r="CB160" s="329"/>
      <c r="CC160" s="168"/>
      <c r="CD160" s="329"/>
      <c r="CE160" s="329"/>
      <c r="CF160" s="168"/>
      <c r="CG160" s="329"/>
      <c r="CH160" s="329"/>
      <c r="CI160" s="168"/>
      <c r="CJ160" s="329"/>
      <c r="CK160" s="329"/>
      <c r="CL160" s="168"/>
      <c r="CM160" s="329"/>
      <c r="CN160" s="329"/>
      <c r="CO160" s="168"/>
      <c r="CP160" s="169"/>
      <c r="CQ160" s="168"/>
      <c r="CR160" s="329"/>
      <c r="CS160" s="329"/>
      <c r="CT160" s="168"/>
      <c r="CU160" s="329"/>
      <c r="CV160" s="329"/>
      <c r="CW160" s="168"/>
      <c r="CX160" s="169"/>
      <c r="CY160" s="168"/>
      <c r="CZ160" s="329"/>
      <c r="DA160" s="329"/>
      <c r="DB160" s="168"/>
      <c r="DC160" s="329"/>
      <c r="DD160" s="329"/>
      <c r="DE160" s="168"/>
      <c r="DF160" s="169"/>
      <c r="DG160" s="168"/>
      <c r="DH160" s="169"/>
      <c r="DI160" s="168"/>
      <c r="DJ160" s="169"/>
      <c r="DK160" s="168"/>
      <c r="DL160" s="169"/>
      <c r="DM160" s="168"/>
      <c r="DN160" s="329"/>
      <c r="DO160" s="329"/>
      <c r="DP160" s="168"/>
      <c r="DQ160" s="329"/>
      <c r="DR160" s="329"/>
      <c r="DS160" s="168"/>
      <c r="DT160" s="329"/>
      <c r="DU160" s="329"/>
      <c r="DV160" s="168"/>
      <c r="DW160" s="329"/>
      <c r="DX160" s="329"/>
      <c r="DY160" s="168"/>
      <c r="DZ160" s="329"/>
      <c r="EA160" s="329"/>
      <c r="EB160" s="32"/>
      <c r="EC160" s="358"/>
      <c r="ED160" s="358"/>
      <c r="EE160" s="32"/>
      <c r="EF160" s="358"/>
      <c r="EG160" s="358"/>
      <c r="EH160" s="32"/>
      <c r="EI160" s="358"/>
      <c r="EJ160" s="358"/>
      <c r="EK160" s="32"/>
      <c r="EL160" s="358"/>
      <c r="EM160" s="358"/>
      <c r="EN160" s="32"/>
      <c r="EO160" s="358"/>
      <c r="EP160" s="358"/>
      <c r="EQ160" s="32"/>
      <c r="ER160" s="358"/>
      <c r="ES160" s="358"/>
      <c r="ET160" s="32"/>
      <c r="EU160" s="358"/>
      <c r="EV160" s="358"/>
      <c r="EW160" s="32"/>
      <c r="EX160" s="358"/>
      <c r="EY160" s="358"/>
      <c r="EZ160" s="32"/>
      <c r="FA160" s="358"/>
      <c r="FB160" s="358"/>
      <c r="FC160" s="32"/>
      <c r="FD160" s="358"/>
      <c r="FE160" s="358"/>
      <c r="FF160" s="32"/>
      <c r="FG160" s="358"/>
      <c r="FH160" s="358"/>
      <c r="FI160" s="32"/>
      <c r="FJ160" s="294"/>
      <c r="FK160" s="358"/>
    </row>
    <row r="161" spans="1:203" x14ac:dyDescent="0.2">
      <c r="A161" s="195" t="s">
        <v>145</v>
      </c>
      <c r="B161" s="13" t="s">
        <v>243</v>
      </c>
      <c r="C161" s="2248" t="s">
        <v>2</v>
      </c>
      <c r="D161" s="30" t="s">
        <v>2</v>
      </c>
      <c r="E161" s="76"/>
      <c r="F161" s="32"/>
      <c r="G161" s="294" t="s">
        <v>3</v>
      </c>
      <c r="H161" s="294"/>
      <c r="I161" s="32"/>
      <c r="J161" s="294" t="s">
        <v>3</v>
      </c>
      <c r="K161" s="294"/>
      <c r="L161" s="38">
        <v>1.1000000000000001</v>
      </c>
      <c r="M161" s="33" t="s">
        <v>12</v>
      </c>
      <c r="N161" s="33"/>
      <c r="O161" s="294"/>
      <c r="P161" s="294"/>
      <c r="Q161" s="33"/>
      <c r="R161" s="294"/>
      <c r="S161" s="294"/>
      <c r="T161" s="33"/>
      <c r="U161" s="294"/>
      <c r="V161" s="294"/>
      <c r="W161" s="33"/>
      <c r="X161" s="294"/>
      <c r="Y161" s="294"/>
      <c r="Z161" s="32"/>
      <c r="AA161" s="33" t="s">
        <v>3</v>
      </c>
      <c r="AB161" s="32"/>
      <c r="AC161" s="33" t="s">
        <v>3</v>
      </c>
      <c r="AD161" s="32"/>
      <c r="AE161" s="33" t="s">
        <v>3</v>
      </c>
      <c r="AF161" s="32"/>
      <c r="AG161" s="33" t="s">
        <v>3</v>
      </c>
      <c r="AH161" s="32"/>
      <c r="AI161" s="294" t="s">
        <v>3</v>
      </c>
      <c r="AJ161" s="294"/>
      <c r="AK161" s="32"/>
      <c r="AL161" s="33" t="s">
        <v>3</v>
      </c>
      <c r="AM161" s="32"/>
      <c r="AN161" s="33" t="s">
        <v>3</v>
      </c>
      <c r="AO161" s="32"/>
      <c r="AP161" s="294" t="s">
        <v>3</v>
      </c>
      <c r="AQ161" s="294"/>
      <c r="AR161" s="32"/>
      <c r="AS161" s="294" t="s">
        <v>3</v>
      </c>
      <c r="AT161" s="294"/>
      <c r="AU161" s="32"/>
      <c r="AV161" s="294" t="s">
        <v>3</v>
      </c>
      <c r="AW161" s="294"/>
      <c r="AX161" s="32"/>
      <c r="AY161" s="33" t="s">
        <v>3</v>
      </c>
      <c r="AZ161" s="32"/>
      <c r="BA161" s="33" t="s">
        <v>3</v>
      </c>
      <c r="BB161" s="32"/>
      <c r="BC161" s="294" t="s">
        <v>3</v>
      </c>
      <c r="BD161" s="294"/>
      <c r="BE161" s="32"/>
      <c r="BF161" s="33" t="s">
        <v>3</v>
      </c>
      <c r="BG161" s="32"/>
      <c r="BH161" s="294" t="s">
        <v>3</v>
      </c>
      <c r="BI161" s="294"/>
      <c r="BJ161" s="32"/>
      <c r="BK161" s="33" t="s">
        <v>3</v>
      </c>
      <c r="BL161" s="32"/>
      <c r="BM161" s="33" t="s">
        <v>3</v>
      </c>
      <c r="BN161" s="32"/>
      <c r="BO161" s="294" t="s">
        <v>3</v>
      </c>
      <c r="BP161" s="294"/>
      <c r="BQ161" s="32"/>
      <c r="BR161" s="111" t="s">
        <v>3</v>
      </c>
      <c r="BS161" s="168"/>
      <c r="BT161" s="329"/>
      <c r="BU161" s="329"/>
      <c r="BV161" s="168"/>
      <c r="BW161" s="169"/>
      <c r="BX161" s="168"/>
      <c r="BY161" s="169"/>
      <c r="BZ161" s="168"/>
      <c r="CA161" s="329"/>
      <c r="CB161" s="329"/>
      <c r="CC161" s="168"/>
      <c r="CD161" s="329"/>
      <c r="CE161" s="329"/>
      <c r="CF161" s="168"/>
      <c r="CG161" s="329"/>
      <c r="CH161" s="329"/>
      <c r="CI161" s="168"/>
      <c r="CJ161" s="329"/>
      <c r="CK161" s="329"/>
      <c r="CL161" s="168"/>
      <c r="CM161" s="329"/>
      <c r="CN161" s="329"/>
      <c r="CO161" s="168"/>
      <c r="CP161" s="169"/>
      <c r="CQ161" s="168"/>
      <c r="CR161" s="329"/>
      <c r="CS161" s="329"/>
      <c r="CT161" s="168"/>
      <c r="CU161" s="329"/>
      <c r="CV161" s="329"/>
      <c r="CW161" s="168"/>
      <c r="CX161" s="169"/>
      <c r="CY161" s="168"/>
      <c r="CZ161" s="329"/>
      <c r="DA161" s="329"/>
      <c r="DB161" s="168"/>
      <c r="DC161" s="329"/>
      <c r="DD161" s="329"/>
      <c r="DE161" s="168"/>
      <c r="DF161" s="169"/>
      <c r="DG161" s="168"/>
      <c r="DH161" s="169"/>
      <c r="DI161" s="168"/>
      <c r="DJ161" s="169"/>
      <c r="DK161" s="168"/>
      <c r="DL161" s="169"/>
      <c r="DM161" s="168"/>
      <c r="DN161" s="329"/>
      <c r="DO161" s="329"/>
      <c r="DP161" s="168"/>
      <c r="DQ161" s="329"/>
      <c r="DR161" s="329"/>
      <c r="DS161" s="168"/>
      <c r="DT161" s="329"/>
      <c r="DU161" s="329"/>
      <c r="DV161" s="168"/>
      <c r="DW161" s="329"/>
      <c r="DX161" s="329"/>
      <c r="DY161" s="168"/>
      <c r="DZ161" s="329"/>
      <c r="EA161" s="329"/>
      <c r="EB161" s="32"/>
      <c r="EC161" s="358"/>
      <c r="ED161" s="358"/>
      <c r="EE161" s="32"/>
      <c r="EF161" s="358"/>
      <c r="EG161" s="358"/>
      <c r="EH161" s="32"/>
      <c r="EI161" s="358"/>
      <c r="EJ161" s="358"/>
      <c r="EK161" s="32"/>
      <c r="EL161" s="358"/>
      <c r="EM161" s="358"/>
      <c r="EN161" s="32"/>
      <c r="EO161" s="358"/>
      <c r="EP161" s="358"/>
      <c r="EQ161" s="32"/>
      <c r="ER161" s="358"/>
      <c r="ES161" s="358"/>
      <c r="ET161" s="32"/>
      <c r="EU161" s="358"/>
      <c r="EV161" s="358"/>
      <c r="EW161" s="32"/>
      <c r="EX161" s="358"/>
      <c r="EY161" s="358"/>
      <c r="EZ161" s="32"/>
      <c r="FA161" s="358"/>
      <c r="FB161" s="358"/>
      <c r="FC161" s="32"/>
      <c r="FD161" s="358"/>
      <c r="FE161" s="358"/>
      <c r="FF161" s="32"/>
      <c r="FG161" s="358"/>
      <c r="FH161" s="358"/>
      <c r="FI161" s="32"/>
      <c r="FJ161" s="294"/>
      <c r="FK161" s="358"/>
    </row>
    <row r="162" spans="1:203" x14ac:dyDescent="0.2">
      <c r="A162" s="195" t="s">
        <v>146</v>
      </c>
      <c r="B162" s="13" t="s">
        <v>243</v>
      </c>
      <c r="C162" s="2248" t="s">
        <v>2</v>
      </c>
      <c r="D162" s="30" t="s">
        <v>2</v>
      </c>
      <c r="E162" s="75"/>
      <c r="F162" s="32"/>
      <c r="G162" s="294" t="s">
        <v>3</v>
      </c>
      <c r="H162" s="294"/>
      <c r="I162" s="32"/>
      <c r="J162" s="294" t="s">
        <v>3</v>
      </c>
      <c r="K162" s="294"/>
      <c r="L162" s="38">
        <v>1.1000000000000001</v>
      </c>
      <c r="M162" s="33" t="s">
        <v>12</v>
      </c>
      <c r="N162" s="33"/>
      <c r="O162" s="294"/>
      <c r="P162" s="294"/>
      <c r="Q162" s="33"/>
      <c r="R162" s="294"/>
      <c r="S162" s="294"/>
      <c r="T162" s="33"/>
      <c r="U162" s="294"/>
      <c r="V162" s="294"/>
      <c r="W162" s="33"/>
      <c r="X162" s="294"/>
      <c r="Y162" s="294"/>
      <c r="Z162" s="32"/>
      <c r="AA162" s="33" t="s">
        <v>3</v>
      </c>
      <c r="AB162" s="32"/>
      <c r="AC162" s="33" t="s">
        <v>3</v>
      </c>
      <c r="AD162" s="32"/>
      <c r="AE162" s="33" t="s">
        <v>3</v>
      </c>
      <c r="AF162" s="32"/>
      <c r="AG162" s="33" t="s">
        <v>3</v>
      </c>
      <c r="AH162" s="32"/>
      <c r="AI162" s="294" t="s">
        <v>3</v>
      </c>
      <c r="AJ162" s="294"/>
      <c r="AK162" s="32"/>
      <c r="AL162" s="33" t="s">
        <v>3</v>
      </c>
      <c r="AM162" s="32"/>
      <c r="AN162" s="33" t="s">
        <v>3</v>
      </c>
      <c r="AO162" s="32"/>
      <c r="AP162" s="294" t="s">
        <v>3</v>
      </c>
      <c r="AQ162" s="294"/>
      <c r="AR162" s="32"/>
      <c r="AS162" s="294" t="s">
        <v>3</v>
      </c>
      <c r="AT162" s="294"/>
      <c r="AU162" s="32"/>
      <c r="AV162" s="294" t="s">
        <v>3</v>
      </c>
      <c r="AW162" s="294"/>
      <c r="AX162" s="32"/>
      <c r="AY162" s="33" t="s">
        <v>3</v>
      </c>
      <c r="AZ162" s="32"/>
      <c r="BA162" s="33" t="s">
        <v>3</v>
      </c>
      <c r="BB162" s="32"/>
      <c r="BC162" s="294" t="s">
        <v>3</v>
      </c>
      <c r="BD162" s="294"/>
      <c r="BE162" s="32"/>
      <c r="BF162" s="33" t="s">
        <v>3</v>
      </c>
      <c r="BG162" s="32"/>
      <c r="BH162" s="294" t="s">
        <v>3</v>
      </c>
      <c r="BI162" s="294"/>
      <c r="BJ162" s="32"/>
      <c r="BK162" s="33" t="s">
        <v>3</v>
      </c>
      <c r="BL162" s="32"/>
      <c r="BM162" s="33" t="s">
        <v>3</v>
      </c>
      <c r="BN162" s="32"/>
      <c r="BO162" s="294" t="s">
        <v>3</v>
      </c>
      <c r="BP162" s="294"/>
      <c r="BQ162" s="32"/>
      <c r="BR162" s="111" t="s">
        <v>3</v>
      </c>
      <c r="BS162" s="168"/>
      <c r="BT162" s="329"/>
      <c r="BU162" s="329"/>
      <c r="BV162" s="168"/>
      <c r="BW162" s="169"/>
      <c r="BX162" s="168"/>
      <c r="BY162" s="169"/>
      <c r="BZ162" s="168"/>
      <c r="CA162" s="329"/>
      <c r="CB162" s="329"/>
      <c r="CC162" s="168"/>
      <c r="CD162" s="329"/>
      <c r="CE162" s="329"/>
      <c r="CF162" s="168"/>
      <c r="CG162" s="329"/>
      <c r="CH162" s="329"/>
      <c r="CI162" s="168"/>
      <c r="CJ162" s="329"/>
      <c r="CK162" s="329"/>
      <c r="CL162" s="168"/>
      <c r="CM162" s="329"/>
      <c r="CN162" s="329"/>
      <c r="CO162" s="168"/>
      <c r="CP162" s="169"/>
      <c r="CQ162" s="168"/>
      <c r="CR162" s="329"/>
      <c r="CS162" s="329"/>
      <c r="CT162" s="168"/>
      <c r="CU162" s="329"/>
      <c r="CV162" s="329"/>
      <c r="CW162" s="168"/>
      <c r="CX162" s="169"/>
      <c r="CY162" s="168"/>
      <c r="CZ162" s="329"/>
      <c r="DA162" s="329"/>
      <c r="DB162" s="168"/>
      <c r="DC162" s="329"/>
      <c r="DD162" s="329"/>
      <c r="DE162" s="168"/>
      <c r="DF162" s="169"/>
      <c r="DG162" s="168"/>
      <c r="DH162" s="169"/>
      <c r="DI162" s="168"/>
      <c r="DJ162" s="169"/>
      <c r="DK162" s="168"/>
      <c r="DL162" s="169"/>
      <c r="DM162" s="168"/>
      <c r="DN162" s="329"/>
      <c r="DO162" s="329"/>
      <c r="DP162" s="168"/>
      <c r="DQ162" s="329"/>
      <c r="DR162" s="329"/>
      <c r="DS162" s="168"/>
      <c r="DT162" s="329"/>
      <c r="DU162" s="329"/>
      <c r="DV162" s="168"/>
      <c r="DW162" s="329"/>
      <c r="DX162" s="329"/>
      <c r="DY162" s="168"/>
      <c r="DZ162" s="329"/>
      <c r="EA162" s="329"/>
      <c r="EB162" s="32"/>
      <c r="EC162" s="358"/>
      <c r="ED162" s="358"/>
      <c r="EE162" s="32"/>
      <c r="EF162" s="358"/>
      <c r="EG162" s="358"/>
      <c r="EH162" s="32"/>
      <c r="EI162" s="358"/>
      <c r="EJ162" s="358"/>
      <c r="EK162" s="32"/>
      <c r="EL162" s="358"/>
      <c r="EM162" s="358"/>
      <c r="EN162" s="32"/>
      <c r="EO162" s="358"/>
      <c r="EP162" s="358"/>
      <c r="EQ162" s="32"/>
      <c r="ER162" s="358"/>
      <c r="ES162" s="358"/>
      <c r="ET162" s="32"/>
      <c r="EU162" s="358"/>
      <c r="EV162" s="358"/>
      <c r="EW162" s="32"/>
      <c r="EX162" s="358"/>
      <c r="EY162" s="358"/>
      <c r="EZ162" s="32"/>
      <c r="FA162" s="358"/>
      <c r="FB162" s="358"/>
      <c r="FC162" s="32"/>
      <c r="FD162" s="358"/>
      <c r="FE162" s="358"/>
      <c r="FF162" s="32"/>
      <c r="FG162" s="358"/>
      <c r="FH162" s="358"/>
      <c r="FI162" s="32"/>
      <c r="FJ162" s="294"/>
      <c r="FK162" s="358"/>
    </row>
    <row r="163" spans="1:203" x14ac:dyDescent="0.2">
      <c r="A163" s="195" t="s">
        <v>147</v>
      </c>
      <c r="B163" s="13" t="s">
        <v>243</v>
      </c>
      <c r="C163" s="2248" t="s">
        <v>2</v>
      </c>
      <c r="D163" s="30" t="s">
        <v>2</v>
      </c>
      <c r="E163" s="76"/>
      <c r="F163" s="32"/>
      <c r="G163" s="294" t="s">
        <v>3</v>
      </c>
      <c r="H163" s="294"/>
      <c r="I163" s="32"/>
      <c r="J163" s="294" t="s">
        <v>3</v>
      </c>
      <c r="K163" s="294"/>
      <c r="L163" s="38">
        <v>1.1000000000000001</v>
      </c>
      <c r="M163" s="33" t="s">
        <v>12</v>
      </c>
      <c r="N163" s="33"/>
      <c r="O163" s="294"/>
      <c r="P163" s="294"/>
      <c r="Q163" s="33"/>
      <c r="R163" s="294"/>
      <c r="S163" s="294"/>
      <c r="T163" s="33"/>
      <c r="U163" s="294"/>
      <c r="V163" s="294"/>
      <c r="W163" s="33"/>
      <c r="X163" s="294"/>
      <c r="Y163" s="294"/>
      <c r="Z163" s="32"/>
      <c r="AA163" s="33" t="s">
        <v>3</v>
      </c>
      <c r="AB163" s="32"/>
      <c r="AC163" s="33" t="s">
        <v>3</v>
      </c>
      <c r="AD163" s="32"/>
      <c r="AE163" s="33" t="s">
        <v>3</v>
      </c>
      <c r="AF163" s="32"/>
      <c r="AG163" s="33" t="s">
        <v>3</v>
      </c>
      <c r="AH163" s="32"/>
      <c r="AI163" s="294" t="s">
        <v>3</v>
      </c>
      <c r="AJ163" s="294"/>
      <c r="AK163" s="32"/>
      <c r="AL163" s="33" t="s">
        <v>3</v>
      </c>
      <c r="AM163" s="32"/>
      <c r="AN163" s="33" t="s">
        <v>3</v>
      </c>
      <c r="AO163" s="32"/>
      <c r="AP163" s="294" t="s">
        <v>3</v>
      </c>
      <c r="AQ163" s="294"/>
      <c r="AR163" s="32"/>
      <c r="AS163" s="294" t="s">
        <v>3</v>
      </c>
      <c r="AT163" s="294"/>
      <c r="AU163" s="32"/>
      <c r="AV163" s="294" t="s">
        <v>3</v>
      </c>
      <c r="AW163" s="294"/>
      <c r="AX163" s="32"/>
      <c r="AY163" s="33" t="s">
        <v>3</v>
      </c>
      <c r="AZ163" s="32"/>
      <c r="BA163" s="33" t="s">
        <v>3</v>
      </c>
      <c r="BB163" s="32"/>
      <c r="BC163" s="294" t="s">
        <v>3</v>
      </c>
      <c r="BD163" s="294"/>
      <c r="BE163" s="32"/>
      <c r="BF163" s="33" t="s">
        <v>3</v>
      </c>
      <c r="BG163" s="32"/>
      <c r="BH163" s="294" t="s">
        <v>3</v>
      </c>
      <c r="BI163" s="294"/>
      <c r="BJ163" s="32"/>
      <c r="BK163" s="33" t="s">
        <v>3</v>
      </c>
      <c r="BL163" s="32"/>
      <c r="BM163" s="33" t="s">
        <v>3</v>
      </c>
      <c r="BN163" s="32"/>
      <c r="BO163" s="294" t="s">
        <v>3</v>
      </c>
      <c r="BP163" s="294"/>
      <c r="BQ163" s="32"/>
      <c r="BR163" s="111" t="s">
        <v>3</v>
      </c>
      <c r="BS163" s="168"/>
      <c r="BT163" s="329"/>
      <c r="BU163" s="329"/>
      <c r="BV163" s="168"/>
      <c r="BW163" s="169"/>
      <c r="BX163" s="168"/>
      <c r="BY163" s="169"/>
      <c r="BZ163" s="168"/>
      <c r="CA163" s="329"/>
      <c r="CB163" s="329"/>
      <c r="CC163" s="168"/>
      <c r="CD163" s="329"/>
      <c r="CE163" s="329"/>
      <c r="CF163" s="168"/>
      <c r="CG163" s="329"/>
      <c r="CH163" s="329"/>
      <c r="CI163" s="168"/>
      <c r="CJ163" s="329"/>
      <c r="CK163" s="329"/>
      <c r="CL163" s="168"/>
      <c r="CM163" s="329"/>
      <c r="CN163" s="329"/>
      <c r="CO163" s="168"/>
      <c r="CP163" s="169"/>
      <c r="CQ163" s="168"/>
      <c r="CR163" s="329"/>
      <c r="CS163" s="329"/>
      <c r="CT163" s="168"/>
      <c r="CU163" s="329"/>
      <c r="CV163" s="329"/>
      <c r="CW163" s="168"/>
      <c r="CX163" s="169"/>
      <c r="CY163" s="168"/>
      <c r="CZ163" s="329"/>
      <c r="DA163" s="329"/>
      <c r="DB163" s="168"/>
      <c r="DC163" s="329"/>
      <c r="DD163" s="329"/>
      <c r="DE163" s="168"/>
      <c r="DF163" s="169"/>
      <c r="DG163" s="168"/>
      <c r="DH163" s="169"/>
      <c r="DI163" s="168"/>
      <c r="DJ163" s="169"/>
      <c r="DK163" s="168"/>
      <c r="DL163" s="169"/>
      <c r="DM163" s="168"/>
      <c r="DN163" s="329"/>
      <c r="DO163" s="329"/>
      <c r="DP163" s="168"/>
      <c r="DQ163" s="329"/>
      <c r="DR163" s="329"/>
      <c r="DS163" s="168"/>
      <c r="DT163" s="329"/>
      <c r="DU163" s="329"/>
      <c r="DV163" s="168"/>
      <c r="DW163" s="329"/>
      <c r="DX163" s="329"/>
      <c r="DY163" s="168"/>
      <c r="DZ163" s="329"/>
      <c r="EA163" s="329"/>
      <c r="EB163" s="32"/>
      <c r="EC163" s="358"/>
      <c r="ED163" s="358"/>
      <c r="EE163" s="32"/>
      <c r="EF163" s="358"/>
      <c r="EG163" s="358"/>
      <c r="EH163" s="32"/>
      <c r="EI163" s="358"/>
      <c r="EJ163" s="358"/>
      <c r="EK163" s="32"/>
      <c r="EL163" s="358"/>
      <c r="EM163" s="358"/>
      <c r="EN163" s="32"/>
      <c r="EO163" s="358"/>
      <c r="EP163" s="358"/>
      <c r="EQ163" s="32"/>
      <c r="ER163" s="358"/>
      <c r="ES163" s="358"/>
      <c r="ET163" s="32"/>
      <c r="EU163" s="358"/>
      <c r="EV163" s="358"/>
      <c r="EW163" s="32"/>
      <c r="EX163" s="358"/>
      <c r="EY163" s="358"/>
      <c r="EZ163" s="32"/>
      <c r="FA163" s="358"/>
      <c r="FB163" s="358"/>
      <c r="FC163" s="32"/>
      <c r="FD163" s="358"/>
      <c r="FE163" s="358"/>
      <c r="FF163" s="32"/>
      <c r="FG163" s="358"/>
      <c r="FH163" s="358"/>
      <c r="FI163" s="32"/>
      <c r="FJ163" s="294"/>
      <c r="FK163" s="358"/>
    </row>
    <row r="164" spans="1:203" x14ac:dyDescent="0.2">
      <c r="A164" s="195" t="s">
        <v>148</v>
      </c>
      <c r="B164" s="13" t="s">
        <v>243</v>
      </c>
      <c r="C164" s="2248" t="s">
        <v>2</v>
      </c>
      <c r="D164" s="30" t="s">
        <v>2</v>
      </c>
      <c r="E164" s="76"/>
      <c r="F164" s="32"/>
      <c r="G164" s="294" t="s">
        <v>3</v>
      </c>
      <c r="H164" s="294"/>
      <c r="I164" s="32"/>
      <c r="J164" s="294" t="s">
        <v>3</v>
      </c>
      <c r="K164" s="294"/>
      <c r="L164" s="38">
        <v>1.1000000000000001</v>
      </c>
      <c r="M164" s="33" t="s">
        <v>12</v>
      </c>
      <c r="N164" s="33"/>
      <c r="O164" s="294"/>
      <c r="P164" s="294"/>
      <c r="Q164" s="33"/>
      <c r="R164" s="294"/>
      <c r="S164" s="294"/>
      <c r="T164" s="33"/>
      <c r="U164" s="294"/>
      <c r="V164" s="294"/>
      <c r="W164" s="33"/>
      <c r="X164" s="294"/>
      <c r="Y164" s="294"/>
      <c r="Z164" s="32"/>
      <c r="AA164" s="33" t="s">
        <v>3</v>
      </c>
      <c r="AB164" s="32"/>
      <c r="AC164" s="33" t="s">
        <v>3</v>
      </c>
      <c r="AD164" s="32"/>
      <c r="AE164" s="33" t="s">
        <v>3</v>
      </c>
      <c r="AF164" s="32"/>
      <c r="AG164" s="33" t="s">
        <v>3</v>
      </c>
      <c r="AH164" s="32"/>
      <c r="AI164" s="294" t="s">
        <v>3</v>
      </c>
      <c r="AJ164" s="294"/>
      <c r="AK164" s="32"/>
      <c r="AL164" s="33" t="s">
        <v>3</v>
      </c>
      <c r="AM164" s="32"/>
      <c r="AN164" s="33" t="s">
        <v>3</v>
      </c>
      <c r="AO164" s="32"/>
      <c r="AP164" s="294" t="s">
        <v>3</v>
      </c>
      <c r="AQ164" s="294"/>
      <c r="AR164" s="32"/>
      <c r="AS164" s="294" t="s">
        <v>3</v>
      </c>
      <c r="AT164" s="294"/>
      <c r="AU164" s="32"/>
      <c r="AV164" s="294" t="s">
        <v>3</v>
      </c>
      <c r="AW164" s="294"/>
      <c r="AX164" s="32"/>
      <c r="AY164" s="33" t="s">
        <v>3</v>
      </c>
      <c r="AZ164" s="32"/>
      <c r="BA164" s="33" t="s">
        <v>3</v>
      </c>
      <c r="BB164" s="32"/>
      <c r="BC164" s="294" t="s">
        <v>3</v>
      </c>
      <c r="BD164" s="294"/>
      <c r="BE164" s="32"/>
      <c r="BF164" s="33" t="s">
        <v>3</v>
      </c>
      <c r="BG164" s="32"/>
      <c r="BH164" s="294" t="s">
        <v>3</v>
      </c>
      <c r="BI164" s="294"/>
      <c r="BJ164" s="32"/>
      <c r="BK164" s="33" t="s">
        <v>3</v>
      </c>
      <c r="BL164" s="32"/>
      <c r="BM164" s="33" t="s">
        <v>3</v>
      </c>
      <c r="BN164" s="32"/>
      <c r="BO164" s="294" t="s">
        <v>3</v>
      </c>
      <c r="BP164" s="294"/>
      <c r="BQ164" s="32"/>
      <c r="BR164" s="111" t="s">
        <v>3</v>
      </c>
      <c r="BS164" s="168"/>
      <c r="BT164" s="329"/>
      <c r="BU164" s="329"/>
      <c r="BV164" s="168"/>
      <c r="BW164" s="169"/>
      <c r="BX164" s="168"/>
      <c r="BY164" s="169"/>
      <c r="BZ164" s="168"/>
      <c r="CA164" s="329"/>
      <c r="CB164" s="329"/>
      <c r="CC164" s="168"/>
      <c r="CD164" s="329"/>
      <c r="CE164" s="329"/>
      <c r="CF164" s="168"/>
      <c r="CG164" s="329"/>
      <c r="CH164" s="329"/>
      <c r="CI164" s="168"/>
      <c r="CJ164" s="329"/>
      <c r="CK164" s="329"/>
      <c r="CL164" s="168"/>
      <c r="CM164" s="329"/>
      <c r="CN164" s="329"/>
      <c r="CO164" s="168"/>
      <c r="CP164" s="169"/>
      <c r="CQ164" s="168"/>
      <c r="CR164" s="329"/>
      <c r="CS164" s="329"/>
      <c r="CT164" s="168"/>
      <c r="CU164" s="329"/>
      <c r="CV164" s="329"/>
      <c r="CW164" s="168"/>
      <c r="CX164" s="169"/>
      <c r="CY164" s="168"/>
      <c r="CZ164" s="329"/>
      <c r="DA164" s="329"/>
      <c r="DB164" s="168"/>
      <c r="DC164" s="329"/>
      <c r="DD164" s="329"/>
      <c r="DE164" s="168"/>
      <c r="DF164" s="169"/>
      <c r="DG164" s="168"/>
      <c r="DH164" s="169"/>
      <c r="DI164" s="168"/>
      <c r="DJ164" s="169"/>
      <c r="DK164" s="168"/>
      <c r="DL164" s="169"/>
      <c r="DM164" s="168"/>
      <c r="DN164" s="329"/>
      <c r="DO164" s="329"/>
      <c r="DP164" s="168"/>
      <c r="DQ164" s="329"/>
      <c r="DR164" s="329"/>
      <c r="DS164" s="168"/>
      <c r="DT164" s="329"/>
      <c r="DU164" s="329"/>
      <c r="DV164" s="168"/>
      <c r="DW164" s="329"/>
      <c r="DX164" s="329"/>
      <c r="DY164" s="168"/>
      <c r="DZ164" s="329"/>
      <c r="EA164" s="329"/>
      <c r="EB164" s="32"/>
      <c r="EC164" s="358"/>
      <c r="ED164" s="358"/>
      <c r="EE164" s="32"/>
      <c r="EF164" s="358"/>
      <c r="EG164" s="358"/>
      <c r="EH164" s="32"/>
      <c r="EI164" s="358"/>
      <c r="EJ164" s="358"/>
      <c r="EK164" s="32"/>
      <c r="EL164" s="358"/>
      <c r="EM164" s="358"/>
      <c r="EN164" s="32"/>
      <c r="EO164" s="358"/>
      <c r="EP164" s="358"/>
      <c r="EQ164" s="32"/>
      <c r="ER164" s="358"/>
      <c r="ES164" s="358"/>
      <c r="ET164" s="32"/>
      <c r="EU164" s="358"/>
      <c r="EV164" s="358"/>
      <c r="EW164" s="32"/>
      <c r="EX164" s="358"/>
      <c r="EY164" s="358"/>
      <c r="EZ164" s="32"/>
      <c r="FA164" s="358"/>
      <c r="FB164" s="358"/>
      <c r="FC164" s="32"/>
      <c r="FD164" s="358"/>
      <c r="FE164" s="358"/>
      <c r="FF164" s="32"/>
      <c r="FG164" s="358"/>
      <c r="FH164" s="358"/>
      <c r="FI164" s="32"/>
      <c r="FJ164" s="294"/>
      <c r="FK164" s="358"/>
    </row>
    <row r="165" spans="1:203" x14ac:dyDescent="0.2">
      <c r="A165" s="195" t="s">
        <v>149</v>
      </c>
      <c r="B165" s="13" t="s">
        <v>243</v>
      </c>
      <c r="C165" s="2248" t="s">
        <v>2</v>
      </c>
      <c r="D165" s="30" t="s">
        <v>2</v>
      </c>
      <c r="E165" s="75"/>
      <c r="F165" s="32"/>
      <c r="G165" s="294" t="s">
        <v>3</v>
      </c>
      <c r="H165" s="294"/>
      <c r="I165" s="32"/>
      <c r="J165" s="294" t="s">
        <v>3</v>
      </c>
      <c r="K165" s="294"/>
      <c r="L165" s="38">
        <v>1.1000000000000001</v>
      </c>
      <c r="M165" s="33" t="s">
        <v>12</v>
      </c>
      <c r="N165" s="33"/>
      <c r="O165" s="294"/>
      <c r="P165" s="294"/>
      <c r="Q165" s="33"/>
      <c r="R165" s="294"/>
      <c r="S165" s="294"/>
      <c r="T165" s="33"/>
      <c r="U165" s="294"/>
      <c r="V165" s="294"/>
      <c r="W165" s="33"/>
      <c r="X165" s="294"/>
      <c r="Y165" s="294"/>
      <c r="Z165" s="32"/>
      <c r="AA165" s="33" t="s">
        <v>3</v>
      </c>
      <c r="AB165" s="32"/>
      <c r="AC165" s="33" t="s">
        <v>3</v>
      </c>
      <c r="AD165" s="32"/>
      <c r="AE165" s="33" t="s">
        <v>3</v>
      </c>
      <c r="AF165" s="32"/>
      <c r="AG165" s="33" t="s">
        <v>3</v>
      </c>
      <c r="AH165" s="32"/>
      <c r="AI165" s="294" t="s">
        <v>3</v>
      </c>
      <c r="AJ165" s="294"/>
      <c r="AK165" s="32"/>
      <c r="AL165" s="33" t="s">
        <v>3</v>
      </c>
      <c r="AM165" s="32"/>
      <c r="AN165" s="33" t="s">
        <v>3</v>
      </c>
      <c r="AO165" s="32"/>
      <c r="AP165" s="294" t="s">
        <v>3</v>
      </c>
      <c r="AQ165" s="294"/>
      <c r="AR165" s="32"/>
      <c r="AS165" s="294" t="s">
        <v>3</v>
      </c>
      <c r="AT165" s="294"/>
      <c r="AU165" s="32"/>
      <c r="AV165" s="294" t="s">
        <v>3</v>
      </c>
      <c r="AW165" s="294"/>
      <c r="AX165" s="32"/>
      <c r="AY165" s="33" t="s">
        <v>3</v>
      </c>
      <c r="AZ165" s="32"/>
      <c r="BA165" s="33" t="s">
        <v>3</v>
      </c>
      <c r="BB165" s="32"/>
      <c r="BC165" s="294" t="s">
        <v>3</v>
      </c>
      <c r="BD165" s="294"/>
      <c r="BE165" s="32"/>
      <c r="BF165" s="33" t="s">
        <v>3</v>
      </c>
      <c r="BG165" s="32"/>
      <c r="BH165" s="294" t="s">
        <v>3</v>
      </c>
      <c r="BI165" s="294"/>
      <c r="BJ165" s="32"/>
      <c r="BK165" s="33" t="s">
        <v>3</v>
      </c>
      <c r="BL165" s="32"/>
      <c r="BM165" s="33" t="s">
        <v>3</v>
      </c>
      <c r="BN165" s="32"/>
      <c r="BO165" s="294" t="s">
        <v>3</v>
      </c>
      <c r="BP165" s="294"/>
      <c r="BQ165" s="32"/>
      <c r="BR165" s="111" t="s">
        <v>3</v>
      </c>
      <c r="BS165" s="168"/>
      <c r="BT165" s="329"/>
      <c r="BU165" s="329"/>
      <c r="BV165" s="168"/>
      <c r="BW165" s="169"/>
      <c r="BX165" s="168"/>
      <c r="BY165" s="169"/>
      <c r="BZ165" s="168"/>
      <c r="CA165" s="329"/>
      <c r="CB165" s="329"/>
      <c r="CC165" s="168"/>
      <c r="CD165" s="329"/>
      <c r="CE165" s="329"/>
      <c r="CF165" s="168"/>
      <c r="CG165" s="329"/>
      <c r="CH165" s="329"/>
      <c r="CI165" s="168"/>
      <c r="CJ165" s="329"/>
      <c r="CK165" s="329"/>
      <c r="CL165" s="168"/>
      <c r="CM165" s="329"/>
      <c r="CN165" s="329"/>
      <c r="CO165" s="168"/>
      <c r="CP165" s="169"/>
      <c r="CQ165" s="168"/>
      <c r="CR165" s="329"/>
      <c r="CS165" s="329"/>
      <c r="CT165" s="168"/>
      <c r="CU165" s="329"/>
      <c r="CV165" s="329"/>
      <c r="CW165" s="168"/>
      <c r="CX165" s="169"/>
      <c r="CY165" s="168"/>
      <c r="CZ165" s="329"/>
      <c r="DA165" s="329"/>
      <c r="DB165" s="168"/>
      <c r="DC165" s="329"/>
      <c r="DD165" s="329"/>
      <c r="DE165" s="168"/>
      <c r="DF165" s="169"/>
      <c r="DG165" s="168"/>
      <c r="DH165" s="169"/>
      <c r="DI165" s="168"/>
      <c r="DJ165" s="169"/>
      <c r="DK165" s="168"/>
      <c r="DL165" s="169"/>
      <c r="DM165" s="168"/>
      <c r="DN165" s="329"/>
      <c r="DO165" s="329"/>
      <c r="DP165" s="168"/>
      <c r="DQ165" s="329"/>
      <c r="DR165" s="329"/>
      <c r="DS165" s="168"/>
      <c r="DT165" s="329"/>
      <c r="DU165" s="329"/>
      <c r="DV165" s="168"/>
      <c r="DW165" s="329"/>
      <c r="DX165" s="329"/>
      <c r="DY165" s="168"/>
      <c r="DZ165" s="329"/>
      <c r="EA165" s="329"/>
      <c r="EB165" s="32"/>
      <c r="EC165" s="358"/>
      <c r="ED165" s="358"/>
      <c r="EE165" s="32"/>
      <c r="EF165" s="358"/>
      <c r="EG165" s="358"/>
      <c r="EH165" s="32"/>
      <c r="EI165" s="358"/>
      <c r="EJ165" s="358"/>
      <c r="EK165" s="32"/>
      <c r="EL165" s="358"/>
      <c r="EM165" s="358"/>
      <c r="EN165" s="32"/>
      <c r="EO165" s="358"/>
      <c r="EP165" s="358"/>
      <c r="EQ165" s="32"/>
      <c r="ER165" s="358"/>
      <c r="ES165" s="358"/>
      <c r="ET165" s="32"/>
      <c r="EU165" s="358"/>
      <c r="EV165" s="358"/>
      <c r="EW165" s="32"/>
      <c r="EX165" s="358"/>
      <c r="EY165" s="358"/>
      <c r="EZ165" s="32"/>
      <c r="FA165" s="358"/>
      <c r="FB165" s="358"/>
      <c r="FC165" s="32"/>
      <c r="FD165" s="358"/>
      <c r="FE165" s="358"/>
      <c r="FF165" s="32"/>
      <c r="FG165" s="358"/>
      <c r="FH165" s="358"/>
      <c r="FI165" s="32"/>
      <c r="FJ165" s="294"/>
      <c r="FK165" s="358"/>
    </row>
    <row r="166" spans="1:203" x14ac:dyDescent="0.2">
      <c r="A166" s="195" t="s">
        <v>150</v>
      </c>
      <c r="B166" s="13" t="s">
        <v>243</v>
      </c>
      <c r="C166" s="2248" t="s">
        <v>2</v>
      </c>
      <c r="D166" s="30">
        <v>500</v>
      </c>
      <c r="E166" s="76"/>
      <c r="F166" s="32"/>
      <c r="G166" s="294" t="s">
        <v>3</v>
      </c>
      <c r="H166" s="294"/>
      <c r="I166" s="32"/>
      <c r="J166" s="294" t="s">
        <v>3</v>
      </c>
      <c r="K166" s="294"/>
      <c r="L166" s="38">
        <v>1.1000000000000001</v>
      </c>
      <c r="M166" s="33" t="s">
        <v>12</v>
      </c>
      <c r="N166" s="33"/>
      <c r="O166" s="294"/>
      <c r="P166" s="294"/>
      <c r="Q166" s="33"/>
      <c r="R166" s="294"/>
      <c r="S166" s="294"/>
      <c r="T166" s="33"/>
      <c r="U166" s="294"/>
      <c r="V166" s="294"/>
      <c r="W166" s="33"/>
      <c r="X166" s="294"/>
      <c r="Y166" s="294"/>
      <c r="Z166" s="32"/>
      <c r="AA166" s="33" t="s">
        <v>3</v>
      </c>
      <c r="AB166" s="32"/>
      <c r="AC166" s="33" t="s">
        <v>3</v>
      </c>
      <c r="AD166" s="32"/>
      <c r="AE166" s="33" t="s">
        <v>3</v>
      </c>
      <c r="AF166" s="32"/>
      <c r="AG166" s="33" t="s">
        <v>3</v>
      </c>
      <c r="AH166" s="32"/>
      <c r="AI166" s="294" t="s">
        <v>3</v>
      </c>
      <c r="AJ166" s="294"/>
      <c r="AK166" s="32"/>
      <c r="AL166" s="33" t="s">
        <v>3</v>
      </c>
      <c r="AM166" s="32"/>
      <c r="AN166" s="33" t="s">
        <v>3</v>
      </c>
      <c r="AO166" s="32"/>
      <c r="AP166" s="294" t="s">
        <v>3</v>
      </c>
      <c r="AQ166" s="294"/>
      <c r="AR166" s="32"/>
      <c r="AS166" s="294" t="s">
        <v>3</v>
      </c>
      <c r="AT166" s="294"/>
      <c r="AU166" s="32"/>
      <c r="AV166" s="294" t="s">
        <v>3</v>
      </c>
      <c r="AW166" s="294"/>
      <c r="AX166" s="32"/>
      <c r="AY166" s="33" t="s">
        <v>3</v>
      </c>
      <c r="AZ166" s="32"/>
      <c r="BA166" s="33" t="s">
        <v>3</v>
      </c>
      <c r="BB166" s="32"/>
      <c r="BC166" s="294" t="s">
        <v>3</v>
      </c>
      <c r="BD166" s="294"/>
      <c r="BE166" s="32"/>
      <c r="BF166" s="33" t="s">
        <v>3</v>
      </c>
      <c r="BG166" s="32"/>
      <c r="BH166" s="294" t="s">
        <v>3</v>
      </c>
      <c r="BI166" s="294"/>
      <c r="BJ166" s="32"/>
      <c r="BK166" s="33" t="s">
        <v>3</v>
      </c>
      <c r="BL166" s="32"/>
      <c r="BM166" s="33" t="s">
        <v>3</v>
      </c>
      <c r="BN166" s="32"/>
      <c r="BO166" s="294" t="s">
        <v>3</v>
      </c>
      <c r="BP166" s="294"/>
      <c r="BQ166" s="32"/>
      <c r="BR166" s="111" t="s">
        <v>3</v>
      </c>
      <c r="BS166" s="168"/>
      <c r="BT166" s="329"/>
      <c r="BU166" s="329"/>
      <c r="BV166" s="168"/>
      <c r="BW166" s="169"/>
      <c r="BX166" s="168"/>
      <c r="BY166" s="169"/>
      <c r="BZ166" s="168"/>
      <c r="CA166" s="329"/>
      <c r="CB166" s="329"/>
      <c r="CC166" s="168"/>
      <c r="CD166" s="329"/>
      <c r="CE166" s="329"/>
      <c r="CF166" s="168"/>
      <c r="CG166" s="329"/>
      <c r="CH166" s="329"/>
      <c r="CI166" s="168"/>
      <c r="CJ166" s="329"/>
      <c r="CK166" s="329"/>
      <c r="CL166" s="168"/>
      <c r="CM166" s="329"/>
      <c r="CN166" s="329"/>
      <c r="CO166" s="168"/>
      <c r="CP166" s="169"/>
      <c r="CQ166" s="168"/>
      <c r="CR166" s="329"/>
      <c r="CS166" s="329"/>
      <c r="CT166" s="168"/>
      <c r="CU166" s="329"/>
      <c r="CV166" s="329"/>
      <c r="CW166" s="168"/>
      <c r="CX166" s="169"/>
      <c r="CY166" s="168"/>
      <c r="CZ166" s="329"/>
      <c r="DA166" s="329"/>
      <c r="DB166" s="168"/>
      <c r="DC166" s="329"/>
      <c r="DD166" s="329"/>
      <c r="DE166" s="168"/>
      <c r="DF166" s="169"/>
      <c r="DG166" s="168"/>
      <c r="DH166" s="169"/>
      <c r="DI166" s="168"/>
      <c r="DJ166" s="169"/>
      <c r="DK166" s="168"/>
      <c r="DL166" s="169"/>
      <c r="DM166" s="168"/>
      <c r="DN166" s="329"/>
      <c r="DO166" s="329"/>
      <c r="DP166" s="168"/>
      <c r="DQ166" s="329"/>
      <c r="DR166" s="329"/>
      <c r="DS166" s="168"/>
      <c r="DT166" s="329"/>
      <c r="DU166" s="329"/>
      <c r="DV166" s="168"/>
      <c r="DW166" s="329"/>
      <c r="DX166" s="329"/>
      <c r="DY166" s="168"/>
      <c r="DZ166" s="329"/>
      <c r="EA166" s="329"/>
      <c r="EB166" s="32"/>
      <c r="EC166" s="358"/>
      <c r="ED166" s="358"/>
      <c r="EE166" s="32"/>
      <c r="EF166" s="358"/>
      <c r="EG166" s="358"/>
      <c r="EH166" s="32"/>
      <c r="EI166" s="358"/>
      <c r="EJ166" s="358"/>
      <c r="EK166" s="32"/>
      <c r="EL166" s="358"/>
      <c r="EM166" s="358"/>
      <c r="EN166" s="32"/>
      <c r="EO166" s="358"/>
      <c r="EP166" s="358"/>
      <c r="EQ166" s="32"/>
      <c r="ER166" s="358"/>
      <c r="ES166" s="358"/>
      <c r="ET166" s="32"/>
      <c r="EU166" s="358"/>
      <c r="EV166" s="358"/>
      <c r="EW166" s="32"/>
      <c r="EX166" s="358"/>
      <c r="EY166" s="358"/>
      <c r="EZ166" s="32"/>
      <c r="FA166" s="358"/>
      <c r="FB166" s="358"/>
      <c r="FC166" s="32"/>
      <c r="FD166" s="358"/>
      <c r="FE166" s="358"/>
      <c r="FF166" s="32"/>
      <c r="FG166" s="358"/>
      <c r="FH166" s="358"/>
      <c r="FI166" s="32"/>
      <c r="FJ166" s="294"/>
      <c r="FK166" s="358"/>
    </row>
    <row r="167" spans="1:203" x14ac:dyDescent="0.2">
      <c r="A167" s="195" t="s">
        <v>151</v>
      </c>
      <c r="B167" s="13" t="s">
        <v>243</v>
      </c>
      <c r="C167" s="2248" t="s">
        <v>2</v>
      </c>
      <c r="D167" s="30" t="s">
        <v>2</v>
      </c>
      <c r="E167" s="76"/>
      <c r="F167" s="32"/>
      <c r="G167" s="294" t="s">
        <v>3</v>
      </c>
      <c r="H167" s="294"/>
      <c r="I167" s="32"/>
      <c r="J167" s="294" t="s">
        <v>3</v>
      </c>
      <c r="K167" s="294"/>
      <c r="L167" s="38">
        <v>1.1000000000000001</v>
      </c>
      <c r="M167" s="33" t="s">
        <v>12</v>
      </c>
      <c r="N167" s="33"/>
      <c r="O167" s="294"/>
      <c r="P167" s="294"/>
      <c r="Q167" s="33"/>
      <c r="R167" s="294"/>
      <c r="S167" s="294"/>
      <c r="T167" s="33"/>
      <c r="U167" s="294"/>
      <c r="V167" s="294"/>
      <c r="W167" s="33"/>
      <c r="X167" s="294"/>
      <c r="Y167" s="294"/>
      <c r="Z167" s="32"/>
      <c r="AA167" s="33" t="s">
        <v>3</v>
      </c>
      <c r="AB167" s="32"/>
      <c r="AC167" s="33" t="s">
        <v>3</v>
      </c>
      <c r="AD167" s="32"/>
      <c r="AE167" s="33" t="s">
        <v>3</v>
      </c>
      <c r="AF167" s="32"/>
      <c r="AG167" s="33" t="s">
        <v>3</v>
      </c>
      <c r="AH167" s="32"/>
      <c r="AI167" s="294" t="s">
        <v>3</v>
      </c>
      <c r="AJ167" s="294"/>
      <c r="AK167" s="32"/>
      <c r="AL167" s="33" t="s">
        <v>3</v>
      </c>
      <c r="AM167" s="32"/>
      <c r="AN167" s="33" t="s">
        <v>3</v>
      </c>
      <c r="AO167" s="32"/>
      <c r="AP167" s="294" t="s">
        <v>3</v>
      </c>
      <c r="AQ167" s="294"/>
      <c r="AR167" s="32"/>
      <c r="AS167" s="294" t="s">
        <v>3</v>
      </c>
      <c r="AT167" s="294"/>
      <c r="AU167" s="32"/>
      <c r="AV167" s="294" t="s">
        <v>3</v>
      </c>
      <c r="AW167" s="294"/>
      <c r="AX167" s="32"/>
      <c r="AY167" s="33" t="s">
        <v>3</v>
      </c>
      <c r="AZ167" s="32"/>
      <c r="BA167" s="33" t="s">
        <v>3</v>
      </c>
      <c r="BB167" s="32"/>
      <c r="BC167" s="294" t="s">
        <v>3</v>
      </c>
      <c r="BD167" s="294"/>
      <c r="BE167" s="32"/>
      <c r="BF167" s="33" t="s">
        <v>3</v>
      </c>
      <c r="BG167" s="32"/>
      <c r="BH167" s="294" t="s">
        <v>3</v>
      </c>
      <c r="BI167" s="294"/>
      <c r="BJ167" s="32"/>
      <c r="BK167" s="33" t="s">
        <v>3</v>
      </c>
      <c r="BL167" s="32"/>
      <c r="BM167" s="33" t="s">
        <v>3</v>
      </c>
      <c r="BN167" s="32"/>
      <c r="BO167" s="294" t="s">
        <v>3</v>
      </c>
      <c r="BP167" s="294"/>
      <c r="BQ167" s="32"/>
      <c r="BR167" s="111" t="s">
        <v>3</v>
      </c>
      <c r="BS167" s="168"/>
      <c r="BT167" s="329"/>
      <c r="BU167" s="329"/>
      <c r="BV167" s="168"/>
      <c r="BW167" s="169"/>
      <c r="BX167" s="168"/>
      <c r="BY167" s="169"/>
      <c r="BZ167" s="168"/>
      <c r="CA167" s="329"/>
      <c r="CB167" s="329"/>
      <c r="CC167" s="168"/>
      <c r="CD167" s="329"/>
      <c r="CE167" s="329"/>
      <c r="CF167" s="168"/>
      <c r="CG167" s="329"/>
      <c r="CH167" s="329"/>
      <c r="CI167" s="168"/>
      <c r="CJ167" s="329"/>
      <c r="CK167" s="329"/>
      <c r="CL167" s="168"/>
      <c r="CM167" s="329"/>
      <c r="CN167" s="329"/>
      <c r="CO167" s="168"/>
      <c r="CP167" s="169"/>
      <c r="CQ167" s="168"/>
      <c r="CR167" s="329"/>
      <c r="CS167" s="329"/>
      <c r="CT167" s="168"/>
      <c r="CU167" s="329"/>
      <c r="CV167" s="329"/>
      <c r="CW167" s="168"/>
      <c r="CX167" s="169"/>
      <c r="CY167" s="168"/>
      <c r="CZ167" s="329"/>
      <c r="DA167" s="329"/>
      <c r="DB167" s="168"/>
      <c r="DC167" s="329"/>
      <c r="DD167" s="329"/>
      <c r="DE167" s="168"/>
      <c r="DF167" s="169"/>
      <c r="DG167" s="168"/>
      <c r="DH167" s="169"/>
      <c r="DI167" s="168"/>
      <c r="DJ167" s="169"/>
      <c r="DK167" s="168"/>
      <c r="DL167" s="169"/>
      <c r="DM167" s="168"/>
      <c r="DN167" s="329"/>
      <c r="DO167" s="329"/>
      <c r="DP167" s="168"/>
      <c r="DQ167" s="329"/>
      <c r="DR167" s="329"/>
      <c r="DS167" s="168"/>
      <c r="DT167" s="329"/>
      <c r="DU167" s="329"/>
      <c r="DV167" s="168"/>
      <c r="DW167" s="329"/>
      <c r="DX167" s="329"/>
      <c r="DY167" s="168"/>
      <c r="DZ167" s="329"/>
      <c r="EA167" s="329"/>
      <c r="EB167" s="32"/>
      <c r="EC167" s="358"/>
      <c r="ED167" s="358"/>
      <c r="EE167" s="32"/>
      <c r="EF167" s="358"/>
      <c r="EG167" s="358"/>
      <c r="EH167" s="32"/>
      <c r="EI167" s="358"/>
      <c r="EJ167" s="358"/>
      <c r="EK167" s="32"/>
      <c r="EL167" s="358"/>
      <c r="EM167" s="358"/>
      <c r="EN167" s="32"/>
      <c r="EO167" s="358"/>
      <c r="EP167" s="358"/>
      <c r="EQ167" s="32"/>
      <c r="ER167" s="358"/>
      <c r="ES167" s="358"/>
      <c r="ET167" s="32"/>
      <c r="EU167" s="358"/>
      <c r="EV167" s="358"/>
      <c r="EW167" s="32"/>
      <c r="EX167" s="358"/>
      <c r="EY167" s="358"/>
      <c r="EZ167" s="32"/>
      <c r="FA167" s="358"/>
      <c r="FB167" s="358"/>
      <c r="FC167" s="32"/>
      <c r="FD167" s="358"/>
      <c r="FE167" s="358"/>
      <c r="FF167" s="32"/>
      <c r="FG167" s="358"/>
      <c r="FH167" s="358"/>
      <c r="FI167" s="32"/>
      <c r="FJ167" s="294"/>
      <c r="FK167" s="358"/>
    </row>
    <row r="168" spans="1:203" x14ac:dyDescent="0.2">
      <c r="A168" s="195" t="s">
        <v>152</v>
      </c>
      <c r="B168" s="13" t="s">
        <v>243</v>
      </c>
      <c r="C168" s="2248" t="s">
        <v>2</v>
      </c>
      <c r="D168" s="30" t="s">
        <v>2</v>
      </c>
      <c r="E168" s="76"/>
      <c r="F168" s="32"/>
      <c r="G168" s="294" t="s">
        <v>3</v>
      </c>
      <c r="H168" s="294"/>
      <c r="I168" s="32"/>
      <c r="J168" s="294" t="s">
        <v>3</v>
      </c>
      <c r="K168" s="294"/>
      <c r="L168" s="38">
        <v>1.1000000000000001</v>
      </c>
      <c r="M168" s="33" t="s">
        <v>12</v>
      </c>
      <c r="N168" s="33"/>
      <c r="O168" s="294"/>
      <c r="P168" s="294"/>
      <c r="Q168" s="33"/>
      <c r="R168" s="294"/>
      <c r="S168" s="294"/>
      <c r="T168" s="33"/>
      <c r="U168" s="294"/>
      <c r="V168" s="294"/>
      <c r="W168" s="33"/>
      <c r="X168" s="294"/>
      <c r="Y168" s="294"/>
      <c r="Z168" s="32"/>
      <c r="AA168" s="33" t="s">
        <v>3</v>
      </c>
      <c r="AB168" s="32"/>
      <c r="AC168" s="33" t="s">
        <v>3</v>
      </c>
      <c r="AD168" s="32"/>
      <c r="AE168" s="33" t="s">
        <v>3</v>
      </c>
      <c r="AF168" s="32"/>
      <c r="AG168" s="33" t="s">
        <v>3</v>
      </c>
      <c r="AH168" s="32"/>
      <c r="AI168" s="294" t="s">
        <v>3</v>
      </c>
      <c r="AJ168" s="294"/>
      <c r="AK168" s="32"/>
      <c r="AL168" s="33" t="s">
        <v>3</v>
      </c>
      <c r="AM168" s="32"/>
      <c r="AN168" s="33" t="s">
        <v>3</v>
      </c>
      <c r="AO168" s="32"/>
      <c r="AP168" s="294" t="s">
        <v>3</v>
      </c>
      <c r="AQ168" s="294"/>
      <c r="AR168" s="32"/>
      <c r="AS168" s="294" t="s">
        <v>3</v>
      </c>
      <c r="AT168" s="294"/>
      <c r="AU168" s="32"/>
      <c r="AV168" s="294" t="s">
        <v>3</v>
      </c>
      <c r="AW168" s="294"/>
      <c r="AX168" s="32"/>
      <c r="AY168" s="33" t="s">
        <v>3</v>
      </c>
      <c r="AZ168" s="32"/>
      <c r="BA168" s="33" t="s">
        <v>3</v>
      </c>
      <c r="BB168" s="32"/>
      <c r="BC168" s="294" t="s">
        <v>3</v>
      </c>
      <c r="BD168" s="294"/>
      <c r="BE168" s="32"/>
      <c r="BF168" s="33" t="s">
        <v>3</v>
      </c>
      <c r="BG168" s="32"/>
      <c r="BH168" s="294" t="s">
        <v>3</v>
      </c>
      <c r="BI168" s="294"/>
      <c r="BJ168" s="32"/>
      <c r="BK168" s="33" t="s">
        <v>3</v>
      </c>
      <c r="BL168" s="32"/>
      <c r="BM168" s="33" t="s">
        <v>3</v>
      </c>
      <c r="BN168" s="32"/>
      <c r="BO168" s="294" t="s">
        <v>3</v>
      </c>
      <c r="BP168" s="294"/>
      <c r="BQ168" s="32"/>
      <c r="BR168" s="111" t="s">
        <v>3</v>
      </c>
      <c r="BS168" s="168"/>
      <c r="BT168" s="329"/>
      <c r="BU168" s="329"/>
      <c r="BV168" s="168"/>
      <c r="BW168" s="169"/>
      <c r="BX168" s="168"/>
      <c r="BY168" s="169"/>
      <c r="BZ168" s="168"/>
      <c r="CA168" s="329"/>
      <c r="CB168" s="329"/>
      <c r="CC168" s="168"/>
      <c r="CD168" s="329"/>
      <c r="CE168" s="329"/>
      <c r="CF168" s="168"/>
      <c r="CG168" s="329"/>
      <c r="CH168" s="329"/>
      <c r="CI168" s="168"/>
      <c r="CJ168" s="329"/>
      <c r="CK168" s="329"/>
      <c r="CL168" s="168"/>
      <c r="CM168" s="329"/>
      <c r="CN168" s="329"/>
      <c r="CO168" s="168"/>
      <c r="CP168" s="169"/>
      <c r="CQ168" s="168"/>
      <c r="CR168" s="329"/>
      <c r="CS168" s="329"/>
      <c r="CT168" s="168"/>
      <c r="CU168" s="329"/>
      <c r="CV168" s="329"/>
      <c r="CW168" s="168"/>
      <c r="CX168" s="169"/>
      <c r="CY168" s="168"/>
      <c r="CZ168" s="329"/>
      <c r="DA168" s="329"/>
      <c r="DB168" s="168"/>
      <c r="DC168" s="329"/>
      <c r="DD168" s="329"/>
      <c r="DE168" s="168"/>
      <c r="DF168" s="169"/>
      <c r="DG168" s="168"/>
      <c r="DH168" s="169"/>
      <c r="DI168" s="168"/>
      <c r="DJ168" s="169"/>
      <c r="DK168" s="168"/>
      <c r="DL168" s="169"/>
      <c r="DM168" s="168"/>
      <c r="DN168" s="329"/>
      <c r="DO168" s="329"/>
      <c r="DP168" s="168"/>
      <c r="DQ168" s="329"/>
      <c r="DR168" s="329"/>
      <c r="DS168" s="168"/>
      <c r="DT168" s="329"/>
      <c r="DU168" s="329"/>
      <c r="DV168" s="168"/>
      <c r="DW168" s="329"/>
      <c r="DX168" s="329"/>
      <c r="DY168" s="168"/>
      <c r="DZ168" s="329"/>
      <c r="EA168" s="329"/>
      <c r="EB168" s="32"/>
      <c r="EC168" s="358"/>
      <c r="ED168" s="358"/>
      <c r="EE168" s="32"/>
      <c r="EF168" s="358"/>
      <c r="EG168" s="358"/>
      <c r="EH168" s="32"/>
      <c r="EI168" s="358"/>
      <c r="EJ168" s="358"/>
      <c r="EK168" s="32"/>
      <c r="EL168" s="358"/>
      <c r="EM168" s="358"/>
      <c r="EN168" s="32"/>
      <c r="EO168" s="358"/>
      <c r="EP168" s="358"/>
      <c r="EQ168" s="32"/>
      <c r="ER168" s="358"/>
      <c r="ES168" s="358"/>
      <c r="ET168" s="32"/>
      <c r="EU168" s="358"/>
      <c r="EV168" s="358"/>
      <c r="EW168" s="32"/>
      <c r="EX168" s="358"/>
      <c r="EY168" s="358"/>
      <c r="EZ168" s="32"/>
      <c r="FA168" s="358"/>
      <c r="FB168" s="358"/>
      <c r="FC168" s="32"/>
      <c r="FD168" s="358"/>
      <c r="FE168" s="358"/>
      <c r="FF168" s="32"/>
      <c r="FG168" s="358"/>
      <c r="FH168" s="358"/>
      <c r="FI168" s="32"/>
      <c r="FJ168" s="294"/>
      <c r="FK168" s="358"/>
    </row>
    <row r="169" spans="1:203" x14ac:dyDescent="0.2">
      <c r="A169" s="195" t="s">
        <v>153</v>
      </c>
      <c r="B169" s="13" t="s">
        <v>243</v>
      </c>
      <c r="C169" s="2248" t="s">
        <v>2</v>
      </c>
      <c r="D169" s="30" t="s">
        <v>2</v>
      </c>
      <c r="E169" s="76"/>
      <c r="F169" s="32"/>
      <c r="G169" s="294" t="s">
        <v>3</v>
      </c>
      <c r="H169" s="294"/>
      <c r="I169" s="32"/>
      <c r="J169" s="294" t="s">
        <v>3</v>
      </c>
      <c r="K169" s="294"/>
      <c r="L169" s="38">
        <v>1.1000000000000001</v>
      </c>
      <c r="M169" s="33" t="s">
        <v>12</v>
      </c>
      <c r="N169" s="33"/>
      <c r="O169" s="294"/>
      <c r="P169" s="294"/>
      <c r="Q169" s="33"/>
      <c r="R169" s="294"/>
      <c r="S169" s="294"/>
      <c r="T169" s="33"/>
      <c r="U169" s="294"/>
      <c r="V169" s="294"/>
      <c r="W169" s="33"/>
      <c r="X169" s="294"/>
      <c r="Y169" s="294"/>
      <c r="Z169" s="32"/>
      <c r="AA169" s="33" t="s">
        <v>3</v>
      </c>
      <c r="AB169" s="32"/>
      <c r="AC169" s="33" t="s">
        <v>3</v>
      </c>
      <c r="AD169" s="32"/>
      <c r="AE169" s="33" t="s">
        <v>3</v>
      </c>
      <c r="AF169" s="32"/>
      <c r="AG169" s="33" t="s">
        <v>3</v>
      </c>
      <c r="AH169" s="32"/>
      <c r="AI169" s="294" t="s">
        <v>3</v>
      </c>
      <c r="AJ169" s="294"/>
      <c r="AK169" s="32"/>
      <c r="AL169" s="33" t="s">
        <v>3</v>
      </c>
      <c r="AM169" s="32"/>
      <c r="AN169" s="33" t="s">
        <v>3</v>
      </c>
      <c r="AO169" s="32"/>
      <c r="AP169" s="294" t="s">
        <v>3</v>
      </c>
      <c r="AQ169" s="294"/>
      <c r="AR169" s="32"/>
      <c r="AS169" s="294" t="s">
        <v>3</v>
      </c>
      <c r="AT169" s="294"/>
      <c r="AU169" s="32"/>
      <c r="AV169" s="294" t="s">
        <v>3</v>
      </c>
      <c r="AW169" s="294"/>
      <c r="AX169" s="32"/>
      <c r="AY169" s="33" t="s">
        <v>3</v>
      </c>
      <c r="AZ169" s="32"/>
      <c r="BA169" s="33" t="s">
        <v>3</v>
      </c>
      <c r="BB169" s="32"/>
      <c r="BC169" s="294" t="s">
        <v>3</v>
      </c>
      <c r="BD169" s="294"/>
      <c r="BE169" s="32"/>
      <c r="BF169" s="33" t="s">
        <v>3</v>
      </c>
      <c r="BG169" s="32"/>
      <c r="BH169" s="294" t="s">
        <v>3</v>
      </c>
      <c r="BI169" s="294"/>
      <c r="BJ169" s="32"/>
      <c r="BK169" s="33" t="s">
        <v>3</v>
      </c>
      <c r="BL169" s="32"/>
      <c r="BM169" s="33" t="s">
        <v>3</v>
      </c>
      <c r="BN169" s="32"/>
      <c r="BO169" s="294" t="s">
        <v>3</v>
      </c>
      <c r="BP169" s="294"/>
      <c r="BQ169" s="32"/>
      <c r="BR169" s="111" t="s">
        <v>3</v>
      </c>
      <c r="BS169" s="168"/>
      <c r="BT169" s="329"/>
      <c r="BU169" s="329"/>
      <c r="BV169" s="168"/>
      <c r="BW169" s="169"/>
      <c r="BX169" s="168"/>
      <c r="BY169" s="169"/>
      <c r="BZ169" s="168"/>
      <c r="CA169" s="329"/>
      <c r="CB169" s="329"/>
      <c r="CC169" s="168"/>
      <c r="CD169" s="329"/>
      <c r="CE169" s="329"/>
      <c r="CF169" s="168"/>
      <c r="CG169" s="329"/>
      <c r="CH169" s="329"/>
      <c r="CI169" s="168"/>
      <c r="CJ169" s="329"/>
      <c r="CK169" s="329"/>
      <c r="CL169" s="168"/>
      <c r="CM169" s="329"/>
      <c r="CN169" s="329"/>
      <c r="CO169" s="168"/>
      <c r="CP169" s="169"/>
      <c r="CQ169" s="168"/>
      <c r="CR169" s="329"/>
      <c r="CS169" s="329"/>
      <c r="CT169" s="168"/>
      <c r="CU169" s="329"/>
      <c r="CV169" s="329"/>
      <c r="CW169" s="168"/>
      <c r="CX169" s="169"/>
      <c r="CY169" s="168"/>
      <c r="CZ169" s="329"/>
      <c r="DA169" s="329"/>
      <c r="DB169" s="168"/>
      <c r="DC169" s="329"/>
      <c r="DD169" s="329"/>
      <c r="DE169" s="168"/>
      <c r="DF169" s="169"/>
      <c r="DG169" s="168"/>
      <c r="DH169" s="169"/>
      <c r="DI169" s="168"/>
      <c r="DJ169" s="169"/>
      <c r="DK169" s="168"/>
      <c r="DL169" s="169"/>
      <c r="DM169" s="168"/>
      <c r="DN169" s="329"/>
      <c r="DO169" s="329"/>
      <c r="DP169" s="168"/>
      <c r="DQ169" s="329"/>
      <c r="DR169" s="329"/>
      <c r="DS169" s="168"/>
      <c r="DT169" s="329"/>
      <c r="DU169" s="329"/>
      <c r="DV169" s="168"/>
      <c r="DW169" s="329"/>
      <c r="DX169" s="329"/>
      <c r="DY169" s="168"/>
      <c r="DZ169" s="329"/>
      <c r="EA169" s="329"/>
      <c r="EB169" s="32"/>
      <c r="EC169" s="358"/>
      <c r="ED169" s="358"/>
      <c r="EE169" s="32"/>
      <c r="EF169" s="358"/>
      <c r="EG169" s="358"/>
      <c r="EH169" s="32"/>
      <c r="EI169" s="358"/>
      <c r="EJ169" s="358"/>
      <c r="EK169" s="32"/>
      <c r="EL169" s="358"/>
      <c r="EM169" s="358"/>
      <c r="EN169" s="32"/>
      <c r="EO169" s="358"/>
      <c r="EP169" s="358"/>
      <c r="EQ169" s="32"/>
      <c r="ER169" s="358"/>
      <c r="ES169" s="358"/>
      <c r="ET169" s="32"/>
      <c r="EU169" s="358"/>
      <c r="EV169" s="358"/>
      <c r="EW169" s="32"/>
      <c r="EX169" s="358"/>
      <c r="EY169" s="358"/>
      <c r="EZ169" s="32"/>
      <c r="FA169" s="358"/>
      <c r="FB169" s="358"/>
      <c r="FC169" s="32"/>
      <c r="FD169" s="358"/>
      <c r="FE169" s="358"/>
      <c r="FF169" s="32"/>
      <c r="FG169" s="358"/>
      <c r="FH169" s="358"/>
      <c r="FI169" s="32"/>
      <c r="FJ169" s="294"/>
      <c r="FK169" s="358"/>
    </row>
    <row r="170" spans="1:203" x14ac:dyDescent="0.2">
      <c r="A170" s="195" t="s">
        <v>154</v>
      </c>
      <c r="B170" s="13" t="s">
        <v>243</v>
      </c>
      <c r="C170" s="2248" t="s">
        <v>2</v>
      </c>
      <c r="D170" s="30">
        <v>2100</v>
      </c>
      <c r="E170" s="76"/>
      <c r="F170" s="32"/>
      <c r="G170" s="294" t="s">
        <v>3</v>
      </c>
      <c r="H170" s="294"/>
      <c r="I170" s="32"/>
      <c r="J170" s="294" t="s">
        <v>3</v>
      </c>
      <c r="K170" s="294"/>
      <c r="L170" s="38">
        <v>1.1000000000000001</v>
      </c>
      <c r="M170" s="33" t="s">
        <v>12</v>
      </c>
      <c r="N170" s="33"/>
      <c r="O170" s="294"/>
      <c r="P170" s="294"/>
      <c r="Q170" s="33"/>
      <c r="R170" s="294"/>
      <c r="S170" s="294"/>
      <c r="T170" s="33"/>
      <c r="U170" s="294"/>
      <c r="V170" s="294"/>
      <c r="W170" s="33"/>
      <c r="X170" s="294"/>
      <c r="Y170" s="294"/>
      <c r="Z170" s="32"/>
      <c r="AA170" s="33" t="s">
        <v>3</v>
      </c>
      <c r="AB170" s="32"/>
      <c r="AC170" s="33" t="s">
        <v>3</v>
      </c>
      <c r="AD170" s="32"/>
      <c r="AE170" s="33" t="s">
        <v>3</v>
      </c>
      <c r="AF170" s="32"/>
      <c r="AG170" s="33" t="s">
        <v>3</v>
      </c>
      <c r="AH170" s="32"/>
      <c r="AI170" s="294" t="s">
        <v>3</v>
      </c>
      <c r="AJ170" s="294"/>
      <c r="AK170" s="32"/>
      <c r="AL170" s="33" t="s">
        <v>3</v>
      </c>
      <c r="AM170" s="32"/>
      <c r="AN170" s="33" t="s">
        <v>3</v>
      </c>
      <c r="AO170" s="32"/>
      <c r="AP170" s="294" t="s">
        <v>3</v>
      </c>
      <c r="AQ170" s="294"/>
      <c r="AR170" s="32"/>
      <c r="AS170" s="294" t="s">
        <v>3</v>
      </c>
      <c r="AT170" s="294"/>
      <c r="AU170" s="32"/>
      <c r="AV170" s="294" t="s">
        <v>3</v>
      </c>
      <c r="AW170" s="294"/>
      <c r="AX170" s="32"/>
      <c r="AY170" s="33" t="s">
        <v>3</v>
      </c>
      <c r="AZ170" s="32"/>
      <c r="BA170" s="33" t="s">
        <v>3</v>
      </c>
      <c r="BB170" s="32"/>
      <c r="BC170" s="294" t="s">
        <v>3</v>
      </c>
      <c r="BD170" s="294"/>
      <c r="BE170" s="32"/>
      <c r="BF170" s="33" t="s">
        <v>3</v>
      </c>
      <c r="BG170" s="32"/>
      <c r="BH170" s="294" t="s">
        <v>3</v>
      </c>
      <c r="BI170" s="294"/>
      <c r="BJ170" s="32"/>
      <c r="BK170" s="33" t="s">
        <v>3</v>
      </c>
      <c r="BL170" s="32"/>
      <c r="BM170" s="33" t="s">
        <v>3</v>
      </c>
      <c r="BN170" s="32"/>
      <c r="BO170" s="294" t="s">
        <v>3</v>
      </c>
      <c r="BP170" s="294"/>
      <c r="BQ170" s="32"/>
      <c r="BR170" s="111" t="s">
        <v>3</v>
      </c>
      <c r="BS170" s="168"/>
      <c r="BT170" s="329"/>
      <c r="BU170" s="329"/>
      <c r="BV170" s="168"/>
      <c r="BW170" s="169"/>
      <c r="BX170" s="168"/>
      <c r="BY170" s="169"/>
      <c r="BZ170" s="168"/>
      <c r="CA170" s="329"/>
      <c r="CB170" s="329"/>
      <c r="CC170" s="168"/>
      <c r="CD170" s="329"/>
      <c r="CE170" s="329"/>
      <c r="CF170" s="168"/>
      <c r="CG170" s="329"/>
      <c r="CH170" s="329"/>
      <c r="CI170" s="168"/>
      <c r="CJ170" s="329"/>
      <c r="CK170" s="329"/>
      <c r="CL170" s="168"/>
      <c r="CM170" s="329"/>
      <c r="CN170" s="329"/>
      <c r="CO170" s="168"/>
      <c r="CP170" s="169"/>
      <c r="CQ170" s="168"/>
      <c r="CR170" s="329"/>
      <c r="CS170" s="329"/>
      <c r="CT170" s="168"/>
      <c r="CU170" s="329"/>
      <c r="CV170" s="329"/>
      <c r="CW170" s="168"/>
      <c r="CX170" s="169"/>
      <c r="CY170" s="168"/>
      <c r="CZ170" s="329"/>
      <c r="DA170" s="329"/>
      <c r="DB170" s="168"/>
      <c r="DC170" s="329"/>
      <c r="DD170" s="329"/>
      <c r="DE170" s="168"/>
      <c r="DF170" s="169"/>
      <c r="DG170" s="168"/>
      <c r="DH170" s="169"/>
      <c r="DI170" s="168"/>
      <c r="DJ170" s="169"/>
      <c r="DK170" s="168"/>
      <c r="DL170" s="169"/>
      <c r="DM170" s="168"/>
      <c r="DN170" s="329"/>
      <c r="DO170" s="329"/>
      <c r="DP170" s="168"/>
      <c r="DQ170" s="329"/>
      <c r="DR170" s="329"/>
      <c r="DS170" s="168"/>
      <c r="DT170" s="329"/>
      <c r="DU170" s="329"/>
      <c r="DV170" s="168"/>
      <c r="DW170" s="329"/>
      <c r="DX170" s="329"/>
      <c r="DY170" s="168"/>
      <c r="DZ170" s="329"/>
      <c r="EA170" s="329"/>
      <c r="EB170" s="32"/>
      <c r="EC170" s="358"/>
      <c r="ED170" s="358"/>
      <c r="EE170" s="32"/>
      <c r="EF170" s="358"/>
      <c r="EG170" s="358"/>
      <c r="EH170" s="32"/>
      <c r="EI170" s="358"/>
      <c r="EJ170" s="358"/>
      <c r="EK170" s="32"/>
      <c r="EL170" s="358"/>
      <c r="EM170" s="358"/>
      <c r="EN170" s="32"/>
      <c r="EO170" s="358"/>
      <c r="EP170" s="358"/>
      <c r="EQ170" s="32"/>
      <c r="ER170" s="358"/>
      <c r="ES170" s="358"/>
      <c r="ET170" s="32"/>
      <c r="EU170" s="358"/>
      <c r="EV170" s="358"/>
      <c r="EW170" s="32"/>
      <c r="EX170" s="358"/>
      <c r="EY170" s="358"/>
      <c r="EZ170" s="32"/>
      <c r="FA170" s="358"/>
      <c r="FB170" s="358"/>
      <c r="FC170" s="32"/>
      <c r="FD170" s="358"/>
      <c r="FE170" s="358"/>
      <c r="FF170" s="32"/>
      <c r="FG170" s="358"/>
      <c r="FH170" s="358"/>
      <c r="FI170" s="32"/>
      <c r="FJ170" s="294"/>
      <c r="FK170" s="358"/>
    </row>
    <row r="171" spans="1:203" x14ac:dyDescent="0.2">
      <c r="A171" s="195" t="s">
        <v>155</v>
      </c>
      <c r="B171" s="13" t="s">
        <v>243</v>
      </c>
      <c r="C171" s="2248" t="s">
        <v>2</v>
      </c>
      <c r="D171" s="30" t="s">
        <v>2</v>
      </c>
      <c r="E171" s="76"/>
      <c r="F171" s="32"/>
      <c r="G171" s="294" t="s">
        <v>3</v>
      </c>
      <c r="H171" s="294"/>
      <c r="I171" s="32"/>
      <c r="J171" s="294" t="s">
        <v>3</v>
      </c>
      <c r="K171" s="294"/>
      <c r="L171" s="38">
        <v>1.1000000000000001</v>
      </c>
      <c r="M171" s="33" t="s">
        <v>12</v>
      </c>
      <c r="N171" s="33"/>
      <c r="O171" s="294"/>
      <c r="P171" s="294"/>
      <c r="Q171" s="33"/>
      <c r="R171" s="294"/>
      <c r="S171" s="294"/>
      <c r="T171" s="33"/>
      <c r="U171" s="294"/>
      <c r="V171" s="294"/>
      <c r="W171" s="33"/>
      <c r="X171" s="294"/>
      <c r="Y171" s="294"/>
      <c r="Z171" s="32"/>
      <c r="AA171" s="33" t="s">
        <v>3</v>
      </c>
      <c r="AB171" s="32"/>
      <c r="AC171" s="33" t="s">
        <v>3</v>
      </c>
      <c r="AD171" s="32"/>
      <c r="AE171" s="33" t="s">
        <v>3</v>
      </c>
      <c r="AF171" s="32"/>
      <c r="AG171" s="33" t="s">
        <v>3</v>
      </c>
      <c r="AH171" s="32"/>
      <c r="AI171" s="294" t="s">
        <v>3</v>
      </c>
      <c r="AJ171" s="294"/>
      <c r="AK171" s="32"/>
      <c r="AL171" s="33" t="s">
        <v>3</v>
      </c>
      <c r="AM171" s="32"/>
      <c r="AN171" s="33" t="s">
        <v>3</v>
      </c>
      <c r="AO171" s="32"/>
      <c r="AP171" s="294" t="s">
        <v>3</v>
      </c>
      <c r="AQ171" s="294"/>
      <c r="AR171" s="32"/>
      <c r="AS171" s="294" t="s">
        <v>3</v>
      </c>
      <c r="AT171" s="294"/>
      <c r="AU171" s="32"/>
      <c r="AV171" s="294" t="s">
        <v>3</v>
      </c>
      <c r="AW171" s="294"/>
      <c r="AX171" s="32"/>
      <c r="AY171" s="33" t="s">
        <v>3</v>
      </c>
      <c r="AZ171" s="32"/>
      <c r="BA171" s="33" t="s">
        <v>3</v>
      </c>
      <c r="BB171" s="32"/>
      <c r="BC171" s="294" t="s">
        <v>3</v>
      </c>
      <c r="BD171" s="294"/>
      <c r="BE171" s="32"/>
      <c r="BF171" s="33" t="s">
        <v>3</v>
      </c>
      <c r="BG171" s="32"/>
      <c r="BH171" s="294" t="s">
        <v>3</v>
      </c>
      <c r="BI171" s="294"/>
      <c r="BJ171" s="32"/>
      <c r="BK171" s="33" t="s">
        <v>3</v>
      </c>
      <c r="BL171" s="32"/>
      <c r="BM171" s="33" t="s">
        <v>3</v>
      </c>
      <c r="BN171" s="32"/>
      <c r="BO171" s="294" t="s">
        <v>3</v>
      </c>
      <c r="BP171" s="294"/>
      <c r="BQ171" s="32"/>
      <c r="BR171" s="111" t="s">
        <v>3</v>
      </c>
      <c r="BS171" s="168"/>
      <c r="BT171" s="329"/>
      <c r="BU171" s="329"/>
      <c r="BV171" s="168"/>
      <c r="BW171" s="169"/>
      <c r="BX171" s="168"/>
      <c r="BY171" s="169"/>
      <c r="BZ171" s="168"/>
      <c r="CA171" s="329"/>
      <c r="CB171" s="329"/>
      <c r="CC171" s="168"/>
      <c r="CD171" s="329"/>
      <c r="CE171" s="329"/>
      <c r="CF171" s="168"/>
      <c r="CG171" s="329"/>
      <c r="CH171" s="329"/>
      <c r="CI171" s="168"/>
      <c r="CJ171" s="329"/>
      <c r="CK171" s="329"/>
      <c r="CL171" s="168"/>
      <c r="CM171" s="329"/>
      <c r="CN171" s="329"/>
      <c r="CO171" s="168"/>
      <c r="CP171" s="169"/>
      <c r="CQ171" s="168"/>
      <c r="CR171" s="329"/>
      <c r="CS171" s="329"/>
      <c r="CT171" s="168"/>
      <c r="CU171" s="329"/>
      <c r="CV171" s="329"/>
      <c r="CW171" s="168"/>
      <c r="CX171" s="169"/>
      <c r="CY171" s="168"/>
      <c r="CZ171" s="329"/>
      <c r="DA171" s="329"/>
      <c r="DB171" s="168"/>
      <c r="DC171" s="329"/>
      <c r="DD171" s="329"/>
      <c r="DE171" s="168"/>
      <c r="DF171" s="169"/>
      <c r="DG171" s="168"/>
      <c r="DH171" s="169"/>
      <c r="DI171" s="168"/>
      <c r="DJ171" s="169"/>
      <c r="DK171" s="168"/>
      <c r="DL171" s="169"/>
      <c r="DM171" s="168"/>
      <c r="DN171" s="329"/>
      <c r="DO171" s="329"/>
      <c r="DP171" s="168"/>
      <c r="DQ171" s="329"/>
      <c r="DR171" s="329"/>
      <c r="DS171" s="168"/>
      <c r="DT171" s="329"/>
      <c r="DU171" s="329"/>
      <c r="DV171" s="168"/>
      <c r="DW171" s="329"/>
      <c r="DX171" s="329"/>
      <c r="DY171" s="168"/>
      <c r="DZ171" s="329"/>
      <c r="EA171" s="329"/>
      <c r="EB171" s="32"/>
      <c r="EC171" s="358"/>
      <c r="ED171" s="358"/>
      <c r="EE171" s="32"/>
      <c r="EF171" s="358"/>
      <c r="EG171" s="358"/>
      <c r="EH171" s="32"/>
      <c r="EI171" s="358"/>
      <c r="EJ171" s="358"/>
      <c r="EK171" s="32"/>
      <c r="EL171" s="358"/>
      <c r="EM171" s="358"/>
      <c r="EN171" s="32"/>
      <c r="EO171" s="358"/>
      <c r="EP171" s="358"/>
      <c r="EQ171" s="32"/>
      <c r="ER171" s="358"/>
      <c r="ES171" s="358"/>
      <c r="ET171" s="32"/>
      <c r="EU171" s="358"/>
      <c r="EV171" s="358"/>
      <c r="EW171" s="32"/>
      <c r="EX171" s="358"/>
      <c r="EY171" s="358"/>
      <c r="EZ171" s="32"/>
      <c r="FA171" s="358"/>
      <c r="FB171" s="358"/>
      <c r="FC171" s="32"/>
      <c r="FD171" s="358"/>
      <c r="FE171" s="358"/>
      <c r="FF171" s="32"/>
      <c r="FG171" s="358"/>
      <c r="FH171" s="358"/>
      <c r="FI171" s="32"/>
      <c r="FJ171" s="294"/>
      <c r="FK171" s="358"/>
    </row>
    <row r="172" spans="1:203" x14ac:dyDescent="0.2">
      <c r="A172" s="196" t="s">
        <v>156</v>
      </c>
      <c r="B172" s="14" t="s">
        <v>243</v>
      </c>
      <c r="C172" s="2249" t="s">
        <v>2</v>
      </c>
      <c r="D172" s="39" t="s">
        <v>2</v>
      </c>
      <c r="E172" s="156"/>
      <c r="F172" s="41"/>
      <c r="G172" s="295" t="s">
        <v>3</v>
      </c>
      <c r="H172" s="295"/>
      <c r="I172" s="41"/>
      <c r="J172" s="295" t="s">
        <v>3</v>
      </c>
      <c r="K172" s="295"/>
      <c r="L172" s="61">
        <v>1.1000000000000001</v>
      </c>
      <c r="M172" s="42" t="s">
        <v>12</v>
      </c>
      <c r="N172" s="42"/>
      <c r="O172" s="295"/>
      <c r="P172" s="295"/>
      <c r="Q172" s="42"/>
      <c r="R172" s="295"/>
      <c r="S172" s="295"/>
      <c r="T172" s="42"/>
      <c r="U172" s="295"/>
      <c r="V172" s="295"/>
      <c r="W172" s="42"/>
      <c r="X172" s="295"/>
      <c r="Y172" s="295"/>
      <c r="Z172" s="41"/>
      <c r="AA172" s="42" t="s">
        <v>3</v>
      </c>
      <c r="AB172" s="41"/>
      <c r="AC172" s="42" t="s">
        <v>3</v>
      </c>
      <c r="AD172" s="41"/>
      <c r="AE172" s="42" t="s">
        <v>3</v>
      </c>
      <c r="AF172" s="41"/>
      <c r="AG172" s="42" t="s">
        <v>3</v>
      </c>
      <c r="AH172" s="41"/>
      <c r="AI172" s="295" t="s">
        <v>3</v>
      </c>
      <c r="AJ172" s="295"/>
      <c r="AK172" s="41"/>
      <c r="AL172" s="42" t="s">
        <v>3</v>
      </c>
      <c r="AM172" s="41"/>
      <c r="AN172" s="42" t="s">
        <v>3</v>
      </c>
      <c r="AO172" s="41"/>
      <c r="AP172" s="295" t="s">
        <v>3</v>
      </c>
      <c r="AQ172" s="295"/>
      <c r="AR172" s="41"/>
      <c r="AS172" s="295" t="s">
        <v>3</v>
      </c>
      <c r="AT172" s="295"/>
      <c r="AU172" s="41"/>
      <c r="AV172" s="295" t="s">
        <v>3</v>
      </c>
      <c r="AW172" s="295"/>
      <c r="AX172" s="41"/>
      <c r="AY172" s="42" t="s">
        <v>3</v>
      </c>
      <c r="AZ172" s="41"/>
      <c r="BA172" s="42" t="s">
        <v>3</v>
      </c>
      <c r="BB172" s="41"/>
      <c r="BC172" s="295" t="s">
        <v>3</v>
      </c>
      <c r="BD172" s="295"/>
      <c r="BE172" s="41"/>
      <c r="BF172" s="42" t="s">
        <v>3</v>
      </c>
      <c r="BG172" s="41"/>
      <c r="BH172" s="295" t="s">
        <v>3</v>
      </c>
      <c r="BI172" s="295"/>
      <c r="BJ172" s="41"/>
      <c r="BK172" s="42" t="s">
        <v>3</v>
      </c>
      <c r="BL172" s="41"/>
      <c r="BM172" s="42" t="s">
        <v>3</v>
      </c>
      <c r="BN172" s="41"/>
      <c r="BO172" s="295" t="s">
        <v>3</v>
      </c>
      <c r="BP172" s="295"/>
      <c r="BQ172" s="41"/>
      <c r="BR172" s="112" t="s">
        <v>3</v>
      </c>
      <c r="BS172" s="170"/>
      <c r="BT172" s="330"/>
      <c r="BU172" s="330"/>
      <c r="BV172" s="170"/>
      <c r="BW172" s="171"/>
      <c r="BX172" s="170"/>
      <c r="BY172" s="171"/>
      <c r="BZ172" s="170"/>
      <c r="CA172" s="330"/>
      <c r="CB172" s="330"/>
      <c r="CC172" s="170"/>
      <c r="CD172" s="330"/>
      <c r="CE172" s="330"/>
      <c r="CF172" s="170"/>
      <c r="CG172" s="330"/>
      <c r="CH172" s="330"/>
      <c r="CI172" s="170"/>
      <c r="CJ172" s="330"/>
      <c r="CK172" s="330"/>
      <c r="CL172" s="170"/>
      <c r="CM172" s="330"/>
      <c r="CN172" s="330"/>
      <c r="CO172" s="170"/>
      <c r="CP172" s="171"/>
      <c r="CQ172" s="170"/>
      <c r="CR172" s="330"/>
      <c r="CS172" s="330"/>
      <c r="CT172" s="170"/>
      <c r="CU172" s="330"/>
      <c r="CV172" s="330"/>
      <c r="CW172" s="170"/>
      <c r="CX172" s="171"/>
      <c r="CY172" s="170"/>
      <c r="CZ172" s="330"/>
      <c r="DA172" s="330"/>
      <c r="DB172" s="170"/>
      <c r="DC172" s="330"/>
      <c r="DD172" s="330"/>
      <c r="DE172" s="170"/>
      <c r="DF172" s="171"/>
      <c r="DG172" s="170"/>
      <c r="DH172" s="171"/>
      <c r="DI172" s="170"/>
      <c r="DJ172" s="171"/>
      <c r="DK172" s="170"/>
      <c r="DL172" s="171"/>
      <c r="DM172" s="170"/>
      <c r="DN172" s="330"/>
      <c r="DO172" s="330"/>
      <c r="DP172" s="170"/>
      <c r="DQ172" s="330"/>
      <c r="DR172" s="330"/>
      <c r="DS172" s="170"/>
      <c r="DT172" s="330"/>
      <c r="DU172" s="330"/>
      <c r="DV172" s="170"/>
      <c r="DW172" s="330"/>
      <c r="DX172" s="330"/>
      <c r="DY172" s="170"/>
      <c r="DZ172" s="330"/>
      <c r="EA172" s="330"/>
      <c r="EB172" s="41"/>
      <c r="EC172" s="355"/>
      <c r="ED172" s="355"/>
      <c r="EE172" s="41"/>
      <c r="EF172" s="355"/>
      <c r="EG172" s="355"/>
      <c r="EH172" s="41"/>
      <c r="EI172" s="355"/>
      <c r="EJ172" s="355"/>
      <c r="EK172" s="41"/>
      <c r="EL172" s="355"/>
      <c r="EM172" s="355"/>
      <c r="EN172" s="41"/>
      <c r="EO172" s="355"/>
      <c r="EP172" s="355"/>
      <c r="EQ172" s="41"/>
      <c r="ER172" s="355"/>
      <c r="ES172" s="355"/>
      <c r="ET172" s="41"/>
      <c r="EU172" s="355"/>
      <c r="EV172" s="355"/>
      <c r="EW172" s="41"/>
      <c r="EX172" s="355"/>
      <c r="EY172" s="355"/>
      <c r="EZ172" s="41"/>
      <c r="FA172" s="355"/>
      <c r="FB172" s="355"/>
      <c r="FC172" s="41"/>
      <c r="FD172" s="355"/>
      <c r="FE172" s="355"/>
      <c r="FF172" s="41"/>
      <c r="FG172" s="355"/>
      <c r="FH172" s="355"/>
      <c r="FI172" s="41"/>
      <c r="FJ172" s="295"/>
      <c r="FK172" s="355"/>
    </row>
    <row r="173" spans="1:203" s="219" customFormat="1" ht="8.25" x14ac:dyDescent="0.15">
      <c r="A173" s="212" t="s">
        <v>66</v>
      </c>
      <c r="B173" s="213" t="s">
        <v>229</v>
      </c>
      <c r="C173" s="214"/>
      <c r="D173" s="215"/>
      <c r="E173" s="215"/>
      <c r="F173" s="216" t="s">
        <v>242</v>
      </c>
      <c r="G173" s="309"/>
      <c r="H173" s="309"/>
      <c r="I173" s="218"/>
      <c r="J173" s="309"/>
      <c r="K173" s="213" t="s">
        <v>247</v>
      </c>
      <c r="L173" s="217"/>
      <c r="O173" s="309"/>
      <c r="P173" s="309"/>
      <c r="Q173" s="217"/>
      <c r="R173" s="309"/>
      <c r="S173" s="309"/>
      <c r="U173" s="213" t="s">
        <v>235</v>
      </c>
      <c r="V173" s="309"/>
      <c r="X173" s="309"/>
      <c r="Y173" s="309"/>
      <c r="Z173" s="218"/>
      <c r="AA173" s="217"/>
      <c r="AB173" s="218"/>
      <c r="AC173" s="217"/>
      <c r="AD173" s="218"/>
      <c r="AE173" s="217"/>
      <c r="AF173" s="218"/>
      <c r="AG173" s="217"/>
      <c r="AH173" s="218"/>
      <c r="AI173" s="309"/>
      <c r="AJ173" s="309"/>
      <c r="AK173" s="218"/>
      <c r="AL173" s="217"/>
      <c r="AM173" s="218"/>
      <c r="AN173" s="217"/>
      <c r="AO173" s="218"/>
      <c r="AP173" s="309"/>
      <c r="AQ173" s="309"/>
      <c r="AR173" s="218"/>
      <c r="AS173" s="309"/>
      <c r="AT173" s="309"/>
      <c r="AU173" s="218"/>
      <c r="AV173" s="309"/>
      <c r="AW173" s="309"/>
      <c r="AX173" s="218"/>
      <c r="AY173" s="217"/>
      <c r="AZ173" s="218"/>
      <c r="BA173" s="217"/>
      <c r="BB173" s="218"/>
      <c r="BC173" s="309"/>
      <c r="BD173" s="309"/>
      <c r="BE173" s="218"/>
      <c r="BF173" s="217"/>
      <c r="BG173" s="218"/>
      <c r="BH173" s="309"/>
      <c r="BI173" s="309"/>
      <c r="BJ173" s="218"/>
      <c r="BK173" s="217"/>
      <c r="BL173" s="218"/>
      <c r="BM173" s="217"/>
      <c r="BN173" s="218"/>
      <c r="BO173" s="309"/>
      <c r="BP173" s="309"/>
      <c r="BQ173" s="218"/>
      <c r="BR173" s="217"/>
      <c r="BT173" s="309"/>
      <c r="BU173" s="309"/>
      <c r="BW173" s="220"/>
      <c r="BY173" s="220"/>
      <c r="CA173" s="309"/>
      <c r="CB173" s="309"/>
      <c r="CD173" s="309"/>
      <c r="CE173" s="309"/>
      <c r="CG173" s="309"/>
      <c r="CH173" s="309"/>
      <c r="CJ173" s="309"/>
      <c r="CK173" s="309"/>
      <c r="CM173" s="309"/>
      <c r="CN173" s="309"/>
      <c r="CP173" s="220"/>
      <c r="CR173" s="309"/>
      <c r="CS173" s="309"/>
      <c r="CU173" s="309"/>
      <c r="CV173" s="309"/>
      <c r="CX173" s="220"/>
      <c r="CZ173" s="309"/>
      <c r="DA173" s="309"/>
      <c r="DC173" s="309"/>
      <c r="DD173" s="309"/>
      <c r="DF173" s="220"/>
      <c r="DH173" s="220"/>
      <c r="DJ173" s="220"/>
      <c r="DL173" s="220"/>
      <c r="DN173" s="309"/>
      <c r="DO173" s="309"/>
      <c r="DQ173" s="309"/>
      <c r="DR173" s="309"/>
      <c r="DT173" s="309"/>
      <c r="DU173" s="309"/>
      <c r="DW173" s="309"/>
      <c r="DX173" s="309"/>
      <c r="DZ173" s="309"/>
      <c r="EA173" s="309"/>
      <c r="EB173" s="218"/>
      <c r="EC173" s="309"/>
      <c r="ED173" s="309"/>
      <c r="EE173" s="218"/>
      <c r="EF173" s="309"/>
      <c r="EG173" s="309"/>
      <c r="EH173" s="218"/>
      <c r="EI173" s="309"/>
      <c r="EJ173" s="309"/>
      <c r="EK173" s="218"/>
      <c r="EL173" s="309"/>
      <c r="EM173" s="309"/>
      <c r="EN173" s="218"/>
      <c r="EO173" s="309"/>
      <c r="EP173" s="309"/>
      <c r="EQ173" s="218"/>
      <c r="ER173" s="309"/>
      <c r="ES173" s="309"/>
      <c r="ET173" s="218"/>
      <c r="EU173" s="309"/>
      <c r="EV173" s="309"/>
      <c r="EW173" s="218"/>
      <c r="EX173" s="309"/>
      <c r="EY173" s="309"/>
      <c r="EZ173" s="218"/>
      <c r="FA173" s="309"/>
      <c r="FB173" s="309"/>
      <c r="FC173" s="218"/>
      <c r="FD173" s="309"/>
      <c r="FE173" s="309"/>
      <c r="FF173" s="218"/>
      <c r="FG173" s="309"/>
      <c r="FH173" s="309"/>
      <c r="FI173" s="218"/>
      <c r="FJ173" s="309"/>
      <c r="FK173" s="309"/>
      <c r="FM173" s="220"/>
      <c r="FO173" s="220"/>
      <c r="FQ173" s="220"/>
      <c r="FS173" s="220"/>
      <c r="FU173" s="220"/>
      <c r="FW173" s="220"/>
      <c r="FY173" s="220"/>
      <c r="GA173" s="220"/>
      <c r="GC173" s="220"/>
      <c r="GE173" s="220"/>
      <c r="GG173" s="220"/>
      <c r="GI173" s="220"/>
      <c r="GK173" s="220"/>
      <c r="GM173" s="220"/>
      <c r="GO173" s="220"/>
      <c r="GQ173" s="220"/>
      <c r="GS173" s="220"/>
      <c r="GU173" s="220"/>
    </row>
    <row r="174" spans="1:203" s="219" customFormat="1" ht="10.5" customHeight="1" x14ac:dyDescent="0.15">
      <c r="A174" s="213" t="s">
        <v>249</v>
      </c>
      <c r="B174" s="216" t="s">
        <v>230</v>
      </c>
      <c r="C174" s="214"/>
      <c r="D174" s="215"/>
      <c r="E174" s="215"/>
      <c r="F174" s="216" t="s">
        <v>244</v>
      </c>
      <c r="G174" s="309"/>
      <c r="H174" s="309"/>
      <c r="I174" s="218"/>
      <c r="J174" s="309"/>
      <c r="K174" s="309"/>
      <c r="L174" s="221" t="s">
        <v>248</v>
      </c>
      <c r="O174" s="309"/>
      <c r="P174" s="309"/>
      <c r="Q174" s="217"/>
      <c r="R174" s="309"/>
      <c r="S174" s="309"/>
      <c r="U174" s="213" t="s">
        <v>250</v>
      </c>
      <c r="V174" s="309"/>
      <c r="X174" s="309"/>
      <c r="Y174" s="309"/>
      <c r="Z174" s="218"/>
      <c r="AA174" s="217"/>
      <c r="AB174" s="218"/>
      <c r="AC174" s="217"/>
      <c r="AD174" s="218"/>
      <c r="AE174" s="217"/>
      <c r="AF174" s="218"/>
      <c r="AG174" s="217"/>
      <c r="AH174" s="218"/>
      <c r="AI174" s="309"/>
      <c r="AJ174" s="309"/>
      <c r="AK174" s="218"/>
      <c r="AL174" s="217"/>
      <c r="AM174" s="218"/>
      <c r="AN174" s="217"/>
      <c r="AO174" s="218"/>
      <c r="AP174" s="309"/>
      <c r="AQ174" s="309"/>
      <c r="AR174" s="218"/>
      <c r="AS174" s="309"/>
      <c r="AT174" s="309"/>
      <c r="AU174" s="218"/>
      <c r="AV174" s="309"/>
      <c r="AW174" s="309"/>
      <c r="AX174" s="218"/>
      <c r="AY174" s="217"/>
      <c r="AZ174" s="218"/>
      <c r="BA174" s="217"/>
      <c r="BB174" s="213" t="s">
        <v>89</v>
      </c>
      <c r="BC174" s="309"/>
      <c r="BD174" s="309"/>
      <c r="BE174" s="218"/>
      <c r="BF174" s="217"/>
      <c r="BG174" s="218"/>
      <c r="BH174" s="309"/>
      <c r="BI174" s="309"/>
      <c r="BJ174" s="218"/>
      <c r="BK174" s="217"/>
      <c r="BL174" s="218"/>
      <c r="BM174" s="217"/>
      <c r="BN174" s="218"/>
      <c r="BO174" s="309"/>
      <c r="BP174" s="309"/>
      <c r="BQ174" s="218"/>
      <c r="BR174" s="217"/>
      <c r="BT174" s="309"/>
      <c r="BU174" s="309"/>
      <c r="BW174" s="220"/>
      <c r="BY174" s="220"/>
      <c r="CA174" s="309"/>
      <c r="CB174" s="309"/>
      <c r="CD174" s="309"/>
      <c r="CE174" s="309"/>
      <c r="CG174" s="309"/>
      <c r="CH174" s="309"/>
      <c r="CJ174" s="309"/>
      <c r="CK174" s="309"/>
      <c r="CM174" s="309"/>
      <c r="CN174" s="309"/>
      <c r="CP174" s="220"/>
      <c r="CR174" s="309"/>
      <c r="CS174" s="309"/>
      <c r="CT174" s="213" t="s">
        <v>89</v>
      </c>
      <c r="CU174" s="309"/>
      <c r="CV174" s="309"/>
      <c r="CX174" s="220"/>
      <c r="CZ174" s="309"/>
      <c r="DA174" s="309"/>
      <c r="DC174" s="309"/>
      <c r="DD174" s="309"/>
      <c r="DF174" s="220"/>
      <c r="DH174" s="220"/>
      <c r="DJ174" s="220"/>
      <c r="DL174" s="220"/>
      <c r="DN174" s="309"/>
      <c r="DO174" s="309"/>
      <c r="DQ174" s="309"/>
      <c r="DR174" s="309"/>
      <c r="DT174" s="309"/>
      <c r="DU174" s="309"/>
      <c r="DW174" s="309"/>
      <c r="DX174" s="309"/>
      <c r="DZ174" s="309"/>
      <c r="EA174" s="309"/>
      <c r="EB174" s="218"/>
      <c r="EC174" s="309"/>
      <c r="ED174" s="309"/>
      <c r="EE174" s="218"/>
      <c r="EF174" s="309"/>
      <c r="EG174" s="309"/>
      <c r="EH174" s="218"/>
      <c r="EI174" s="309"/>
      <c r="EJ174" s="309"/>
      <c r="EK174" s="218"/>
      <c r="EL174" s="309"/>
      <c r="EM174" s="309"/>
      <c r="EN174" s="213" t="s">
        <v>89</v>
      </c>
      <c r="EO174" s="309"/>
      <c r="EP174" s="309"/>
      <c r="EQ174" s="218"/>
      <c r="ER174" s="309"/>
      <c r="ES174" s="309"/>
      <c r="ET174" s="218"/>
      <c r="EU174" s="309"/>
      <c r="EV174" s="309"/>
      <c r="EW174" s="218"/>
      <c r="EX174" s="309"/>
      <c r="EY174" s="309"/>
      <c r="EZ174" s="218"/>
      <c r="FA174" s="309"/>
      <c r="FB174" s="309"/>
      <c r="FC174" s="218"/>
      <c r="FD174" s="309"/>
      <c r="FE174" s="309"/>
      <c r="FF174" s="218"/>
      <c r="FG174" s="309"/>
      <c r="FH174" s="309"/>
      <c r="FI174" s="218"/>
      <c r="FJ174" s="309"/>
      <c r="FK174" s="309"/>
      <c r="FM174" s="220"/>
      <c r="FO174" s="220"/>
      <c r="FQ174" s="220"/>
      <c r="FS174" s="220"/>
      <c r="FU174" s="220"/>
      <c r="FW174" s="220"/>
      <c r="FY174" s="220"/>
      <c r="GA174" s="220"/>
      <c r="GC174" s="220"/>
      <c r="GE174" s="220"/>
      <c r="GG174" s="220"/>
      <c r="GI174" s="220"/>
      <c r="GK174" s="220"/>
      <c r="GM174" s="220"/>
      <c r="GO174" s="220"/>
      <c r="GQ174" s="220"/>
      <c r="GS174" s="220"/>
      <c r="GU174" s="220"/>
    </row>
    <row r="175" spans="1:203" s="219" customFormat="1" ht="10.5" customHeight="1" x14ac:dyDescent="0.15">
      <c r="A175" s="221" t="s">
        <v>246</v>
      </c>
      <c r="B175" s="216" t="s">
        <v>231</v>
      </c>
      <c r="C175" s="214"/>
      <c r="D175" s="215"/>
      <c r="E175" s="215"/>
      <c r="F175" s="213"/>
      <c r="G175" s="309"/>
      <c r="H175" s="309"/>
      <c r="I175" s="218"/>
      <c r="J175" s="309"/>
      <c r="K175" s="213" t="s">
        <v>232</v>
      </c>
      <c r="L175" s="218"/>
      <c r="N175" s="217"/>
      <c r="O175" s="309"/>
      <c r="P175" s="309"/>
      <c r="Q175" s="217"/>
      <c r="R175" s="309"/>
      <c r="S175" s="309"/>
      <c r="U175" s="213" t="s">
        <v>251</v>
      </c>
      <c r="V175" s="309"/>
      <c r="X175" s="309"/>
      <c r="Y175" s="309"/>
      <c r="Z175" s="218"/>
      <c r="AA175" s="217"/>
      <c r="AB175" s="218"/>
      <c r="AC175" s="217"/>
      <c r="AD175" s="218"/>
      <c r="AE175" s="217"/>
      <c r="AF175" s="218"/>
      <c r="AG175" s="217"/>
      <c r="AH175" s="218"/>
      <c r="AI175" s="309"/>
      <c r="AJ175" s="309"/>
      <c r="AK175" s="218"/>
      <c r="AL175" s="217"/>
      <c r="AM175" s="218"/>
      <c r="AN175" s="217"/>
      <c r="AO175" s="218"/>
      <c r="AP175" s="309"/>
      <c r="AQ175" s="309"/>
      <c r="AR175" s="218"/>
      <c r="AS175" s="309"/>
      <c r="AT175" s="309"/>
      <c r="AU175" s="218"/>
      <c r="AV175" s="309"/>
      <c r="AW175" s="309"/>
      <c r="AX175" s="218"/>
      <c r="AY175" s="217"/>
      <c r="AZ175" s="218"/>
      <c r="BA175" s="217"/>
      <c r="BB175" s="213" t="s">
        <v>232</v>
      </c>
      <c r="BC175" s="309"/>
      <c r="BD175" s="309"/>
      <c r="BE175" s="218"/>
      <c r="BF175" s="217"/>
      <c r="BG175" s="218"/>
      <c r="BH175" s="309"/>
      <c r="BI175" s="309"/>
      <c r="BJ175" s="218"/>
      <c r="BK175" s="217"/>
      <c r="BL175" s="218"/>
      <c r="BM175" s="217"/>
      <c r="BN175" s="218"/>
      <c r="BO175" s="309"/>
      <c r="BP175" s="309"/>
      <c r="BQ175" s="218"/>
      <c r="BR175" s="217"/>
      <c r="BT175" s="309"/>
      <c r="BU175" s="309"/>
      <c r="BW175" s="220"/>
      <c r="BY175" s="220"/>
      <c r="CA175" s="309"/>
      <c r="CB175" s="309"/>
      <c r="CD175" s="309"/>
      <c r="CE175" s="309"/>
      <c r="CG175" s="309"/>
      <c r="CH175" s="309"/>
      <c r="CJ175" s="309"/>
      <c r="CK175" s="309"/>
      <c r="CM175" s="309"/>
      <c r="CN175" s="309"/>
      <c r="CP175" s="220"/>
      <c r="CR175" s="309"/>
      <c r="CS175" s="309"/>
      <c r="CT175" s="213" t="s">
        <v>232</v>
      </c>
      <c r="CU175" s="309"/>
      <c r="CV175" s="309"/>
      <c r="CX175" s="220"/>
      <c r="CZ175" s="309"/>
      <c r="DA175" s="309"/>
      <c r="DC175" s="309"/>
      <c r="DD175" s="309"/>
      <c r="DF175" s="220"/>
      <c r="DH175" s="220"/>
      <c r="DJ175" s="220"/>
      <c r="DL175" s="220"/>
      <c r="DN175" s="309"/>
      <c r="DO175" s="309"/>
      <c r="DQ175" s="309"/>
      <c r="DR175" s="309"/>
      <c r="DT175" s="309"/>
      <c r="DU175" s="309"/>
      <c r="DW175" s="309"/>
      <c r="DX175" s="309"/>
      <c r="DZ175" s="309"/>
      <c r="EA175" s="309"/>
      <c r="EB175" s="218"/>
      <c r="EC175" s="309"/>
      <c r="ED175" s="309"/>
      <c r="EE175" s="218"/>
      <c r="EF175" s="309"/>
      <c r="EG175" s="309"/>
      <c r="EH175" s="218"/>
      <c r="EI175" s="309"/>
      <c r="EJ175" s="309"/>
      <c r="EK175" s="218"/>
      <c r="EL175" s="309"/>
      <c r="EM175" s="309"/>
      <c r="EN175" s="213" t="s">
        <v>232</v>
      </c>
      <c r="EO175" s="309"/>
      <c r="EP175" s="309"/>
      <c r="EQ175" s="218"/>
      <c r="ER175" s="309"/>
      <c r="ES175" s="309"/>
      <c r="ET175" s="218"/>
      <c r="EU175" s="309"/>
      <c r="EV175" s="309"/>
      <c r="EW175" s="218"/>
      <c r="EX175" s="309"/>
      <c r="EY175" s="309"/>
      <c r="EZ175" s="218"/>
      <c r="FA175" s="309"/>
      <c r="FB175" s="309"/>
      <c r="FC175" s="218"/>
      <c r="FD175" s="309"/>
      <c r="FE175" s="309"/>
      <c r="FF175" s="218"/>
      <c r="FG175" s="309"/>
      <c r="FH175" s="309"/>
      <c r="FI175" s="218"/>
      <c r="FJ175" s="309"/>
      <c r="FK175" s="309"/>
      <c r="FM175" s="220"/>
      <c r="FO175" s="220"/>
      <c r="FQ175" s="220"/>
      <c r="FS175" s="220"/>
      <c r="FU175" s="220"/>
      <c r="FW175" s="220"/>
      <c r="FY175" s="220"/>
      <c r="GA175" s="220"/>
      <c r="GC175" s="220"/>
      <c r="GE175" s="220"/>
      <c r="GG175" s="220"/>
      <c r="GI175" s="220"/>
      <c r="GK175" s="220"/>
      <c r="GM175" s="220"/>
      <c r="GO175" s="220"/>
      <c r="GQ175" s="220"/>
      <c r="GS175" s="220"/>
      <c r="GU175" s="220"/>
    </row>
    <row r="176" spans="1:203" x14ac:dyDescent="0.2">
      <c r="A176" s="20"/>
      <c r="B176" s="20"/>
      <c r="C176" s="3"/>
      <c r="D176" s="7"/>
      <c r="E176" s="7"/>
      <c r="F176" s="20"/>
      <c r="G176" s="310"/>
      <c r="H176" s="310"/>
      <c r="K176" s="310"/>
      <c r="M176" s="20"/>
      <c r="N176" s="20"/>
      <c r="O176" s="310"/>
      <c r="P176" s="310"/>
      <c r="T176" s="20"/>
      <c r="U176" s="310"/>
      <c r="W176" s="20"/>
      <c r="BB176" s="178" t="s">
        <v>235</v>
      </c>
      <c r="CT176" s="178" t="s">
        <v>235</v>
      </c>
      <c r="EB176" s="18"/>
      <c r="EE176" s="18"/>
      <c r="EH176" s="18"/>
      <c r="EK176" s="18"/>
      <c r="EN176" s="178" t="s">
        <v>235</v>
      </c>
      <c r="EQ176" s="18"/>
      <c r="ET176" s="18"/>
      <c r="EW176" s="18"/>
      <c r="EZ176" s="18"/>
      <c r="FC176" s="18"/>
      <c r="FF176" s="18"/>
      <c r="FI176" s="18"/>
    </row>
    <row r="177" spans="1:165" x14ac:dyDescent="0.2">
      <c r="A177" s="20"/>
      <c r="B177" s="3"/>
      <c r="C177" s="3"/>
      <c r="D177" s="7"/>
      <c r="E177" s="7"/>
      <c r="F177" s="20"/>
      <c r="L177" s="20"/>
      <c r="M177" s="20"/>
      <c r="N177" s="20"/>
      <c r="O177" s="310"/>
      <c r="P177" s="310"/>
      <c r="T177" s="20"/>
      <c r="U177" s="310"/>
      <c r="W177" s="20"/>
      <c r="BB177" s="178" t="s">
        <v>233</v>
      </c>
      <c r="CT177" s="178" t="s">
        <v>233</v>
      </c>
      <c r="EB177" s="18"/>
      <c r="EE177" s="18"/>
      <c r="EH177" s="18"/>
      <c r="EK177" s="18"/>
      <c r="EN177" s="178" t="s">
        <v>233</v>
      </c>
      <c r="EQ177" s="18"/>
      <c r="ET177" s="18"/>
      <c r="EW177" s="18"/>
      <c r="EZ177" s="18"/>
      <c r="FC177" s="18"/>
      <c r="FF177" s="18"/>
      <c r="FI177" s="18"/>
    </row>
    <row r="178" spans="1:165" x14ac:dyDescent="0.2">
      <c r="A178" s="20"/>
      <c r="B178" s="3"/>
      <c r="C178" s="3"/>
      <c r="D178" s="7"/>
      <c r="E178" s="7"/>
      <c r="F178" s="20"/>
      <c r="BB178" s="178" t="s">
        <v>234</v>
      </c>
      <c r="CT178" s="178" t="s">
        <v>234</v>
      </c>
      <c r="EB178" s="18"/>
      <c r="EE178" s="18"/>
      <c r="EH178" s="18"/>
      <c r="EK178" s="18"/>
      <c r="EN178" s="178" t="s">
        <v>234</v>
      </c>
      <c r="EQ178" s="18"/>
      <c r="ET178" s="18"/>
      <c r="EW178" s="18"/>
      <c r="EZ178" s="18"/>
      <c r="FC178" s="18"/>
      <c r="FF178" s="18"/>
      <c r="FI178" s="18"/>
    </row>
    <row r="179" spans="1:165" x14ac:dyDescent="0.2">
      <c r="A179" s="20"/>
      <c r="B179" s="3"/>
      <c r="C179" s="3"/>
      <c r="D179" s="7"/>
      <c r="E179" s="7"/>
      <c r="F179" s="5"/>
      <c r="CT179" s="18"/>
      <c r="EB179" s="18"/>
      <c r="EE179" s="18"/>
      <c r="EH179" s="18"/>
      <c r="EK179" s="18"/>
      <c r="EN179" s="18"/>
      <c r="EQ179" s="18"/>
      <c r="ET179" s="18"/>
      <c r="EW179" s="18"/>
      <c r="EZ179" s="18"/>
      <c r="FC179" s="18"/>
      <c r="FF179" s="18"/>
      <c r="FI179" s="18"/>
    </row>
    <row r="180" spans="1:165" x14ac:dyDescent="0.2">
      <c r="A180" s="20"/>
      <c r="B180" s="3"/>
      <c r="C180" s="3"/>
      <c r="D180" s="7"/>
      <c r="E180" s="7"/>
      <c r="F180" s="5"/>
      <c r="EB180" s="18"/>
      <c r="EE180" s="18"/>
      <c r="EH180" s="18"/>
      <c r="EK180" s="18"/>
      <c r="EN180" s="18"/>
      <c r="EQ180" s="18"/>
      <c r="ET180" s="18"/>
      <c r="EW180" s="18"/>
      <c r="EZ180" s="18"/>
      <c r="FC180" s="18"/>
      <c r="FF180" s="18"/>
      <c r="FI180" s="18"/>
    </row>
    <row r="181" spans="1:165" x14ac:dyDescent="0.2">
      <c r="A181" s="20"/>
      <c r="B181" s="3"/>
      <c r="C181" s="3"/>
      <c r="D181" s="7"/>
      <c r="E181" s="7"/>
      <c r="F181" s="5"/>
      <c r="EB181" s="18"/>
      <c r="EE181" s="18"/>
      <c r="EH181" s="18"/>
      <c r="EK181" s="18"/>
      <c r="EN181" s="18"/>
      <c r="EQ181" s="18"/>
      <c r="ET181" s="18"/>
      <c r="EW181" s="18"/>
      <c r="EZ181" s="18"/>
      <c r="FC181" s="18"/>
      <c r="FF181" s="18"/>
      <c r="FI181" s="18"/>
    </row>
    <row r="182" spans="1:165" x14ac:dyDescent="0.2">
      <c r="A182" s="20"/>
      <c r="B182" s="3"/>
      <c r="C182" s="3"/>
      <c r="D182" s="7"/>
      <c r="E182" s="7"/>
      <c r="F182" s="5"/>
      <c r="EB182" s="18"/>
      <c r="EE182" s="18"/>
      <c r="EH182" s="18"/>
      <c r="EK182" s="18"/>
      <c r="EN182" s="18"/>
      <c r="EQ182" s="18"/>
      <c r="ET182" s="18"/>
      <c r="EW182" s="18"/>
      <c r="EZ182" s="18"/>
      <c r="FC182" s="18"/>
      <c r="FF182" s="18"/>
      <c r="FI182" s="18"/>
    </row>
    <row r="183" spans="1:165" x14ac:dyDescent="0.2">
      <c r="A183" s="178"/>
      <c r="B183" s="15"/>
      <c r="C183" s="15"/>
      <c r="E183" s="82"/>
      <c r="EB183" s="18"/>
      <c r="EE183" s="18"/>
      <c r="EH183" s="18"/>
      <c r="EK183" s="18"/>
      <c r="EN183" s="18"/>
      <c r="EQ183" s="18"/>
      <c r="ET183" s="18"/>
      <c r="EW183" s="18"/>
      <c r="EZ183" s="18"/>
      <c r="FC183" s="18"/>
      <c r="FF183" s="18"/>
      <c r="FI183" s="18"/>
    </row>
    <row r="184" spans="1:165" x14ac:dyDescent="0.2">
      <c r="A184" s="178"/>
      <c r="B184" s="15"/>
      <c r="C184" s="15"/>
      <c r="E184" s="82"/>
      <c r="EB184" s="18"/>
      <c r="EE184" s="18"/>
      <c r="EH184" s="18"/>
      <c r="EK184" s="18"/>
      <c r="EN184" s="18"/>
      <c r="EQ184" s="18"/>
      <c r="ET184" s="18"/>
      <c r="EW184" s="18"/>
      <c r="EZ184" s="18"/>
      <c r="FC184" s="18"/>
      <c r="FF184" s="18"/>
      <c r="FI184" s="18"/>
    </row>
    <row r="185" spans="1:165" x14ac:dyDescent="0.2">
      <c r="A185" s="178"/>
      <c r="B185" s="15"/>
      <c r="C185" s="15"/>
      <c r="E185" s="82"/>
      <c r="EB185" s="18"/>
      <c r="EE185" s="18"/>
      <c r="EH185" s="18"/>
      <c r="EK185" s="18"/>
      <c r="EN185" s="18"/>
      <c r="EQ185" s="18"/>
      <c r="ET185" s="18"/>
      <c r="EW185" s="18"/>
      <c r="EZ185" s="18"/>
      <c r="FC185" s="18"/>
      <c r="FF185" s="18"/>
      <c r="FI185" s="18"/>
    </row>
    <row r="186" spans="1:165" hidden="1" x14ac:dyDescent="0.2">
      <c r="A186" s="81" t="s">
        <v>157</v>
      </c>
      <c r="B186" s="15"/>
      <c r="C186" s="15"/>
      <c r="E186" s="84"/>
      <c r="BR186" s="83"/>
    </row>
    <row r="187" spans="1:165" ht="12" hidden="1" thickBot="1" x14ac:dyDescent="0.25">
      <c r="A187" s="85" t="s">
        <v>158</v>
      </c>
      <c r="B187" s="86"/>
      <c r="C187" s="86"/>
      <c r="D187" s="87"/>
      <c r="E187" s="88"/>
      <c r="F187" s="89"/>
      <c r="G187" s="311"/>
      <c r="H187" s="311"/>
      <c r="I187" s="89"/>
      <c r="J187" s="311"/>
      <c r="K187" s="311"/>
      <c r="L187" s="89"/>
      <c r="M187" s="90"/>
      <c r="N187" s="90"/>
      <c r="O187" s="311"/>
      <c r="P187" s="311"/>
      <c r="Q187" s="90"/>
      <c r="R187" s="311"/>
      <c r="S187" s="311"/>
      <c r="T187" s="90"/>
      <c r="U187" s="311"/>
      <c r="V187" s="311"/>
      <c r="W187" s="90"/>
      <c r="X187" s="311"/>
      <c r="Y187" s="311"/>
      <c r="Z187" s="89"/>
      <c r="AA187" s="90"/>
      <c r="AB187" s="89"/>
      <c r="AC187" s="90"/>
      <c r="AD187" s="89"/>
      <c r="AE187" s="90"/>
      <c r="AF187" s="89"/>
      <c r="AG187" s="90"/>
      <c r="AH187" s="89"/>
      <c r="AI187" s="311"/>
      <c r="AJ187" s="311"/>
      <c r="AK187" s="89"/>
      <c r="AL187" s="90"/>
      <c r="AM187" s="89"/>
      <c r="AN187" s="90"/>
      <c r="AO187" s="89"/>
      <c r="AP187" s="311"/>
      <c r="AQ187" s="311"/>
      <c r="AR187" s="89"/>
      <c r="AS187" s="311"/>
      <c r="AT187" s="311"/>
      <c r="AU187" s="89"/>
      <c r="AV187" s="311"/>
      <c r="AW187" s="311"/>
      <c r="AX187" s="89"/>
      <c r="AY187" s="90"/>
      <c r="AZ187" s="89"/>
      <c r="BA187" s="90"/>
      <c r="BB187" s="89"/>
      <c r="BC187" s="311"/>
      <c r="BD187" s="311"/>
      <c r="BE187" s="89"/>
      <c r="BF187" s="90"/>
      <c r="BG187" s="89"/>
      <c r="BH187" s="311"/>
      <c r="BI187" s="311"/>
      <c r="BJ187" s="89"/>
      <c r="BK187" s="90"/>
      <c r="BL187" s="89"/>
      <c r="BM187" s="90"/>
      <c r="BN187" s="89"/>
      <c r="BO187" s="311"/>
      <c r="BP187" s="311"/>
      <c r="BQ187" s="89"/>
      <c r="BR187" s="91"/>
    </row>
    <row r="188" spans="1:165" x14ac:dyDescent="0.2">
      <c r="E188" s="84"/>
    </row>
    <row r="189" spans="1:165" x14ac:dyDescent="0.2">
      <c r="E189" s="84"/>
    </row>
    <row r="190" spans="1:165" x14ac:dyDescent="0.2">
      <c r="E190" s="84"/>
    </row>
    <row r="191" spans="1:165" x14ac:dyDescent="0.2">
      <c r="E191" s="84"/>
    </row>
    <row r="192" spans="1:165" x14ac:dyDescent="0.2">
      <c r="E192" s="84"/>
    </row>
    <row r="193" spans="5:5" x14ac:dyDescent="0.2">
      <c r="E193" s="84"/>
    </row>
    <row r="194" spans="5:5" x14ac:dyDescent="0.2">
      <c r="E194" s="84"/>
    </row>
    <row r="195" spans="5:5" x14ac:dyDescent="0.2">
      <c r="E195" s="84"/>
    </row>
    <row r="196" spans="5:5" x14ac:dyDescent="0.2">
      <c r="E196" s="18"/>
    </row>
    <row r="197" spans="5:5" x14ac:dyDescent="0.2">
      <c r="E197" s="18"/>
    </row>
    <row r="198" spans="5:5" x14ac:dyDescent="0.2">
      <c r="E198" s="18"/>
    </row>
    <row r="199" spans="5:5" x14ac:dyDescent="0.2">
      <c r="E199" s="84"/>
    </row>
    <row r="200" spans="5:5" x14ac:dyDescent="0.2">
      <c r="E200" s="84"/>
    </row>
    <row r="201" spans="5:5" x14ac:dyDescent="0.2">
      <c r="E201" s="84"/>
    </row>
    <row r="202" spans="5:5" x14ac:dyDescent="0.2">
      <c r="E202" s="84"/>
    </row>
    <row r="203" spans="5:5" x14ac:dyDescent="0.2">
      <c r="E203" s="84"/>
    </row>
    <row r="204" spans="5:5" x14ac:dyDescent="0.2">
      <c r="E204" s="84"/>
    </row>
    <row r="205" spans="5:5" x14ac:dyDescent="0.2">
      <c r="E205" s="84"/>
    </row>
    <row r="206" spans="5:5" x14ac:dyDescent="0.2">
      <c r="E206" s="84"/>
    </row>
    <row r="207" spans="5:5" x14ac:dyDescent="0.2">
      <c r="E207" s="84"/>
    </row>
    <row r="208" spans="5:5" x14ac:dyDescent="0.2">
      <c r="E208" s="84"/>
    </row>
    <row r="209" spans="5:5" x14ac:dyDescent="0.2">
      <c r="E209" s="84"/>
    </row>
    <row r="210" spans="5:5" x14ac:dyDescent="0.2">
      <c r="E210" s="84"/>
    </row>
    <row r="211" spans="5:5" x14ac:dyDescent="0.2">
      <c r="E211" s="84"/>
    </row>
    <row r="212" spans="5:5" x14ac:dyDescent="0.2">
      <c r="E212" s="84"/>
    </row>
    <row r="213" spans="5:5" x14ac:dyDescent="0.2">
      <c r="E213" s="84"/>
    </row>
    <row r="214" spans="5:5" x14ac:dyDescent="0.2">
      <c r="E214" s="84"/>
    </row>
    <row r="215" spans="5:5" x14ac:dyDescent="0.2">
      <c r="E215" s="84"/>
    </row>
    <row r="216" spans="5:5" x14ac:dyDescent="0.2">
      <c r="E216" s="84"/>
    </row>
    <row r="217" spans="5:5" x14ac:dyDescent="0.2">
      <c r="E217" s="84"/>
    </row>
    <row r="218" spans="5:5" x14ac:dyDescent="0.2">
      <c r="E218" s="84"/>
    </row>
    <row r="219" spans="5:5" x14ac:dyDescent="0.2">
      <c r="E219" s="84"/>
    </row>
    <row r="220" spans="5:5" x14ac:dyDescent="0.2">
      <c r="E220" s="84"/>
    </row>
    <row r="221" spans="5:5" x14ac:dyDescent="0.2">
      <c r="E221" s="84"/>
    </row>
    <row r="222" spans="5:5" x14ac:dyDescent="0.2">
      <c r="E222" s="84"/>
    </row>
    <row r="223" spans="5:5" x14ac:dyDescent="0.2">
      <c r="E223" s="84"/>
    </row>
    <row r="224" spans="5:5" x14ac:dyDescent="0.2">
      <c r="E224" s="84"/>
    </row>
    <row r="225" spans="5:5" x14ac:dyDescent="0.2">
      <c r="E225" s="84"/>
    </row>
    <row r="226" spans="5:5" x14ac:dyDescent="0.2">
      <c r="E226" s="84"/>
    </row>
    <row r="227" spans="5:5" x14ac:dyDescent="0.2">
      <c r="E227" s="84"/>
    </row>
    <row r="228" spans="5:5" x14ac:dyDescent="0.2">
      <c r="E228" s="84"/>
    </row>
    <row r="229" spans="5:5" x14ac:dyDescent="0.2">
      <c r="E229" s="84"/>
    </row>
    <row r="230" spans="5:5" x14ac:dyDescent="0.2">
      <c r="E230" s="84"/>
    </row>
    <row r="231" spans="5:5" x14ac:dyDescent="0.2">
      <c r="E231" s="84"/>
    </row>
    <row r="232" spans="5:5" x14ac:dyDescent="0.2">
      <c r="E232" s="84"/>
    </row>
    <row r="233" spans="5:5" x14ac:dyDescent="0.2">
      <c r="E233" s="84"/>
    </row>
    <row r="234" spans="5:5" x14ac:dyDescent="0.2">
      <c r="E234" s="84"/>
    </row>
    <row r="235" spans="5:5" x14ac:dyDescent="0.2">
      <c r="E235" s="84"/>
    </row>
    <row r="236" spans="5:5" x14ac:dyDescent="0.2">
      <c r="E236" s="84"/>
    </row>
    <row r="237" spans="5:5" x14ac:dyDescent="0.2">
      <c r="E237" s="84"/>
    </row>
    <row r="238" spans="5:5" x14ac:dyDescent="0.2">
      <c r="E238" s="84"/>
    </row>
    <row r="239" spans="5:5" x14ac:dyDescent="0.2">
      <c r="E239" s="84"/>
    </row>
    <row r="240" spans="5:5" x14ac:dyDescent="0.2">
      <c r="E240" s="84"/>
    </row>
    <row r="241" spans="5:5" x14ac:dyDescent="0.2">
      <c r="E241" s="84"/>
    </row>
    <row r="242" spans="5:5" x14ac:dyDescent="0.2">
      <c r="E242" s="84"/>
    </row>
    <row r="243" spans="5:5" x14ac:dyDescent="0.2">
      <c r="E243" s="84"/>
    </row>
    <row r="244" spans="5:5" x14ac:dyDescent="0.2">
      <c r="E244" s="84"/>
    </row>
    <row r="245" spans="5:5" x14ac:dyDescent="0.2">
      <c r="E245" s="84"/>
    </row>
    <row r="246" spans="5:5" x14ac:dyDescent="0.2">
      <c r="E246" s="84"/>
    </row>
    <row r="247" spans="5:5" x14ac:dyDescent="0.2">
      <c r="E247" s="84"/>
    </row>
    <row r="248" spans="5:5" x14ac:dyDescent="0.2">
      <c r="E248" s="84"/>
    </row>
    <row r="249" spans="5:5" x14ac:dyDescent="0.2">
      <c r="E249" s="84"/>
    </row>
    <row r="250" spans="5:5" x14ac:dyDescent="0.2">
      <c r="E250" s="84"/>
    </row>
    <row r="251" spans="5:5" x14ac:dyDescent="0.2">
      <c r="E251" s="84"/>
    </row>
    <row r="252" spans="5:5" x14ac:dyDescent="0.2">
      <c r="E252" s="84"/>
    </row>
    <row r="253" spans="5:5" x14ac:dyDescent="0.2">
      <c r="E253" s="84"/>
    </row>
    <row r="254" spans="5:5" x14ac:dyDescent="0.2">
      <c r="E254" s="84"/>
    </row>
    <row r="255" spans="5:5" x14ac:dyDescent="0.2">
      <c r="E255" s="84"/>
    </row>
    <row r="256" spans="5:5" x14ac:dyDescent="0.2">
      <c r="E256" s="84"/>
    </row>
    <row r="257" spans="5:5" x14ac:dyDescent="0.2">
      <c r="E257" s="84"/>
    </row>
    <row r="258" spans="5:5" x14ac:dyDescent="0.2">
      <c r="E258" s="84"/>
    </row>
    <row r="259" spans="5:5" x14ac:dyDescent="0.2">
      <c r="E259" s="84"/>
    </row>
    <row r="260" spans="5:5" x14ac:dyDescent="0.2">
      <c r="E260" s="84"/>
    </row>
    <row r="261" spans="5:5" x14ac:dyDescent="0.2">
      <c r="E261" s="84"/>
    </row>
    <row r="262" spans="5:5" x14ac:dyDescent="0.2">
      <c r="E262" s="84"/>
    </row>
    <row r="263" spans="5:5" x14ac:dyDescent="0.2">
      <c r="E263" s="84"/>
    </row>
    <row r="264" spans="5:5" x14ac:dyDescent="0.2">
      <c r="E264" s="84"/>
    </row>
    <row r="265" spans="5:5" x14ac:dyDescent="0.2">
      <c r="E265" s="84"/>
    </row>
    <row r="266" spans="5:5" x14ac:dyDescent="0.2">
      <c r="E266" s="84"/>
    </row>
    <row r="267" spans="5:5" x14ac:dyDescent="0.2">
      <c r="E267" s="84"/>
    </row>
    <row r="268" spans="5:5" x14ac:dyDescent="0.2">
      <c r="E268" s="84"/>
    </row>
    <row r="269" spans="5:5" x14ac:dyDescent="0.2">
      <c r="E269" s="84"/>
    </row>
    <row r="270" spans="5:5" x14ac:dyDescent="0.2">
      <c r="E270" s="84"/>
    </row>
    <row r="271" spans="5:5" x14ac:dyDescent="0.2">
      <c r="E271" s="84"/>
    </row>
    <row r="272" spans="5:5" x14ac:dyDescent="0.2">
      <c r="E272" s="84"/>
    </row>
    <row r="273" spans="5:5" x14ac:dyDescent="0.2">
      <c r="E273" s="84"/>
    </row>
    <row r="274" spans="5:5" x14ac:dyDescent="0.2">
      <c r="E274" s="84"/>
    </row>
    <row r="275" spans="5:5" x14ac:dyDescent="0.2">
      <c r="E275" s="84"/>
    </row>
    <row r="276" spans="5:5" x14ac:dyDescent="0.2">
      <c r="E276" s="84"/>
    </row>
    <row r="277" spans="5:5" x14ac:dyDescent="0.2">
      <c r="E277" s="84"/>
    </row>
    <row r="278" spans="5:5" x14ac:dyDescent="0.2">
      <c r="E278" s="84"/>
    </row>
    <row r="279" spans="5:5" x14ac:dyDescent="0.2">
      <c r="E279" s="84"/>
    </row>
    <row r="280" spans="5:5" x14ac:dyDescent="0.2">
      <c r="E280" s="84"/>
    </row>
    <row r="281" spans="5:5" x14ac:dyDescent="0.2">
      <c r="E281" s="84"/>
    </row>
    <row r="282" spans="5:5" x14ac:dyDescent="0.2">
      <c r="E282" s="84"/>
    </row>
    <row r="283" spans="5:5" x14ac:dyDescent="0.2">
      <c r="E283" s="84"/>
    </row>
    <row r="284" spans="5:5" x14ac:dyDescent="0.2">
      <c r="E284" s="84"/>
    </row>
    <row r="285" spans="5:5" x14ac:dyDescent="0.2">
      <c r="E285" s="84"/>
    </row>
    <row r="286" spans="5:5" x14ac:dyDescent="0.2">
      <c r="E286" s="84"/>
    </row>
    <row r="287" spans="5:5" x14ac:dyDescent="0.2">
      <c r="E287" s="84"/>
    </row>
    <row r="288" spans="5:5" x14ac:dyDescent="0.2">
      <c r="E288" s="84"/>
    </row>
    <row r="289" spans="5:5" x14ac:dyDescent="0.2">
      <c r="E289" s="84"/>
    </row>
  </sheetData>
  <mergeCells count="249">
    <mergeCell ref="EZ8:FB8"/>
    <mergeCell ref="FC8:FE8"/>
    <mergeCell ref="FF8:FH8"/>
    <mergeCell ref="FI8:FK8"/>
    <mergeCell ref="EH8:EJ8"/>
    <mergeCell ref="EK8:EM8"/>
    <mergeCell ref="EN8:EP8"/>
    <mergeCell ref="EQ8:ES8"/>
    <mergeCell ref="ET8:EV8"/>
    <mergeCell ref="EW8:EY8"/>
    <mergeCell ref="DP8:DR8"/>
    <mergeCell ref="DS8:DU8"/>
    <mergeCell ref="DV8:DX8"/>
    <mergeCell ref="DY8:EA8"/>
    <mergeCell ref="EB8:ED8"/>
    <mergeCell ref="EE8:EG8"/>
    <mergeCell ref="DB8:DD8"/>
    <mergeCell ref="DE8:DF8"/>
    <mergeCell ref="DG8:DH8"/>
    <mergeCell ref="DI8:DJ8"/>
    <mergeCell ref="DK8:DL8"/>
    <mergeCell ref="DM8:DO8"/>
    <mergeCell ref="CL8:CN8"/>
    <mergeCell ref="CO8:CP8"/>
    <mergeCell ref="CQ8:CS8"/>
    <mergeCell ref="CT8:CV8"/>
    <mergeCell ref="CW8:CX8"/>
    <mergeCell ref="CY8:DA8"/>
    <mergeCell ref="BV8:BW8"/>
    <mergeCell ref="BX8:BY8"/>
    <mergeCell ref="BZ8:CB8"/>
    <mergeCell ref="CC8:CE8"/>
    <mergeCell ref="CF8:CH8"/>
    <mergeCell ref="CI8:CK8"/>
    <mergeCell ref="BG8:BI8"/>
    <mergeCell ref="BJ8:BK8"/>
    <mergeCell ref="BL8:BM8"/>
    <mergeCell ref="BN8:BP8"/>
    <mergeCell ref="BQ8:BR8"/>
    <mergeCell ref="BS8:BU8"/>
    <mergeCell ref="AR8:AT8"/>
    <mergeCell ref="AU8:AW8"/>
    <mergeCell ref="AX8:AY8"/>
    <mergeCell ref="AZ8:BA8"/>
    <mergeCell ref="BB8:BD8"/>
    <mergeCell ref="BE8:BF8"/>
    <mergeCell ref="AD8:AE8"/>
    <mergeCell ref="AF8:AG8"/>
    <mergeCell ref="AH8:AJ8"/>
    <mergeCell ref="AK8:AL8"/>
    <mergeCell ref="AM8:AN8"/>
    <mergeCell ref="AO8:AQ8"/>
    <mergeCell ref="FI7:FJ7"/>
    <mergeCell ref="F8:H8"/>
    <mergeCell ref="I8:K8"/>
    <mergeCell ref="L8:M8"/>
    <mergeCell ref="N8:P8"/>
    <mergeCell ref="Q8:S8"/>
    <mergeCell ref="T8:V8"/>
    <mergeCell ref="W8:Y8"/>
    <mergeCell ref="Z8:AA8"/>
    <mergeCell ref="AB8:AC8"/>
    <mergeCell ref="EQ7:ER7"/>
    <mergeCell ref="ET7:EU7"/>
    <mergeCell ref="EW7:EX7"/>
    <mergeCell ref="EZ7:FA7"/>
    <mergeCell ref="FC7:FD7"/>
    <mergeCell ref="FF7:FG7"/>
    <mergeCell ref="DY7:DZ7"/>
    <mergeCell ref="EB7:EC7"/>
    <mergeCell ref="EE7:EF7"/>
    <mergeCell ref="EH7:EI7"/>
    <mergeCell ref="EK7:EL7"/>
    <mergeCell ref="EN7:EO7"/>
    <mergeCell ref="DI7:DJ7"/>
    <mergeCell ref="DK7:DL7"/>
    <mergeCell ref="DM7:DN7"/>
    <mergeCell ref="DP7:DQ7"/>
    <mergeCell ref="DS7:DT7"/>
    <mergeCell ref="DV7:DW7"/>
    <mergeCell ref="CT7:CU7"/>
    <mergeCell ref="CW7:CX7"/>
    <mergeCell ref="CY7:CZ7"/>
    <mergeCell ref="DB7:DC7"/>
    <mergeCell ref="DE7:DF7"/>
    <mergeCell ref="DG7:DH7"/>
    <mergeCell ref="CC7:CD7"/>
    <mergeCell ref="CF7:CG7"/>
    <mergeCell ref="CI7:CJ7"/>
    <mergeCell ref="CL7:CM7"/>
    <mergeCell ref="CO7:CP7"/>
    <mergeCell ref="CQ7:CR7"/>
    <mergeCell ref="BN7:BO7"/>
    <mergeCell ref="BQ7:BR7"/>
    <mergeCell ref="BS7:BT7"/>
    <mergeCell ref="BV7:BW7"/>
    <mergeCell ref="BX7:BY7"/>
    <mergeCell ref="BZ7:CA7"/>
    <mergeCell ref="AZ7:BA7"/>
    <mergeCell ref="BB7:BC7"/>
    <mergeCell ref="BE7:BF7"/>
    <mergeCell ref="BG7:BH7"/>
    <mergeCell ref="BJ7:BK7"/>
    <mergeCell ref="BL7:BM7"/>
    <mergeCell ref="AK7:AL7"/>
    <mergeCell ref="AM7:AN7"/>
    <mergeCell ref="AO7:AP7"/>
    <mergeCell ref="AR7:AS7"/>
    <mergeCell ref="AU7:AV7"/>
    <mergeCell ref="AX7:AY7"/>
    <mergeCell ref="W7:X7"/>
    <mergeCell ref="Z7:AA7"/>
    <mergeCell ref="AB7:AC7"/>
    <mergeCell ref="AD7:AE7"/>
    <mergeCell ref="AF7:AG7"/>
    <mergeCell ref="AH7:AI7"/>
    <mergeCell ref="EZ6:FB6"/>
    <mergeCell ref="FC6:FE6"/>
    <mergeCell ref="FF6:FH6"/>
    <mergeCell ref="FI6:FK6"/>
    <mergeCell ref="F7:G7"/>
    <mergeCell ref="I7:J7"/>
    <mergeCell ref="L7:M7"/>
    <mergeCell ref="N7:O7"/>
    <mergeCell ref="Q7:R7"/>
    <mergeCell ref="T7:U7"/>
    <mergeCell ref="EH6:EJ6"/>
    <mergeCell ref="EK6:EM6"/>
    <mergeCell ref="EN6:EP6"/>
    <mergeCell ref="EQ6:ES6"/>
    <mergeCell ref="ET6:EV6"/>
    <mergeCell ref="EW6:EY6"/>
    <mergeCell ref="DP6:DR6"/>
    <mergeCell ref="DS6:DU6"/>
    <mergeCell ref="DV6:DX6"/>
    <mergeCell ref="DY6:EA6"/>
    <mergeCell ref="EB6:ED6"/>
    <mergeCell ref="EE6:EG6"/>
    <mergeCell ref="DB6:DD6"/>
    <mergeCell ref="DE6:DF6"/>
    <mergeCell ref="DG6:DH6"/>
    <mergeCell ref="DI6:DJ6"/>
    <mergeCell ref="DK6:DL6"/>
    <mergeCell ref="DM6:DO6"/>
    <mergeCell ref="CL6:CN6"/>
    <mergeCell ref="CO6:CP6"/>
    <mergeCell ref="CQ6:CS6"/>
    <mergeCell ref="CT6:CV6"/>
    <mergeCell ref="CW6:CX6"/>
    <mergeCell ref="CY6:DA6"/>
    <mergeCell ref="BV6:BW6"/>
    <mergeCell ref="BX6:BY6"/>
    <mergeCell ref="BZ6:CB6"/>
    <mergeCell ref="CC6:CE6"/>
    <mergeCell ref="CF6:CH6"/>
    <mergeCell ref="CI6:CK6"/>
    <mergeCell ref="BG6:BI6"/>
    <mergeCell ref="BJ6:BK6"/>
    <mergeCell ref="BL6:BM6"/>
    <mergeCell ref="BN6:BP6"/>
    <mergeCell ref="BQ6:BR6"/>
    <mergeCell ref="BS6:BU6"/>
    <mergeCell ref="AR6:AT6"/>
    <mergeCell ref="AU6:AW6"/>
    <mergeCell ref="AX6:AY6"/>
    <mergeCell ref="AZ6:BA6"/>
    <mergeCell ref="BB6:BD6"/>
    <mergeCell ref="BE6:BF6"/>
    <mergeCell ref="AD6:AE6"/>
    <mergeCell ref="AF6:AG6"/>
    <mergeCell ref="AH6:AJ6"/>
    <mergeCell ref="AK6:AL6"/>
    <mergeCell ref="AM6:AN6"/>
    <mergeCell ref="AO6:AQ6"/>
    <mergeCell ref="FI5:FK5"/>
    <mergeCell ref="F6:H6"/>
    <mergeCell ref="I6:K6"/>
    <mergeCell ref="L6:M6"/>
    <mergeCell ref="N6:P6"/>
    <mergeCell ref="Q6:S6"/>
    <mergeCell ref="T6:V6"/>
    <mergeCell ref="W6:Y6"/>
    <mergeCell ref="Z6:AA6"/>
    <mergeCell ref="AB6:AC6"/>
    <mergeCell ref="EQ5:ES5"/>
    <mergeCell ref="ET5:EV5"/>
    <mergeCell ref="EW5:EY5"/>
    <mergeCell ref="EZ5:FB5"/>
    <mergeCell ref="FC5:FE5"/>
    <mergeCell ref="FF5:FH5"/>
    <mergeCell ref="DY5:EA5"/>
    <mergeCell ref="EB5:ED5"/>
    <mergeCell ref="EE5:EG5"/>
    <mergeCell ref="EH5:EJ5"/>
    <mergeCell ref="EK5:EM5"/>
    <mergeCell ref="EN5:EP5"/>
    <mergeCell ref="DI5:DJ5"/>
    <mergeCell ref="DK5:DL5"/>
    <mergeCell ref="DP5:DR5"/>
    <mergeCell ref="DS5:DU5"/>
    <mergeCell ref="DV5:DX5"/>
    <mergeCell ref="CT5:CV5"/>
    <mergeCell ref="CW5:CX5"/>
    <mergeCell ref="CY5:DA5"/>
    <mergeCell ref="DB5:DD5"/>
    <mergeCell ref="DE5:DF5"/>
    <mergeCell ref="DG5:DH5"/>
    <mergeCell ref="CO5:CP5"/>
    <mergeCell ref="CQ5:CS5"/>
    <mergeCell ref="BN5:BP5"/>
    <mergeCell ref="BQ5:BR5"/>
    <mergeCell ref="BS5:BU5"/>
    <mergeCell ref="BV5:BW5"/>
    <mergeCell ref="BX5:BY5"/>
    <mergeCell ref="BZ5:CB5"/>
    <mergeCell ref="DM5:DO5"/>
    <mergeCell ref="AD5:AE5"/>
    <mergeCell ref="BN3:BP3"/>
    <mergeCell ref="DY3:EA3"/>
    <mergeCell ref="FF3:FH3"/>
    <mergeCell ref="FI3:FK3"/>
    <mergeCell ref="DS3:DU3"/>
    <mergeCell ref="AF5:AG5"/>
    <mergeCell ref="AH5:AJ5"/>
    <mergeCell ref="AZ5:BA5"/>
    <mergeCell ref="BB5:BD5"/>
    <mergeCell ref="BE5:BF5"/>
    <mergeCell ref="BG5:BI5"/>
    <mergeCell ref="BJ5:BK5"/>
    <mergeCell ref="BL5:BM5"/>
    <mergeCell ref="AK5:AL5"/>
    <mergeCell ref="AM5:AN5"/>
    <mergeCell ref="AO5:AQ5"/>
    <mergeCell ref="AR5:AT5"/>
    <mergeCell ref="AU5:AW5"/>
    <mergeCell ref="AX5:AY5"/>
    <mergeCell ref="CC5:CE5"/>
    <mergeCell ref="CF5:CH5"/>
    <mergeCell ref="CI5:CK5"/>
    <mergeCell ref="CL5:CN5"/>
    <mergeCell ref="F5:H5"/>
    <mergeCell ref="I5:K5"/>
    <mergeCell ref="L5:M5"/>
    <mergeCell ref="N5:P5"/>
    <mergeCell ref="Q5:S5"/>
    <mergeCell ref="T5:V5"/>
    <mergeCell ref="W5:Y5"/>
    <mergeCell ref="Z5:AA5"/>
    <mergeCell ref="AB5:AC5"/>
  </mergeCells>
  <pageMargins left="0.5" right="0.5" top="0.5" bottom="0.5" header="0.3" footer="0.3"/>
  <pageSetup paperSize="3" scale="91" fitToWidth="0" fitToHeight="2" pageOrder="overThenDown" orientation="landscape" horizontalDpi="1200" verticalDpi="1200" r:id="rId1"/>
  <headerFooter>
    <oddFooter>&amp;CPage &amp;P of 11</oddFooter>
  </headerFooter>
  <rowBreaks count="3" manualBreakCount="3">
    <brk id="55" max="168" man="1"/>
    <brk id="110" max="168" man="1"/>
    <brk id="177" max="168" man="1"/>
  </rowBreaks>
  <colBreaks count="3" manualBreakCount="3">
    <brk id="40" max="174" man="1"/>
    <brk id="73" max="174" man="1"/>
    <brk id="143" max="17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B7AC-FE94-49F4-B160-8B065E318DB0}">
  <dimension ref="A1:OH156"/>
  <sheetViews>
    <sheetView showGridLines="0" view="pageBreakPreview" zoomScale="70" zoomScaleNormal="100" zoomScaleSheetLayoutView="70" workbookViewId="0">
      <pane xSplit="5" ySplit="11" topLeftCell="F12" activePane="bottomRight" state="frozen"/>
      <selection activeCell="BH9" sqref="BH9"/>
      <selection pane="topRight" activeCell="BH9" sqref="BH9"/>
      <selection pane="bottomLeft" activeCell="BH9" sqref="BH9"/>
      <selection pane="bottomRight" activeCell="D24" sqref="D24"/>
    </sheetView>
  </sheetViews>
  <sheetFormatPr defaultRowHeight="12.75" x14ac:dyDescent="0.2"/>
  <cols>
    <col min="1" max="1" width="25.5703125" customWidth="1"/>
    <col min="2" max="2" width="5.28515625" bestFit="1" customWidth="1"/>
    <col min="3" max="3" width="13.140625" customWidth="1"/>
    <col min="4" max="4" width="10.5703125" bestFit="1" customWidth="1"/>
    <col min="5" max="5" width="14.140625" hidden="1" customWidth="1"/>
    <col min="6" max="6" width="7.7109375" customWidth="1"/>
    <col min="7" max="7" width="2.42578125" customWidth="1"/>
    <col min="8" max="8" width="7.7109375" customWidth="1"/>
    <col min="9" max="9" width="2.42578125" style="686" customWidth="1"/>
    <col min="10" max="10" width="5" style="686" customWidth="1"/>
    <col min="11" max="11" width="7.7109375" customWidth="1"/>
    <col min="12" max="12" width="2.42578125" customWidth="1"/>
    <col min="13" max="13" width="7.7109375" customWidth="1"/>
    <col min="14" max="14" width="2.42578125" customWidth="1"/>
    <col min="15" max="15" width="7.7109375" customWidth="1"/>
    <col min="16" max="16" width="2.42578125" customWidth="1"/>
    <col min="17" max="17" width="7.7109375" customWidth="1"/>
    <col min="18" max="18" width="2.42578125" customWidth="1"/>
    <col min="19" max="19" width="7.7109375" customWidth="1"/>
    <col min="20" max="20" width="2.42578125" customWidth="1"/>
    <col min="21" max="21" width="7.7109375" customWidth="1"/>
    <col min="22" max="22" width="2.42578125" customWidth="1"/>
    <col min="23" max="23" width="7.7109375" customWidth="1"/>
    <col min="24" max="24" width="2.42578125" customWidth="1"/>
    <col min="25" max="25" width="7.7109375" customWidth="1"/>
    <col min="26" max="26" width="3.140625" customWidth="1"/>
    <col min="27" max="27" width="7.7109375" customWidth="1"/>
    <col min="28" max="28" width="3.140625" customWidth="1"/>
    <col min="29" max="29" width="7.7109375" customWidth="1"/>
    <col min="30" max="30" width="3.140625" customWidth="1"/>
    <col min="31" max="31" width="7.7109375" customWidth="1"/>
    <col min="32" max="32" width="3.140625" customWidth="1"/>
    <col min="33" max="33" width="7.7109375" customWidth="1"/>
    <col min="34" max="34" width="3.140625" customWidth="1"/>
    <col min="35" max="35" width="7.7109375" customWidth="1"/>
    <col min="36" max="36" width="3.140625" customWidth="1"/>
    <col min="37" max="37" width="7.7109375" customWidth="1"/>
    <col min="38" max="38" width="3.140625" customWidth="1"/>
    <col min="39" max="39" width="7.7109375" customWidth="1"/>
    <col min="40" max="40" width="3.140625" customWidth="1"/>
    <col min="41" max="41" width="7.7109375" customWidth="1"/>
    <col min="42" max="42" width="3.140625" customWidth="1"/>
    <col min="43" max="43" width="7.7109375" customWidth="1"/>
    <col min="44" max="44" width="3.140625" customWidth="1"/>
    <col min="45" max="45" width="7.7109375" customWidth="1"/>
    <col min="46" max="46" width="3.140625" customWidth="1"/>
    <col min="47" max="47" width="7.7109375" customWidth="1"/>
    <col min="48" max="48" width="3.140625" style="686" customWidth="1"/>
    <col min="49" max="49" width="3.5703125" style="686" customWidth="1"/>
    <col min="50" max="50" width="7.7109375" customWidth="1"/>
    <col min="51" max="52" width="3.140625" style="686" customWidth="1"/>
    <col min="53" max="53" width="7.7109375" customWidth="1"/>
    <col min="54" max="54" width="3.140625" customWidth="1"/>
    <col min="55" max="55" width="7.7109375" customWidth="1"/>
    <col min="56" max="56" width="3.140625" style="686" customWidth="1"/>
    <col min="57" max="57" width="4.7109375" style="686" customWidth="1"/>
    <col min="58" max="58" width="7.7109375" customWidth="1"/>
    <col min="59" max="59" width="3.140625" customWidth="1"/>
    <col min="60" max="60" width="7.7109375" customWidth="1"/>
    <col min="61" max="62" width="3.140625" style="686" customWidth="1"/>
    <col min="63" max="63" width="7.7109375" customWidth="1"/>
    <col min="64" max="64" width="3.140625" customWidth="1"/>
    <col min="65" max="65" width="7.7109375" customWidth="1"/>
    <col min="66" max="66" width="3.140625" customWidth="1"/>
    <col min="67" max="67" width="7.7109375" customWidth="1"/>
    <col min="68" max="68" width="3.140625" customWidth="1"/>
    <col min="69" max="69" width="7.7109375" customWidth="1"/>
    <col min="70" max="70" width="3.140625" style="686" customWidth="1"/>
    <col min="71" max="71" width="4" style="686" customWidth="1"/>
    <col min="72" max="72" width="7.7109375" customWidth="1"/>
    <col min="73" max="73" width="3.140625" style="686" customWidth="1"/>
    <col min="74" max="74" width="4" style="686" customWidth="1"/>
    <col min="75" max="75" width="7.7109375" customWidth="1"/>
    <col min="76" max="76" width="3.140625" style="686" customWidth="1"/>
    <col min="77" max="77" width="5.42578125" style="686" customWidth="1"/>
    <col min="78" max="78" width="7.7109375" customWidth="1"/>
    <col min="79" max="79" width="3.140625" style="686" customWidth="1"/>
    <col min="80" max="80" width="5" style="686" customWidth="1"/>
    <col min="81" max="81" width="7.7109375" customWidth="1"/>
    <col min="82" max="82" width="3.140625" customWidth="1"/>
    <col min="83" max="83" width="7.7109375" customWidth="1"/>
    <col min="84" max="84" width="3.140625" customWidth="1"/>
    <col min="85" max="85" width="7.7109375" customWidth="1"/>
    <col min="86" max="86" width="3.140625" customWidth="1"/>
    <col min="87" max="87" width="7.7109375" customWidth="1"/>
    <col min="88" max="88" width="3.140625" customWidth="1"/>
    <col min="89" max="89" width="7.7109375" customWidth="1"/>
    <col min="90" max="90" width="3.140625" customWidth="1"/>
    <col min="91" max="91" width="7.7109375" customWidth="1"/>
    <col min="92" max="92" width="3.140625" customWidth="1"/>
    <col min="93" max="93" width="7.7109375" customWidth="1"/>
    <col min="94" max="94" width="3.140625" customWidth="1"/>
    <col min="95" max="95" width="4.140625" bestFit="1" customWidth="1"/>
    <col min="96" max="96" width="7.7109375" customWidth="1"/>
    <col min="97" max="97" width="3.140625" style="686" customWidth="1"/>
    <col min="98" max="98" width="4.5703125" style="686" customWidth="1"/>
    <col min="99" max="99" width="7.7109375" customWidth="1"/>
    <col min="100" max="100" width="3.140625" customWidth="1"/>
    <col min="101" max="101" width="7.7109375" customWidth="1"/>
    <col min="102" max="102" width="3.140625" customWidth="1"/>
    <col min="103" max="103" width="7.7109375" customWidth="1"/>
    <col min="104" max="104" width="3.140625" customWidth="1"/>
    <col min="105" max="105" width="7.7109375" customWidth="1"/>
    <col min="106" max="106" width="3.140625" customWidth="1"/>
    <col min="107" max="107" width="7.7109375" customWidth="1"/>
    <col min="108" max="108" width="3.140625" customWidth="1"/>
    <col min="115" max="115" width="1.5703125" customWidth="1"/>
  </cols>
  <sheetData>
    <row r="1" spans="1:398" s="406" customFormat="1" x14ac:dyDescent="0.2">
      <c r="A1" s="184" t="s">
        <v>1079</v>
      </c>
      <c r="B1" s="401"/>
      <c r="C1" s="401"/>
      <c r="D1" s="401"/>
      <c r="E1" s="402"/>
      <c r="F1" s="403"/>
      <c r="G1" s="404"/>
      <c r="H1" s="403"/>
      <c r="I1" s="405"/>
      <c r="J1" s="405"/>
      <c r="K1" s="403"/>
      <c r="L1" s="404"/>
      <c r="M1" s="403"/>
      <c r="N1" s="404"/>
      <c r="O1" s="403"/>
      <c r="P1" s="404"/>
      <c r="Q1" s="403"/>
      <c r="R1" s="404"/>
      <c r="S1" s="403"/>
      <c r="T1" s="404"/>
      <c r="U1" s="403"/>
      <c r="V1" s="404"/>
      <c r="W1" s="403"/>
      <c r="X1" s="404"/>
      <c r="Y1" s="403"/>
      <c r="Z1" s="404"/>
      <c r="AA1" s="403"/>
      <c r="AB1" s="404"/>
      <c r="AC1" s="403"/>
      <c r="AD1" s="404"/>
      <c r="AE1" s="403"/>
      <c r="AF1" s="404"/>
      <c r="AG1" s="403"/>
      <c r="AH1" s="404"/>
      <c r="AI1" s="403"/>
      <c r="AJ1" s="404"/>
      <c r="AK1" s="403"/>
      <c r="AL1" s="404"/>
      <c r="AM1" s="404"/>
      <c r="AN1" s="404"/>
      <c r="AO1" s="404"/>
      <c r="AP1" s="404"/>
      <c r="AQ1" s="404"/>
      <c r="AR1" s="404"/>
      <c r="AS1" s="404"/>
      <c r="AT1" s="404"/>
      <c r="AU1" s="403"/>
      <c r="AV1" s="405"/>
      <c r="AW1" s="405"/>
      <c r="AX1" s="403"/>
      <c r="AY1" s="405"/>
      <c r="AZ1" s="405"/>
      <c r="BA1" s="403"/>
      <c r="BB1" s="404"/>
      <c r="BC1" s="404"/>
      <c r="BD1" s="405"/>
      <c r="BE1" s="405"/>
      <c r="BF1" s="404"/>
      <c r="BG1" s="404"/>
      <c r="BH1" s="404"/>
      <c r="BI1" s="405"/>
      <c r="BJ1" s="405"/>
      <c r="BK1" s="404"/>
      <c r="BL1" s="404"/>
      <c r="BM1" s="404"/>
      <c r="BN1" s="404"/>
      <c r="BO1" s="404"/>
      <c r="BP1" s="404"/>
      <c r="BQ1" s="404"/>
      <c r="BR1" s="405"/>
      <c r="BS1" s="405"/>
      <c r="BT1" s="404"/>
      <c r="BU1" s="405"/>
      <c r="BV1" s="405"/>
      <c r="BW1" s="404"/>
      <c r="BX1" s="405"/>
      <c r="BY1" s="405"/>
      <c r="BZ1" s="404"/>
      <c r="CA1" s="405"/>
      <c r="CB1" s="405"/>
      <c r="CC1" s="404"/>
      <c r="CD1" s="404"/>
      <c r="CE1" s="404"/>
      <c r="CF1" s="404"/>
      <c r="CG1" s="404"/>
      <c r="CH1" s="404"/>
      <c r="CI1" s="404"/>
      <c r="CJ1" s="404"/>
      <c r="CK1" s="404"/>
      <c r="CL1" s="404"/>
      <c r="CM1" s="404"/>
      <c r="CN1" s="404"/>
      <c r="CO1" s="403"/>
      <c r="CP1" s="404"/>
      <c r="CQ1" s="404"/>
      <c r="CR1" s="403"/>
      <c r="CS1" s="405"/>
      <c r="CT1" s="405"/>
      <c r="CU1" s="403"/>
      <c r="CV1" s="404"/>
      <c r="CW1" s="403"/>
      <c r="CX1" s="404"/>
      <c r="CY1" s="403"/>
      <c r="CZ1" s="404"/>
      <c r="DA1" s="403"/>
      <c r="DB1" s="404"/>
      <c r="DC1" s="403"/>
      <c r="DD1" s="404"/>
      <c r="DE1" s="403"/>
      <c r="DF1" s="404"/>
      <c r="DG1" s="403"/>
      <c r="DH1" s="404"/>
      <c r="DI1" s="403"/>
      <c r="DJ1" s="404"/>
      <c r="DK1" s="403"/>
      <c r="DL1" s="404"/>
      <c r="DM1" s="403"/>
      <c r="DN1" s="404"/>
      <c r="DO1" s="403"/>
      <c r="DP1" s="404"/>
      <c r="DQ1" s="403"/>
      <c r="DR1" s="404"/>
      <c r="DS1" s="403"/>
      <c r="DT1" s="404"/>
      <c r="DU1" s="403"/>
      <c r="DV1" s="404"/>
      <c r="DX1" s="407"/>
      <c r="DZ1" s="407"/>
      <c r="EB1" s="407"/>
      <c r="ED1" s="407"/>
      <c r="EF1" s="407"/>
      <c r="EH1" s="407"/>
      <c r="EJ1" s="407"/>
      <c r="EL1" s="407"/>
      <c r="EN1" s="407"/>
      <c r="EP1" s="407"/>
      <c r="ER1" s="407"/>
      <c r="ET1" s="407"/>
      <c r="EV1" s="407"/>
      <c r="EX1" s="407"/>
      <c r="EZ1" s="407"/>
      <c r="FB1" s="407"/>
      <c r="FD1" s="407"/>
      <c r="FF1" s="407"/>
      <c r="FH1" s="407"/>
      <c r="FJ1" s="407"/>
      <c r="FL1" s="407"/>
      <c r="FN1" s="407"/>
      <c r="FP1" s="407"/>
      <c r="FR1" s="407"/>
      <c r="FT1" s="407"/>
      <c r="FV1" s="407"/>
      <c r="FX1" s="407"/>
      <c r="FZ1" s="407"/>
      <c r="GB1" s="407"/>
      <c r="GD1" s="407"/>
      <c r="GF1" s="407"/>
      <c r="GH1" s="407"/>
      <c r="GJ1" s="407"/>
      <c r="GL1" s="407"/>
      <c r="GN1" s="407"/>
      <c r="GP1" s="407"/>
      <c r="GR1" s="407"/>
      <c r="GT1" s="407"/>
      <c r="GV1" s="407"/>
      <c r="GX1" s="407"/>
      <c r="GZ1" s="407"/>
      <c r="HB1" s="407"/>
      <c r="HD1" s="407"/>
      <c r="HF1" s="407"/>
      <c r="HH1" s="407"/>
      <c r="HJ1" s="407"/>
      <c r="HL1" s="407"/>
      <c r="HN1" s="407"/>
      <c r="HP1" s="407"/>
      <c r="HR1" s="407"/>
      <c r="HT1" s="407"/>
      <c r="HV1" s="407"/>
      <c r="HX1" s="407"/>
    </row>
    <row r="2" spans="1:398" s="406" customFormat="1" x14ac:dyDescent="0.2">
      <c r="A2" s="185" t="s">
        <v>252</v>
      </c>
      <c r="B2" s="401"/>
      <c r="C2" s="401"/>
      <c r="D2" s="401"/>
      <c r="E2" s="402"/>
      <c r="F2" s="403"/>
      <c r="G2" s="404"/>
      <c r="H2" s="403"/>
      <c r="I2" s="405"/>
      <c r="J2" s="405"/>
      <c r="K2" s="403"/>
      <c r="L2" s="404"/>
      <c r="M2" s="403"/>
      <c r="N2" s="404"/>
      <c r="O2" s="403"/>
      <c r="P2" s="404"/>
      <c r="Q2" s="403"/>
      <c r="R2" s="404"/>
      <c r="S2" s="403"/>
      <c r="T2" s="404"/>
      <c r="U2" s="403"/>
      <c r="V2" s="404"/>
      <c r="W2" s="403"/>
      <c r="X2" s="404"/>
      <c r="Y2" s="403"/>
      <c r="Z2" s="404"/>
      <c r="AA2" s="403"/>
      <c r="AB2" s="404"/>
      <c r="AC2" s="403"/>
      <c r="AD2" s="404"/>
      <c r="AE2" s="403"/>
      <c r="AF2" s="404"/>
      <c r="AG2" s="403"/>
      <c r="AH2" s="404"/>
      <c r="AI2" s="403"/>
      <c r="AJ2" s="404"/>
      <c r="AK2" s="403"/>
      <c r="AL2" s="404"/>
      <c r="AM2" s="403"/>
      <c r="AN2" s="404"/>
      <c r="AO2" s="403"/>
      <c r="AP2" s="404"/>
      <c r="AQ2" s="403"/>
      <c r="AR2" s="404"/>
      <c r="AS2" s="403"/>
      <c r="AT2" s="404"/>
      <c r="AU2" s="403"/>
      <c r="AV2" s="405"/>
      <c r="AW2" s="405"/>
      <c r="AX2" s="403"/>
      <c r="AY2" s="405"/>
      <c r="AZ2" s="405"/>
      <c r="BA2" s="403"/>
      <c r="BB2" s="404"/>
      <c r="BC2" s="404"/>
      <c r="BD2" s="405"/>
      <c r="BE2" s="405"/>
      <c r="BF2" s="404"/>
      <c r="BG2" s="404"/>
      <c r="BH2" s="404"/>
      <c r="BI2" s="405"/>
      <c r="BJ2" s="405"/>
      <c r="BK2" s="404"/>
      <c r="BL2" s="404"/>
      <c r="BM2" s="404"/>
      <c r="BN2" s="404"/>
      <c r="BO2" s="404"/>
      <c r="BP2" s="404"/>
      <c r="BQ2" s="403"/>
      <c r="BR2" s="405"/>
      <c r="BS2" s="405"/>
      <c r="BT2" s="403"/>
      <c r="BU2" s="405"/>
      <c r="BV2" s="405"/>
      <c r="BW2" s="403"/>
      <c r="BX2" s="405"/>
      <c r="BY2" s="405"/>
      <c r="BZ2" s="403"/>
      <c r="CA2" s="405"/>
      <c r="CB2" s="405"/>
      <c r="CC2" s="403"/>
      <c r="CD2" s="404"/>
      <c r="CE2" s="403"/>
      <c r="CF2" s="404"/>
      <c r="CG2" s="403"/>
      <c r="CH2" s="404"/>
      <c r="CI2" s="403"/>
      <c r="CJ2" s="404"/>
      <c r="CK2" s="403"/>
      <c r="CL2" s="404"/>
      <c r="CM2" s="403"/>
      <c r="CN2" s="404"/>
      <c r="CO2" s="403"/>
      <c r="CP2" s="404"/>
      <c r="CQ2" s="404"/>
      <c r="CR2" s="403"/>
      <c r="CS2" s="405"/>
      <c r="CT2" s="405"/>
      <c r="CU2" s="403"/>
      <c r="CV2" s="404"/>
      <c r="CW2" s="403"/>
      <c r="CX2" s="404"/>
      <c r="CY2" s="403"/>
      <c r="CZ2" s="404"/>
      <c r="DA2" s="403"/>
      <c r="DB2" s="404"/>
      <c r="DC2" s="403"/>
      <c r="DD2" s="404"/>
      <c r="DE2" s="403"/>
      <c r="DF2" s="404"/>
      <c r="DG2" s="403"/>
      <c r="DH2" s="404"/>
      <c r="DI2" s="403"/>
      <c r="DJ2" s="404"/>
      <c r="DK2" s="403"/>
      <c r="DL2" s="404"/>
      <c r="DM2" s="403"/>
      <c r="DN2" s="404"/>
      <c r="DO2" s="403"/>
      <c r="DP2" s="404"/>
      <c r="DQ2" s="403"/>
      <c r="DR2" s="404"/>
      <c r="DS2" s="403"/>
      <c r="DT2" s="404"/>
      <c r="DU2" s="403"/>
      <c r="DV2" s="404"/>
      <c r="DW2" s="403"/>
      <c r="DX2" s="404"/>
      <c r="DY2" s="403"/>
      <c r="DZ2" s="404"/>
      <c r="EA2" s="403"/>
      <c r="EB2" s="404"/>
      <c r="EC2" s="403"/>
      <c r="ED2" s="404"/>
      <c r="EE2" s="403"/>
      <c r="EF2" s="404"/>
      <c r="EG2" s="403"/>
      <c r="EH2" s="404"/>
      <c r="EI2" s="403"/>
      <c r="EJ2" s="404"/>
      <c r="EK2" s="403"/>
      <c r="EL2" s="404"/>
      <c r="EM2" s="403"/>
      <c r="EN2" s="404"/>
      <c r="EO2" s="403"/>
      <c r="EP2" s="404"/>
      <c r="EQ2" s="403"/>
      <c r="ER2" s="404"/>
      <c r="ES2" s="403"/>
      <c r="ET2" s="404"/>
      <c r="EV2" s="407"/>
      <c r="EX2" s="407"/>
      <c r="EZ2" s="407"/>
      <c r="FB2" s="407"/>
      <c r="FD2" s="407"/>
      <c r="FF2" s="407"/>
      <c r="FH2" s="407"/>
      <c r="FJ2" s="407"/>
      <c r="FL2" s="407"/>
      <c r="FN2" s="407"/>
      <c r="FP2" s="407"/>
      <c r="FR2" s="407"/>
      <c r="FT2" s="407"/>
      <c r="FV2" s="407"/>
      <c r="FX2" s="407"/>
      <c r="FZ2" s="407"/>
      <c r="GB2" s="407"/>
      <c r="GD2" s="407"/>
      <c r="GF2" s="407"/>
      <c r="GH2" s="407"/>
      <c r="GJ2" s="407"/>
      <c r="GL2" s="407"/>
      <c r="GN2" s="407"/>
      <c r="GP2" s="407"/>
      <c r="GR2" s="407"/>
      <c r="GT2" s="407"/>
      <c r="GV2" s="407"/>
      <c r="GX2" s="407"/>
      <c r="GZ2" s="407"/>
      <c r="HB2" s="407"/>
      <c r="HD2" s="407"/>
      <c r="HF2" s="407"/>
      <c r="HH2" s="407"/>
      <c r="HJ2" s="407"/>
      <c r="HL2" s="407"/>
      <c r="HN2" s="407"/>
      <c r="HP2" s="407"/>
      <c r="HR2" s="407"/>
      <c r="HT2" s="407"/>
      <c r="HV2" s="407"/>
      <c r="HX2" s="407"/>
    </row>
    <row r="3" spans="1:398" ht="15.75" customHeight="1" thickBot="1" x14ac:dyDescent="0.25">
      <c r="A3" s="408" t="s">
        <v>241</v>
      </c>
      <c r="B3" s="4"/>
      <c r="C3" s="4"/>
      <c r="D3" s="4"/>
      <c r="E3" s="5"/>
      <c r="F3" s="6"/>
      <c r="G3" s="6"/>
      <c r="H3" s="5"/>
      <c r="I3" s="313"/>
      <c r="J3" s="313"/>
      <c r="K3" s="5"/>
      <c r="L3" s="6"/>
      <c r="M3" s="6"/>
      <c r="N3" s="5"/>
      <c r="O3" s="6"/>
      <c r="P3" s="6"/>
      <c r="Q3" s="5"/>
      <c r="R3" s="6"/>
      <c r="S3" s="6"/>
      <c r="T3" s="5"/>
      <c r="U3" s="6"/>
      <c r="V3" s="6"/>
      <c r="W3" s="5"/>
      <c r="X3" s="6"/>
      <c r="Y3" s="6"/>
      <c r="Z3" s="5"/>
      <c r="AA3" s="6"/>
      <c r="AB3" s="6"/>
      <c r="AC3" s="5"/>
      <c r="AD3" s="6"/>
      <c r="AE3" s="6"/>
      <c r="AF3" s="5"/>
      <c r="AG3" s="6"/>
      <c r="AH3" s="6"/>
      <c r="AI3" s="5"/>
      <c r="AJ3" s="6"/>
      <c r="AK3" s="6"/>
      <c r="AL3" s="5"/>
      <c r="AM3" s="6"/>
      <c r="AN3" s="6"/>
      <c r="AO3" s="5"/>
      <c r="AP3" s="6"/>
      <c r="AQ3" s="6"/>
      <c r="AR3" s="5"/>
      <c r="AS3" s="6"/>
      <c r="AT3" s="6"/>
      <c r="AU3" s="5"/>
      <c r="AV3" s="313"/>
      <c r="AW3" s="313"/>
      <c r="AX3" s="5"/>
      <c r="AY3" s="313"/>
      <c r="AZ3" s="313"/>
      <c r="BA3" s="5"/>
      <c r="BB3" s="6"/>
      <c r="BC3" s="6"/>
      <c r="BD3" s="290"/>
      <c r="BE3" s="313"/>
      <c r="BF3" s="6"/>
      <c r="BG3" s="5"/>
      <c r="BH3" s="6"/>
      <c r="BI3" s="313"/>
      <c r="BJ3" s="313"/>
      <c r="BK3" s="5"/>
      <c r="BL3" s="6"/>
      <c r="BM3" s="6"/>
      <c r="BN3" s="5"/>
      <c r="BO3" s="6"/>
      <c r="BP3" s="6"/>
      <c r="BQ3" s="5"/>
      <c r="BR3" s="313"/>
      <c r="BS3" s="313"/>
      <c r="BT3" s="5"/>
      <c r="BU3" s="313"/>
      <c r="BV3" s="290"/>
      <c r="BW3" s="6"/>
      <c r="BX3" s="313"/>
      <c r="BY3" s="290"/>
      <c r="BZ3" s="6"/>
      <c r="CA3" s="313"/>
      <c r="CB3" s="290"/>
      <c r="CC3" s="6"/>
      <c r="CD3" s="6"/>
      <c r="CE3" s="5"/>
      <c r="CF3" s="6"/>
      <c r="CG3" s="6"/>
      <c r="CH3" s="5"/>
      <c r="CI3" s="6"/>
      <c r="CJ3" s="6"/>
      <c r="CK3" s="5"/>
      <c r="CL3" s="6"/>
      <c r="CM3" s="6"/>
      <c r="CN3" s="5"/>
      <c r="CO3" s="6"/>
      <c r="CP3" s="6"/>
      <c r="CQ3" s="6"/>
      <c r="CR3" s="5"/>
      <c r="CS3" s="313"/>
      <c r="CT3" s="313"/>
      <c r="CU3" s="5"/>
      <c r="CV3" s="6"/>
      <c r="CW3" s="6"/>
      <c r="CX3" s="5"/>
      <c r="CY3" s="6"/>
      <c r="CZ3" s="6"/>
      <c r="DA3" s="5"/>
      <c r="DB3" s="6"/>
      <c r="DC3" s="6"/>
      <c r="DD3" s="5"/>
      <c r="DE3" s="6"/>
      <c r="DF3" s="5"/>
      <c r="DG3" s="6"/>
      <c r="DH3" s="5"/>
      <c r="DI3" s="6"/>
      <c r="DJ3" s="6"/>
      <c r="DK3" s="5"/>
      <c r="DL3" s="6"/>
      <c r="DM3" s="6"/>
      <c r="DN3" s="5"/>
      <c r="DO3" s="6"/>
      <c r="DP3" s="6"/>
      <c r="DQ3" s="5"/>
      <c r="DR3" s="6"/>
      <c r="DS3" s="6"/>
      <c r="DT3" s="5"/>
      <c r="DU3" s="6"/>
      <c r="DV3" s="6"/>
      <c r="DW3" s="5"/>
      <c r="DX3" s="6"/>
      <c r="DY3" s="6"/>
      <c r="DZ3" s="5"/>
      <c r="EA3" s="6"/>
      <c r="EB3" s="6"/>
      <c r="EC3" s="5"/>
      <c r="ED3" s="6"/>
      <c r="EE3" s="6"/>
      <c r="EF3" s="5"/>
      <c r="EG3" s="6"/>
      <c r="EH3" s="5"/>
      <c r="EI3" s="6"/>
      <c r="EJ3" s="6"/>
      <c r="EK3" s="5"/>
      <c r="EL3" s="6"/>
      <c r="EM3" s="6"/>
      <c r="EN3" s="5"/>
      <c r="EO3" s="6"/>
      <c r="EP3" s="6"/>
      <c r="EQ3" s="5"/>
      <c r="ER3" s="6"/>
      <c r="ES3" s="6"/>
      <c r="ET3" s="5"/>
      <c r="EU3" s="6"/>
      <c r="EV3" s="6"/>
      <c r="EW3" s="5"/>
      <c r="EX3" s="6"/>
      <c r="EY3" s="6"/>
      <c r="EZ3" s="5"/>
      <c r="FA3" s="6"/>
      <c r="FB3" s="6"/>
      <c r="FC3" s="5"/>
      <c r="FD3" s="6"/>
      <c r="FE3" s="6"/>
      <c r="FF3" s="5"/>
      <c r="FG3" s="6"/>
      <c r="FH3" s="6"/>
      <c r="FI3" s="5"/>
      <c r="FJ3" s="6"/>
      <c r="FK3" s="6"/>
      <c r="FL3" s="5"/>
      <c r="FM3" s="6"/>
      <c r="FN3" s="6"/>
      <c r="FO3" s="5"/>
      <c r="FP3" s="6"/>
      <c r="FQ3" s="6"/>
      <c r="FR3" s="5"/>
      <c r="FS3" s="6"/>
      <c r="FT3" s="6"/>
      <c r="FU3" s="5"/>
      <c r="FV3" s="6"/>
      <c r="FW3" s="6"/>
      <c r="FX3" s="5"/>
      <c r="FY3" s="6"/>
      <c r="FZ3" s="6"/>
      <c r="GA3" s="5"/>
      <c r="GB3" s="6"/>
      <c r="GC3" s="6"/>
      <c r="GD3" s="5"/>
      <c r="GE3" s="6"/>
      <c r="GF3" s="6"/>
      <c r="GG3" s="5"/>
      <c r="GH3" s="6"/>
      <c r="GI3" s="6"/>
      <c r="GJ3" s="5"/>
      <c r="GK3" s="6"/>
      <c r="GL3" s="6"/>
      <c r="GM3" s="182"/>
      <c r="GP3" s="182"/>
      <c r="GS3" s="182"/>
      <c r="GV3" s="182"/>
      <c r="GY3" s="182"/>
      <c r="HB3" s="182"/>
      <c r="HE3" s="182"/>
      <c r="HH3" s="182"/>
      <c r="HK3" s="182"/>
      <c r="HN3" s="182"/>
      <c r="HQ3" s="182"/>
      <c r="HT3" s="182"/>
      <c r="HW3" s="182"/>
      <c r="HZ3" s="182"/>
      <c r="IC3" s="182"/>
      <c r="IF3" s="182"/>
      <c r="II3" s="182"/>
      <c r="IL3" s="182"/>
      <c r="IN3" s="182"/>
      <c r="IP3" s="182"/>
      <c r="IS3" s="182"/>
      <c r="IV3" s="182"/>
      <c r="IY3" s="182"/>
      <c r="OE3" s="183"/>
      <c r="OH3" s="183"/>
    </row>
    <row r="4" spans="1:398" s="415" customFormat="1" x14ac:dyDescent="0.2">
      <c r="A4" s="409" t="s">
        <v>67</v>
      </c>
      <c r="B4" s="409"/>
      <c r="C4" s="409"/>
      <c r="D4" s="410"/>
      <c r="E4" s="410"/>
      <c r="F4" s="2271" t="s">
        <v>253</v>
      </c>
      <c r="G4" s="2271"/>
      <c r="H4" s="2271" t="s">
        <v>254</v>
      </c>
      <c r="I4" s="2271"/>
      <c r="J4" s="411"/>
      <c r="K4" s="2271" t="s">
        <v>162</v>
      </c>
      <c r="L4" s="2271"/>
      <c r="M4" s="2271" t="s">
        <v>162</v>
      </c>
      <c r="N4" s="2271"/>
      <c r="O4" s="2272" t="s">
        <v>255</v>
      </c>
      <c r="P4" s="2273"/>
      <c r="Q4" s="2272" t="s">
        <v>256</v>
      </c>
      <c r="R4" s="2273" t="s">
        <v>3</v>
      </c>
      <c r="S4" s="2272" t="s">
        <v>256</v>
      </c>
      <c r="T4" s="2273" t="s">
        <v>3</v>
      </c>
      <c r="U4" s="2272" t="s">
        <v>257</v>
      </c>
      <c r="V4" s="2273" t="s">
        <v>3</v>
      </c>
      <c r="W4" s="2272" t="s">
        <v>258</v>
      </c>
      <c r="X4" s="2273" t="s">
        <v>3</v>
      </c>
      <c r="Y4" s="2272" t="s">
        <v>259</v>
      </c>
      <c r="Z4" s="2273" t="s">
        <v>3</v>
      </c>
      <c r="AA4" s="2272" t="s">
        <v>260</v>
      </c>
      <c r="AB4" s="2273" t="s">
        <v>3</v>
      </c>
      <c r="AC4" s="2272" t="s">
        <v>261</v>
      </c>
      <c r="AD4" s="2273" t="s">
        <v>3</v>
      </c>
      <c r="AE4" s="2272" t="s">
        <v>262</v>
      </c>
      <c r="AF4" s="2273" t="s">
        <v>3</v>
      </c>
      <c r="AG4" s="2272" t="s">
        <v>263</v>
      </c>
      <c r="AH4" s="2273" t="s">
        <v>3</v>
      </c>
      <c r="AI4" s="2272" t="s">
        <v>264</v>
      </c>
      <c r="AJ4" s="2273" t="s">
        <v>3</v>
      </c>
      <c r="AK4" s="2272" t="s">
        <v>265</v>
      </c>
      <c r="AL4" s="2273" t="s">
        <v>3</v>
      </c>
      <c r="AM4" s="2272" t="s">
        <v>266</v>
      </c>
      <c r="AN4" s="2273" t="s">
        <v>3</v>
      </c>
      <c r="AO4" s="2272" t="s">
        <v>267</v>
      </c>
      <c r="AP4" s="2273" t="s">
        <v>3</v>
      </c>
      <c r="AQ4" s="2272" t="s">
        <v>268</v>
      </c>
      <c r="AR4" s="2273" t="s">
        <v>3</v>
      </c>
      <c r="AS4" s="2272" t="s">
        <v>269</v>
      </c>
      <c r="AT4" s="2273" t="s">
        <v>3</v>
      </c>
      <c r="AU4" s="2272" t="s">
        <v>270</v>
      </c>
      <c r="AV4" s="2272"/>
      <c r="AW4" s="2272"/>
      <c r="AX4" s="2272" t="s">
        <v>271</v>
      </c>
      <c r="AY4" s="2272" t="s">
        <v>3</v>
      </c>
      <c r="AZ4" s="2272"/>
      <c r="BA4" s="2272" t="s">
        <v>272</v>
      </c>
      <c r="BB4" s="2273"/>
      <c r="BC4" s="2272" t="s">
        <v>273</v>
      </c>
      <c r="BD4" s="2272"/>
      <c r="BE4" s="412"/>
      <c r="BF4" s="2272" t="s">
        <v>274</v>
      </c>
      <c r="BG4" s="2272"/>
      <c r="BH4" s="2272" t="s">
        <v>275</v>
      </c>
      <c r="BI4" s="2272"/>
      <c r="BJ4" s="413"/>
      <c r="BK4" s="2272" t="s">
        <v>276</v>
      </c>
      <c r="BL4" s="2272"/>
      <c r="BM4" s="2272" t="s">
        <v>277</v>
      </c>
      <c r="BN4" s="2272"/>
      <c r="BO4" s="2272" t="s">
        <v>278</v>
      </c>
      <c r="BP4" s="2272"/>
      <c r="BQ4" s="2272" t="s">
        <v>279</v>
      </c>
      <c r="BR4" s="2272"/>
      <c r="BS4" s="2272"/>
      <c r="BT4" s="2272" t="s">
        <v>280</v>
      </c>
      <c r="BU4" s="2272"/>
      <c r="BV4" s="2272"/>
      <c r="BW4" s="2272" t="s">
        <v>281</v>
      </c>
      <c r="BX4" s="2272"/>
      <c r="BY4" s="2272"/>
      <c r="BZ4" s="2272" t="s">
        <v>282</v>
      </c>
      <c r="CA4" s="2272"/>
      <c r="CB4" s="2272"/>
      <c r="CC4" s="2272" t="s">
        <v>283</v>
      </c>
      <c r="CD4" s="2273"/>
      <c r="CE4" s="2272" t="s">
        <v>284</v>
      </c>
      <c r="CF4" s="2273"/>
      <c r="CG4" s="2272" t="s">
        <v>285</v>
      </c>
      <c r="CH4" s="2273"/>
      <c r="CI4" s="2272" t="s">
        <v>286</v>
      </c>
      <c r="CJ4" s="2273"/>
      <c r="CK4" s="2272" t="s">
        <v>287</v>
      </c>
      <c r="CL4" s="2273"/>
      <c r="CM4" s="2272" t="s">
        <v>288</v>
      </c>
      <c r="CN4" s="2273"/>
      <c r="CO4" s="2272" t="s">
        <v>289</v>
      </c>
      <c r="CP4" s="2273"/>
      <c r="CQ4" s="414"/>
      <c r="CR4" s="2272" t="s">
        <v>290</v>
      </c>
      <c r="CS4" s="2272"/>
      <c r="CT4" s="2272"/>
      <c r="CU4" s="2272" t="s">
        <v>291</v>
      </c>
      <c r="CV4" s="2273"/>
      <c r="CW4" s="2272" t="s">
        <v>292</v>
      </c>
      <c r="CX4" s="2273"/>
      <c r="CY4" s="2272" t="s">
        <v>293</v>
      </c>
      <c r="CZ4" s="2273"/>
      <c r="DA4" s="2272" t="s">
        <v>294</v>
      </c>
      <c r="DB4" s="2273"/>
      <c r="DC4" s="2272" t="s">
        <v>295</v>
      </c>
      <c r="DD4" s="2273"/>
    </row>
    <row r="5" spans="1:398" s="422" customFormat="1" x14ac:dyDescent="0.2">
      <c r="A5" s="416" t="s">
        <v>296</v>
      </c>
      <c r="B5" s="416"/>
      <c r="C5" s="416"/>
      <c r="D5" s="417"/>
      <c r="E5" s="417"/>
      <c r="F5" s="2274">
        <v>37141</v>
      </c>
      <c r="G5" s="2274"/>
      <c r="H5" s="2274">
        <v>37144</v>
      </c>
      <c r="I5" s="2274"/>
      <c r="J5" s="418"/>
      <c r="K5" s="2274">
        <v>37144</v>
      </c>
      <c r="L5" s="2274"/>
      <c r="M5" s="2274">
        <v>37144</v>
      </c>
      <c r="N5" s="2274"/>
      <c r="O5" s="2275">
        <v>37497</v>
      </c>
      <c r="P5" s="2276"/>
      <c r="Q5" s="2275">
        <v>37498</v>
      </c>
      <c r="R5" s="2276"/>
      <c r="S5" s="2275">
        <v>37498</v>
      </c>
      <c r="T5" s="2276"/>
      <c r="U5" s="2275">
        <v>39351</v>
      </c>
      <c r="V5" s="2276"/>
      <c r="W5" s="2275">
        <v>39351</v>
      </c>
      <c r="X5" s="2276"/>
      <c r="Y5" s="2275">
        <v>39351</v>
      </c>
      <c r="Z5" s="2276"/>
      <c r="AA5" s="2275">
        <v>39351</v>
      </c>
      <c r="AB5" s="2276"/>
      <c r="AC5" s="2275">
        <v>39351</v>
      </c>
      <c r="AD5" s="2276"/>
      <c r="AE5" s="2275">
        <v>39351</v>
      </c>
      <c r="AF5" s="2276"/>
      <c r="AG5" s="2275">
        <v>39351</v>
      </c>
      <c r="AH5" s="2276"/>
      <c r="AI5" s="2275">
        <v>39351</v>
      </c>
      <c r="AJ5" s="2276"/>
      <c r="AK5" s="2275">
        <v>39352</v>
      </c>
      <c r="AL5" s="2276"/>
      <c r="AM5" s="2275">
        <v>39352</v>
      </c>
      <c r="AN5" s="2276"/>
      <c r="AO5" s="2275">
        <v>39353</v>
      </c>
      <c r="AP5" s="2276"/>
      <c r="AQ5" s="2275">
        <v>39352</v>
      </c>
      <c r="AR5" s="2276"/>
      <c r="AS5" s="2275">
        <v>39352</v>
      </c>
      <c r="AT5" s="2276"/>
      <c r="AU5" s="2275">
        <v>39352</v>
      </c>
      <c r="AV5" s="2275"/>
      <c r="AW5" s="2275"/>
      <c r="AX5" s="2275">
        <v>39352</v>
      </c>
      <c r="AY5" s="2275"/>
      <c r="AZ5" s="2275"/>
      <c r="BA5" s="2275">
        <v>39352</v>
      </c>
      <c r="BB5" s="2276"/>
      <c r="BC5" s="2275">
        <v>39458</v>
      </c>
      <c r="BD5" s="2275"/>
      <c r="BE5" s="419"/>
      <c r="BF5" s="2275">
        <v>39458</v>
      </c>
      <c r="BG5" s="2275"/>
      <c r="BH5" s="2275">
        <v>39458</v>
      </c>
      <c r="BI5" s="2275"/>
      <c r="BJ5" s="420"/>
      <c r="BK5" s="2275">
        <v>39458</v>
      </c>
      <c r="BL5" s="2275"/>
      <c r="BM5" s="2275">
        <v>39458</v>
      </c>
      <c r="BN5" s="2275"/>
      <c r="BO5" s="2275">
        <v>39458</v>
      </c>
      <c r="BP5" s="2275"/>
      <c r="BQ5" s="2275">
        <v>40795</v>
      </c>
      <c r="BR5" s="2275"/>
      <c r="BS5" s="2275"/>
      <c r="BT5" s="2275">
        <v>40795</v>
      </c>
      <c r="BU5" s="2275"/>
      <c r="BV5" s="2275"/>
      <c r="BW5" s="2275">
        <v>40795</v>
      </c>
      <c r="BX5" s="2275"/>
      <c r="BY5" s="2275"/>
      <c r="BZ5" s="2275">
        <v>40795</v>
      </c>
      <c r="CA5" s="2275"/>
      <c r="CB5" s="2275"/>
      <c r="CC5" s="2275">
        <v>40802</v>
      </c>
      <c r="CD5" s="2276"/>
      <c r="CE5" s="2275">
        <v>40802</v>
      </c>
      <c r="CF5" s="2276"/>
      <c r="CG5" s="2275">
        <v>40802</v>
      </c>
      <c r="CH5" s="2276"/>
      <c r="CI5" s="2275">
        <v>40802</v>
      </c>
      <c r="CJ5" s="2276"/>
      <c r="CK5" s="2275">
        <v>40802</v>
      </c>
      <c r="CL5" s="2276"/>
      <c r="CM5" s="2275">
        <v>40802</v>
      </c>
      <c r="CN5" s="2276"/>
      <c r="CO5" s="2275">
        <v>41060</v>
      </c>
      <c r="CP5" s="2276"/>
      <c r="CQ5" s="421"/>
      <c r="CR5" s="2275">
        <v>41060</v>
      </c>
      <c r="CS5" s="2275"/>
      <c r="CT5" s="2275"/>
      <c r="CU5" s="2275">
        <v>41060</v>
      </c>
      <c r="CV5" s="2276"/>
      <c r="CW5" s="2275">
        <v>41060</v>
      </c>
      <c r="CX5" s="2276"/>
      <c r="CY5" s="2275">
        <v>41060</v>
      </c>
      <c r="CZ5" s="2276"/>
      <c r="DA5" s="2275">
        <v>41060</v>
      </c>
      <c r="DB5" s="2276"/>
      <c r="DC5" s="2275">
        <v>41060</v>
      </c>
      <c r="DD5" s="2276"/>
    </row>
    <row r="6" spans="1:398" s="5" customFormat="1" ht="13.5" thickBot="1" x14ac:dyDescent="0.25">
      <c r="A6" s="423" t="s">
        <v>236</v>
      </c>
      <c r="B6" s="423"/>
      <c r="C6" s="423"/>
      <c r="D6" s="7"/>
      <c r="E6" s="7"/>
      <c r="F6" s="2278">
        <v>6</v>
      </c>
      <c r="G6" s="2278"/>
      <c r="H6" s="2278" t="s">
        <v>297</v>
      </c>
      <c r="I6" s="2278"/>
      <c r="J6" s="424"/>
      <c r="K6" s="2278" t="s">
        <v>298</v>
      </c>
      <c r="L6" s="2278"/>
      <c r="M6" s="2278" t="s">
        <v>299</v>
      </c>
      <c r="N6" s="2278"/>
      <c r="O6" s="2277">
        <v>9</v>
      </c>
      <c r="P6" s="2276"/>
      <c r="Q6" s="2277">
        <v>2.5</v>
      </c>
      <c r="R6" s="2276" t="s">
        <v>3</v>
      </c>
      <c r="S6" s="2277">
        <v>13.5</v>
      </c>
      <c r="T6" s="2276" t="s">
        <v>3</v>
      </c>
      <c r="U6" s="2277">
        <v>9</v>
      </c>
      <c r="V6" s="2276"/>
      <c r="W6" s="2277">
        <v>8</v>
      </c>
      <c r="X6" s="2276"/>
      <c r="Y6" s="2277">
        <v>8</v>
      </c>
      <c r="Z6" s="2276"/>
      <c r="AA6" s="2277">
        <v>8</v>
      </c>
      <c r="AB6" s="2276"/>
      <c r="AC6" s="2277">
        <v>9</v>
      </c>
      <c r="AD6" s="2276"/>
      <c r="AE6" s="2277">
        <v>9</v>
      </c>
      <c r="AF6" s="2276"/>
      <c r="AG6" s="2277">
        <v>9</v>
      </c>
      <c r="AH6" s="2276"/>
      <c r="AI6" s="2277">
        <v>9</v>
      </c>
      <c r="AJ6" s="2276"/>
      <c r="AK6" s="2277">
        <v>9</v>
      </c>
      <c r="AL6" s="2276"/>
      <c r="AM6" s="2277">
        <v>9</v>
      </c>
      <c r="AN6" s="2276"/>
      <c r="AO6" s="2277">
        <v>9</v>
      </c>
      <c r="AP6" s="2276"/>
      <c r="AQ6" s="2277">
        <v>9</v>
      </c>
      <c r="AR6" s="2276"/>
      <c r="AS6" s="2277">
        <v>9</v>
      </c>
      <c r="AT6" s="2276"/>
      <c r="AU6" s="2277">
        <v>9</v>
      </c>
      <c r="AV6" s="2277"/>
      <c r="AW6" s="2277"/>
      <c r="AX6" s="2277">
        <v>10</v>
      </c>
      <c r="AY6" s="2277"/>
      <c r="AZ6" s="2277"/>
      <c r="BA6" s="2277">
        <v>10</v>
      </c>
      <c r="BB6" s="2276"/>
      <c r="BC6" s="2277">
        <v>1</v>
      </c>
      <c r="BD6" s="2276"/>
      <c r="BE6" s="425"/>
      <c r="BF6" s="2277">
        <v>3</v>
      </c>
      <c r="BG6" s="2276"/>
      <c r="BH6" s="2277">
        <v>1</v>
      </c>
      <c r="BI6" s="2276"/>
      <c r="BJ6" s="421"/>
      <c r="BK6" s="2277">
        <v>3</v>
      </c>
      <c r="BL6" s="2276"/>
      <c r="BM6" s="2277">
        <v>1</v>
      </c>
      <c r="BN6" s="2276"/>
      <c r="BO6" s="2277">
        <v>3</v>
      </c>
      <c r="BP6" s="2276"/>
      <c r="BQ6" s="2277">
        <v>5.5</v>
      </c>
      <c r="BR6" s="2277"/>
      <c r="BS6" s="2277"/>
      <c r="BT6" s="2277">
        <v>5.5</v>
      </c>
      <c r="BU6" s="2277"/>
      <c r="BV6" s="2277"/>
      <c r="BW6" s="2277">
        <v>5.5</v>
      </c>
      <c r="BX6" s="2277"/>
      <c r="BY6" s="2277"/>
      <c r="BZ6" s="2277">
        <v>5.5</v>
      </c>
      <c r="CA6" s="2277"/>
      <c r="CB6" s="2277"/>
      <c r="CC6" s="2277">
        <v>1.5</v>
      </c>
      <c r="CD6" s="2276"/>
      <c r="CE6" s="2277">
        <v>1.5</v>
      </c>
      <c r="CF6" s="2276"/>
      <c r="CG6" s="2277">
        <v>1.5</v>
      </c>
      <c r="CH6" s="2276"/>
      <c r="CI6" s="2277">
        <v>1.5</v>
      </c>
      <c r="CJ6" s="2276"/>
      <c r="CK6" s="2277">
        <v>2</v>
      </c>
      <c r="CL6" s="2276"/>
      <c r="CM6" s="2277">
        <v>2</v>
      </c>
      <c r="CN6" s="2276"/>
      <c r="CO6" s="2277" t="s">
        <v>300</v>
      </c>
      <c r="CP6" s="2276"/>
      <c r="CQ6" s="421"/>
      <c r="CR6" s="2277" t="s">
        <v>301</v>
      </c>
      <c r="CS6" s="2277"/>
      <c r="CT6" s="2277"/>
      <c r="CU6" s="2277" t="s">
        <v>302</v>
      </c>
      <c r="CV6" s="2276"/>
      <c r="CW6" s="2277" t="s">
        <v>302</v>
      </c>
      <c r="CX6" s="2276"/>
      <c r="CY6" s="2277" t="s">
        <v>302</v>
      </c>
      <c r="CZ6" s="2276"/>
      <c r="DA6" s="2277" t="s">
        <v>303</v>
      </c>
      <c r="DB6" s="2276"/>
      <c r="DC6" s="2277" t="s">
        <v>304</v>
      </c>
      <c r="DD6" s="227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row>
    <row r="7" spans="1:398" s="5" customFormat="1" ht="13.5" hidden="1" thickBot="1" x14ac:dyDescent="0.25">
      <c r="A7" s="423" t="s">
        <v>75</v>
      </c>
      <c r="B7" s="423"/>
      <c r="C7" s="423"/>
      <c r="D7" s="7"/>
      <c r="E7" s="7"/>
      <c r="F7" s="2278" t="s">
        <v>91</v>
      </c>
      <c r="G7" s="2278"/>
      <c r="H7" s="2278" t="s">
        <v>91</v>
      </c>
      <c r="I7" s="2278"/>
      <c r="J7" s="424"/>
      <c r="K7" s="2278" t="s">
        <v>91</v>
      </c>
      <c r="L7" s="2278"/>
      <c r="M7" s="2278" t="s">
        <v>91</v>
      </c>
      <c r="N7" s="2278"/>
      <c r="O7" s="2277" t="s">
        <v>91</v>
      </c>
      <c r="P7" s="2276"/>
      <c r="Q7" s="2277" t="s">
        <v>91</v>
      </c>
      <c r="R7" s="2276" t="s">
        <v>3</v>
      </c>
      <c r="S7" s="2277" t="s">
        <v>91</v>
      </c>
      <c r="T7" s="2276" t="s">
        <v>3</v>
      </c>
      <c r="U7" s="2277"/>
      <c r="V7" s="2276"/>
      <c r="W7" s="2277"/>
      <c r="X7" s="2276"/>
      <c r="Y7" s="2277"/>
      <c r="Z7" s="2276"/>
      <c r="AA7" s="2277"/>
      <c r="AB7" s="2276"/>
      <c r="AC7" s="2277"/>
      <c r="AD7" s="2276"/>
      <c r="AE7" s="2277"/>
      <c r="AF7" s="2276"/>
      <c r="AG7" s="2277"/>
      <c r="AH7" s="2276"/>
      <c r="AI7" s="2277"/>
      <c r="AJ7" s="2276"/>
      <c r="AK7" s="2277"/>
      <c r="AL7" s="2276"/>
      <c r="AM7" s="2277"/>
      <c r="AN7" s="2276"/>
      <c r="AO7" s="2277"/>
      <c r="AP7" s="2276"/>
      <c r="AQ7" s="2277"/>
      <c r="AR7" s="2276"/>
      <c r="AS7" s="2277"/>
      <c r="AT7" s="2276"/>
      <c r="AU7" s="2277"/>
      <c r="AV7" s="2276"/>
      <c r="AW7" s="425"/>
      <c r="AX7" s="2277"/>
      <c r="AY7" s="2276"/>
      <c r="AZ7" s="425"/>
      <c r="BA7" s="2277"/>
      <c r="BB7" s="2276"/>
      <c r="BC7" s="421"/>
      <c r="BD7" s="425"/>
      <c r="BE7" s="425"/>
      <c r="BF7" s="421"/>
      <c r="BG7" s="421"/>
      <c r="BH7" s="421"/>
      <c r="BI7" s="425"/>
      <c r="BJ7" s="425"/>
      <c r="BK7" s="421"/>
      <c r="BL7" s="421"/>
      <c r="BM7" s="421"/>
      <c r="BN7" s="421"/>
      <c r="BO7" s="421"/>
      <c r="BP7" s="421"/>
      <c r="BQ7" s="421"/>
      <c r="BR7" s="425"/>
      <c r="BS7" s="425"/>
      <c r="BT7" s="421"/>
      <c r="BU7" s="425"/>
      <c r="BV7" s="425"/>
      <c r="BW7" s="421"/>
      <c r="BX7" s="425"/>
      <c r="BY7" s="425"/>
      <c r="BZ7" s="421"/>
      <c r="CA7" s="425"/>
      <c r="CB7" s="425"/>
      <c r="CC7" s="421"/>
      <c r="CD7" s="421"/>
      <c r="CE7" s="421"/>
      <c r="CF7" s="421"/>
      <c r="CG7" s="421"/>
      <c r="CH7" s="421"/>
      <c r="CI7" s="421"/>
      <c r="CJ7" s="421"/>
      <c r="CK7" s="421"/>
      <c r="CL7" s="421"/>
      <c r="CM7" s="421"/>
      <c r="CN7" s="421"/>
      <c r="CS7" s="290"/>
      <c r="CT7" s="290"/>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row>
    <row r="8" spans="1:398" s="433" customFormat="1" ht="23.25" thickBot="1" x14ac:dyDescent="0.25">
      <c r="A8" s="426" t="s">
        <v>76</v>
      </c>
      <c r="B8" s="427" t="s">
        <v>0</v>
      </c>
      <c r="C8" s="223" t="s">
        <v>227</v>
      </c>
      <c r="D8" s="428" t="s">
        <v>228</v>
      </c>
      <c r="E8" s="429" t="s">
        <v>94</v>
      </c>
      <c r="F8" s="430"/>
      <c r="G8" s="430"/>
      <c r="H8" s="430"/>
      <c r="I8" s="430"/>
      <c r="J8" s="430" t="s">
        <v>202</v>
      </c>
      <c r="K8" s="430"/>
      <c r="L8" s="430"/>
      <c r="M8" s="430"/>
      <c r="N8" s="430"/>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t="s">
        <v>202</v>
      </c>
      <c r="AX8" s="431"/>
      <c r="AY8" s="431"/>
      <c r="AZ8" s="431" t="s">
        <v>202</v>
      </c>
      <c r="BA8" s="431"/>
      <c r="BB8" s="431"/>
      <c r="BC8" s="431"/>
      <c r="BD8" s="431"/>
      <c r="BE8" s="431" t="s">
        <v>202</v>
      </c>
      <c r="BF8" s="431"/>
      <c r="BG8" s="431"/>
      <c r="BH8" s="431"/>
      <c r="BI8" s="431"/>
      <c r="BJ8" s="431" t="s">
        <v>202</v>
      </c>
      <c r="BK8" s="431"/>
      <c r="BL8" s="431"/>
      <c r="BM8" s="431"/>
      <c r="BN8" s="431"/>
      <c r="BO8" s="431"/>
      <c r="BP8" s="431"/>
      <c r="BQ8" s="431"/>
      <c r="BR8" s="431"/>
      <c r="BS8" s="431" t="s">
        <v>202</v>
      </c>
      <c r="BT8" s="431"/>
      <c r="BU8" s="431"/>
      <c r="BV8" s="431" t="s">
        <v>202</v>
      </c>
      <c r="BW8" s="431"/>
      <c r="BX8" s="431"/>
      <c r="BY8" s="431" t="s">
        <v>202</v>
      </c>
      <c r="BZ8" s="431"/>
      <c r="CA8" s="431"/>
      <c r="CB8" s="431" t="s">
        <v>202</v>
      </c>
      <c r="CC8" s="431"/>
      <c r="CD8" s="431"/>
      <c r="CE8" s="431"/>
      <c r="CF8" s="431"/>
      <c r="CG8" s="431"/>
      <c r="CH8" s="431"/>
      <c r="CI8" s="431"/>
      <c r="CJ8" s="431"/>
      <c r="CK8" s="431"/>
      <c r="CL8" s="431"/>
      <c r="CM8" s="431"/>
      <c r="CN8" s="431"/>
      <c r="CO8" s="431"/>
      <c r="CP8" s="431"/>
      <c r="CQ8" s="431"/>
      <c r="CR8" s="431"/>
      <c r="CS8" s="431"/>
      <c r="CT8" s="431" t="s">
        <v>202</v>
      </c>
      <c r="CU8" s="431"/>
      <c r="CV8" s="431"/>
      <c r="CW8" s="431"/>
      <c r="CX8" s="431"/>
      <c r="CY8" s="431"/>
      <c r="CZ8" s="431"/>
      <c r="DA8" s="431"/>
      <c r="DB8" s="431"/>
      <c r="DC8" s="431"/>
      <c r="DD8" s="431"/>
      <c r="DE8" s="432"/>
      <c r="DF8" s="432"/>
      <c r="DG8" s="432"/>
      <c r="DH8" s="432"/>
      <c r="DI8" s="432"/>
      <c r="DJ8" s="432"/>
      <c r="DK8" s="432"/>
      <c r="DL8" s="432"/>
      <c r="DM8" s="432"/>
      <c r="DN8" s="432"/>
      <c r="DO8" s="432"/>
      <c r="DP8" s="432"/>
      <c r="DQ8" s="432"/>
      <c r="DR8" s="432"/>
      <c r="DS8" s="432"/>
      <c r="DT8" s="432"/>
    </row>
    <row r="9" spans="1:398" s="432" customFormat="1" ht="11.25" x14ac:dyDescent="0.2">
      <c r="A9" s="189" t="s">
        <v>68</v>
      </c>
      <c r="B9" s="434"/>
      <c r="C9" s="434"/>
      <c r="D9" s="435"/>
      <c r="E9" s="436"/>
      <c r="F9" s="437"/>
      <c r="G9" s="437"/>
      <c r="H9" s="437"/>
      <c r="I9" s="438"/>
      <c r="J9" s="438"/>
      <c r="K9" s="437"/>
      <c r="L9" s="437"/>
      <c r="M9" s="437"/>
      <c r="N9" s="437"/>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40"/>
      <c r="AW9" s="440"/>
      <c r="AX9" s="439"/>
      <c r="AY9" s="440"/>
      <c r="AZ9" s="440"/>
      <c r="BA9" s="439"/>
      <c r="BB9" s="439"/>
      <c r="BC9" s="439"/>
      <c r="BD9" s="440"/>
      <c r="BE9" s="440"/>
      <c r="BF9" s="439"/>
      <c r="BG9" s="439"/>
      <c r="BH9" s="439"/>
      <c r="BI9" s="440"/>
      <c r="BJ9" s="440"/>
      <c r="BK9" s="439"/>
      <c r="BL9" s="439"/>
      <c r="BM9" s="439"/>
      <c r="BN9" s="439"/>
      <c r="BO9" s="439"/>
      <c r="BP9" s="439"/>
      <c r="BQ9" s="439"/>
      <c r="BR9" s="440"/>
      <c r="BS9" s="440"/>
      <c r="BT9" s="439"/>
      <c r="BU9" s="440"/>
      <c r="BV9" s="440"/>
      <c r="BW9" s="439"/>
      <c r="BX9" s="440"/>
      <c r="BY9" s="440"/>
      <c r="BZ9" s="439"/>
      <c r="CA9" s="440"/>
      <c r="CB9" s="440"/>
      <c r="CC9" s="439"/>
      <c r="CD9" s="439"/>
      <c r="CE9" s="439"/>
      <c r="CF9" s="439"/>
      <c r="CG9" s="439"/>
      <c r="CH9" s="439"/>
      <c r="CI9" s="439"/>
      <c r="CJ9" s="439"/>
      <c r="CK9" s="439"/>
      <c r="CL9" s="439"/>
      <c r="CM9" s="439"/>
      <c r="CN9" s="439"/>
      <c r="CO9" s="439"/>
      <c r="CP9" s="439"/>
      <c r="CQ9" s="439"/>
      <c r="CR9" s="439"/>
      <c r="CS9" s="440"/>
      <c r="CT9" s="440"/>
      <c r="CU9" s="439"/>
      <c r="CV9" s="439"/>
      <c r="CW9" s="439"/>
      <c r="CX9" s="439"/>
      <c r="CY9" s="439"/>
      <c r="CZ9" s="439"/>
      <c r="DA9" s="439"/>
      <c r="DB9" s="439"/>
      <c r="DC9" s="439"/>
      <c r="DD9" s="439"/>
    </row>
    <row r="10" spans="1:398" s="457" customFormat="1" ht="11.25" x14ac:dyDescent="0.2">
      <c r="A10" s="441" t="s">
        <v>7</v>
      </c>
      <c r="B10" s="442" t="s">
        <v>10</v>
      </c>
      <c r="C10" s="443" t="s">
        <v>2</v>
      </c>
      <c r="D10" s="77" t="s">
        <v>2</v>
      </c>
      <c r="E10" s="444"/>
      <c r="F10" s="445"/>
      <c r="G10" s="446"/>
      <c r="H10" s="445"/>
      <c r="I10" s="447"/>
      <c r="J10" s="447"/>
      <c r="K10" s="448"/>
      <c r="L10" s="446"/>
      <c r="M10" s="448"/>
      <c r="N10" s="446"/>
      <c r="O10" s="449"/>
      <c r="P10" s="450"/>
      <c r="Q10" s="449"/>
      <c r="R10" s="450"/>
      <c r="S10" s="449"/>
      <c r="T10" s="450"/>
      <c r="U10" s="449"/>
      <c r="V10" s="450"/>
      <c r="W10" s="449"/>
      <c r="X10" s="450"/>
      <c r="Y10" s="449"/>
      <c r="Z10" s="450"/>
      <c r="AA10" s="449"/>
      <c r="AB10" s="450"/>
      <c r="AC10" s="449"/>
      <c r="AD10" s="450"/>
      <c r="AE10" s="449"/>
      <c r="AF10" s="450"/>
      <c r="AG10" s="449"/>
      <c r="AH10" s="450"/>
      <c r="AI10" s="449"/>
      <c r="AJ10" s="450"/>
      <c r="AK10" s="449"/>
      <c r="AL10" s="450"/>
      <c r="AM10" s="449"/>
      <c r="AN10" s="450"/>
      <c r="AO10" s="449"/>
      <c r="AP10" s="450"/>
      <c r="AQ10" s="449"/>
      <c r="AR10" s="450"/>
      <c r="AS10" s="449"/>
      <c r="AT10" s="450"/>
      <c r="AU10" s="451"/>
      <c r="AV10" s="452"/>
      <c r="AW10" s="452"/>
      <c r="AX10" s="449"/>
      <c r="AY10" s="452"/>
      <c r="AZ10" s="452"/>
      <c r="BA10" s="449"/>
      <c r="BB10" s="450"/>
      <c r="BC10" s="450"/>
      <c r="BD10" s="452"/>
      <c r="BE10" s="452"/>
      <c r="BF10" s="450"/>
      <c r="BG10" s="450"/>
      <c r="BH10" s="450"/>
      <c r="BI10" s="452"/>
      <c r="BJ10" s="452"/>
      <c r="BK10" s="450"/>
      <c r="BL10" s="450"/>
      <c r="BM10" s="450"/>
      <c r="BN10" s="450"/>
      <c r="BO10" s="450"/>
      <c r="BP10" s="450"/>
      <c r="BQ10" s="450"/>
      <c r="BR10" s="452"/>
      <c r="BS10" s="452"/>
      <c r="BT10" s="450"/>
      <c r="BU10" s="452"/>
      <c r="BV10" s="452"/>
      <c r="BW10" s="450"/>
      <c r="BX10" s="452"/>
      <c r="BY10" s="452"/>
      <c r="BZ10" s="450"/>
      <c r="CA10" s="452"/>
      <c r="CB10" s="452"/>
      <c r="CC10" s="450"/>
      <c r="CD10" s="450"/>
      <c r="CE10" s="450"/>
      <c r="CF10" s="450"/>
      <c r="CG10" s="450"/>
      <c r="CH10" s="450"/>
      <c r="CI10" s="450"/>
      <c r="CJ10" s="450"/>
      <c r="CK10" s="450"/>
      <c r="CL10" s="450"/>
      <c r="CM10" s="450"/>
      <c r="CN10" s="450"/>
      <c r="CO10" s="449"/>
      <c r="CP10" s="450"/>
      <c r="CQ10" s="450"/>
      <c r="CR10" s="453">
        <v>13400</v>
      </c>
      <c r="CS10" s="454"/>
      <c r="CT10" s="454"/>
      <c r="CU10" s="453"/>
      <c r="CV10" s="455"/>
      <c r="CW10" s="453"/>
      <c r="CX10" s="455"/>
      <c r="CY10" s="453"/>
      <c r="CZ10" s="455"/>
      <c r="DA10" s="453">
        <v>269</v>
      </c>
      <c r="DB10" s="455"/>
      <c r="DC10" s="453">
        <v>277</v>
      </c>
      <c r="DD10" s="456"/>
      <c r="DE10" s="432"/>
      <c r="DF10" s="432"/>
      <c r="DG10" s="432"/>
      <c r="DH10" s="432"/>
      <c r="DI10" s="432"/>
      <c r="DJ10" s="432"/>
      <c r="DK10" s="432"/>
      <c r="DL10" s="432"/>
      <c r="DM10" s="432"/>
      <c r="DN10" s="432"/>
      <c r="DO10" s="432"/>
      <c r="DP10" s="432"/>
      <c r="DQ10" s="432"/>
      <c r="DR10" s="432"/>
      <c r="DS10" s="432"/>
      <c r="DT10" s="432"/>
    </row>
    <row r="11" spans="1:398" s="432" customFormat="1" ht="11.25" x14ac:dyDescent="0.2">
      <c r="A11" s="193" t="s">
        <v>224</v>
      </c>
      <c r="B11" s="458"/>
      <c r="C11" s="458"/>
      <c r="D11" s="459"/>
      <c r="E11" s="460"/>
      <c r="F11" s="461"/>
      <c r="G11" s="461"/>
      <c r="H11" s="461"/>
      <c r="I11" s="462"/>
      <c r="J11" s="462"/>
      <c r="K11" s="461"/>
      <c r="L11" s="461"/>
      <c r="M11" s="461"/>
      <c r="N11" s="461"/>
      <c r="O11" s="463"/>
      <c r="P11" s="463"/>
      <c r="Q11" s="463"/>
      <c r="R11" s="463"/>
      <c r="S11" s="463"/>
      <c r="T11" s="463"/>
      <c r="U11" s="463"/>
      <c r="V11" s="463"/>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64"/>
      <c r="AW11" s="464"/>
      <c r="AX11" s="463"/>
      <c r="AY11" s="464"/>
      <c r="AZ11" s="464"/>
      <c r="BA11" s="463"/>
      <c r="BB11" s="463"/>
      <c r="BC11" s="463"/>
      <c r="BD11" s="464"/>
      <c r="BE11" s="464"/>
      <c r="BF11" s="463"/>
      <c r="BG11" s="463"/>
      <c r="BH11" s="463"/>
      <c r="BI11" s="464"/>
      <c r="BJ11" s="464"/>
      <c r="BK11" s="463"/>
      <c r="BL11" s="463"/>
      <c r="BM11" s="463"/>
      <c r="BN11" s="463"/>
      <c r="BO11" s="463"/>
      <c r="BP11" s="463"/>
      <c r="BQ11" s="463"/>
      <c r="BR11" s="464"/>
      <c r="BS11" s="464"/>
      <c r="BT11" s="463"/>
      <c r="BU11" s="464"/>
      <c r="BV11" s="464"/>
      <c r="BW11" s="463"/>
      <c r="BX11" s="464"/>
      <c r="BY11" s="464"/>
      <c r="BZ11" s="463"/>
      <c r="CA11" s="464"/>
      <c r="CB11" s="464"/>
      <c r="CC11" s="463"/>
      <c r="CD11" s="463"/>
      <c r="CE11" s="463"/>
      <c r="CF11" s="463"/>
      <c r="CG11" s="463"/>
      <c r="CH11" s="463"/>
      <c r="CI11" s="463"/>
      <c r="CJ11" s="463"/>
      <c r="CK11" s="463"/>
      <c r="CL11" s="463"/>
      <c r="CM11" s="463"/>
      <c r="CN11" s="463"/>
      <c r="CO11" s="463"/>
      <c r="CP11" s="463"/>
      <c r="CQ11" s="463"/>
      <c r="CR11" s="463"/>
      <c r="CS11" s="464"/>
      <c r="CT11" s="464"/>
      <c r="CU11" s="463"/>
      <c r="CV11" s="463"/>
      <c r="CW11" s="463"/>
      <c r="CX11" s="463"/>
      <c r="CY11" s="463"/>
      <c r="CZ11" s="463"/>
      <c r="DA11" s="463"/>
      <c r="DB11" s="463"/>
      <c r="DC11" s="463"/>
      <c r="DD11" s="463"/>
    </row>
    <row r="12" spans="1:398" s="432" customFormat="1" ht="11.25" x14ac:dyDescent="0.2">
      <c r="A12" s="465" t="s">
        <v>305</v>
      </c>
      <c r="B12" s="466" t="s">
        <v>10</v>
      </c>
      <c r="C12" s="142">
        <v>3</v>
      </c>
      <c r="D12" s="30" t="s">
        <v>2</v>
      </c>
      <c r="E12" s="460"/>
      <c r="F12" s="467"/>
      <c r="G12" s="468"/>
      <c r="H12" s="467"/>
      <c r="I12" s="469"/>
      <c r="J12" s="469"/>
      <c r="K12" s="467"/>
      <c r="L12" s="468"/>
      <c r="M12" s="467"/>
      <c r="N12" s="468"/>
      <c r="O12" s="467"/>
      <c r="P12" s="468"/>
      <c r="Q12" s="467"/>
      <c r="R12" s="468"/>
      <c r="S12" s="467"/>
      <c r="T12" s="468"/>
      <c r="U12" s="467"/>
      <c r="V12" s="468"/>
      <c r="W12" s="467"/>
      <c r="X12" s="468"/>
      <c r="Y12" s="467"/>
      <c r="Z12" s="468"/>
      <c r="AA12" s="467"/>
      <c r="AB12" s="468"/>
      <c r="AC12" s="467"/>
      <c r="AD12" s="468"/>
      <c r="AE12" s="467"/>
      <c r="AF12" s="468"/>
      <c r="AG12" s="467"/>
      <c r="AH12" s="468"/>
      <c r="AI12" s="467"/>
      <c r="AJ12" s="468"/>
      <c r="AK12" s="467"/>
      <c r="AL12" s="468"/>
      <c r="AM12" s="467"/>
      <c r="AN12" s="468"/>
      <c r="AO12" s="467"/>
      <c r="AP12" s="468"/>
      <c r="AQ12" s="467"/>
      <c r="AR12" s="468"/>
      <c r="AS12" s="467"/>
      <c r="AT12" s="468"/>
      <c r="AU12" s="467"/>
      <c r="AV12" s="469"/>
      <c r="AW12" s="470"/>
      <c r="AX12" s="468"/>
      <c r="AY12" s="470"/>
      <c r="AZ12" s="469"/>
      <c r="BA12" s="467"/>
      <c r="BB12" s="468"/>
      <c r="BC12" s="468"/>
      <c r="BD12" s="469"/>
      <c r="BE12" s="469"/>
      <c r="BF12" s="468"/>
      <c r="BG12" s="468"/>
      <c r="BH12" s="468"/>
      <c r="BI12" s="469"/>
      <c r="BJ12" s="469"/>
      <c r="BK12" s="468"/>
      <c r="BL12" s="468"/>
      <c r="BM12" s="468"/>
      <c r="BN12" s="468"/>
      <c r="BO12" s="468"/>
      <c r="BP12" s="468"/>
      <c r="BQ12" s="468"/>
      <c r="BR12" s="469"/>
      <c r="BS12" s="469"/>
      <c r="BT12" s="468"/>
      <c r="BU12" s="469"/>
      <c r="BV12" s="469"/>
      <c r="BW12" s="468"/>
      <c r="BX12" s="469"/>
      <c r="BY12" s="469"/>
      <c r="BZ12" s="468"/>
      <c r="CA12" s="469"/>
      <c r="CB12" s="469"/>
      <c r="CC12" s="468"/>
      <c r="CD12" s="468"/>
      <c r="CE12" s="468"/>
      <c r="CF12" s="468"/>
      <c r="CG12" s="468"/>
      <c r="CH12" s="468"/>
      <c r="CI12" s="468"/>
      <c r="CJ12" s="468"/>
      <c r="CK12" s="468"/>
      <c r="CL12" s="468"/>
      <c r="CM12" s="468"/>
      <c r="CN12" s="468"/>
      <c r="CO12" s="467"/>
      <c r="CP12" s="468"/>
      <c r="CQ12" s="468"/>
      <c r="CR12" s="467">
        <v>2.52</v>
      </c>
      <c r="CS12" s="469"/>
      <c r="CT12" s="469"/>
      <c r="CU12" s="467"/>
      <c r="CV12" s="468"/>
      <c r="CW12" s="467"/>
      <c r="CX12" s="468"/>
      <c r="CY12" s="467"/>
      <c r="CZ12" s="468"/>
      <c r="DA12" s="467"/>
      <c r="DB12" s="468"/>
      <c r="DC12" s="467"/>
      <c r="DD12" s="471"/>
    </row>
    <row r="13" spans="1:398" s="432" customFormat="1" ht="11.25" x14ac:dyDescent="0.2">
      <c r="A13" s="465" t="s">
        <v>306</v>
      </c>
      <c r="B13" s="466" t="s">
        <v>10</v>
      </c>
      <c r="C13" s="150">
        <v>0.51</v>
      </c>
      <c r="D13" s="30" t="s">
        <v>2</v>
      </c>
      <c r="E13" s="460"/>
      <c r="F13" s="467"/>
      <c r="G13" s="468"/>
      <c r="H13" s="467"/>
      <c r="I13" s="469"/>
      <c r="J13" s="469"/>
      <c r="K13" s="467"/>
      <c r="L13" s="468"/>
      <c r="M13" s="467"/>
      <c r="N13" s="468"/>
      <c r="O13" s="467"/>
      <c r="P13" s="468"/>
      <c r="Q13" s="467"/>
      <c r="R13" s="468"/>
      <c r="S13" s="467"/>
      <c r="T13" s="468"/>
      <c r="U13" s="467"/>
      <c r="V13" s="468"/>
      <c r="W13" s="467"/>
      <c r="X13" s="468"/>
      <c r="Y13" s="467"/>
      <c r="Z13" s="468"/>
      <c r="AA13" s="467"/>
      <c r="AB13" s="468"/>
      <c r="AC13" s="467"/>
      <c r="AD13" s="468"/>
      <c r="AE13" s="467"/>
      <c r="AF13" s="468"/>
      <c r="AG13" s="467"/>
      <c r="AH13" s="468"/>
      <c r="AI13" s="467"/>
      <c r="AJ13" s="468"/>
      <c r="AK13" s="467"/>
      <c r="AL13" s="468"/>
      <c r="AM13" s="467"/>
      <c r="AN13" s="468"/>
      <c r="AO13" s="467"/>
      <c r="AP13" s="468"/>
      <c r="AQ13" s="467"/>
      <c r="AR13" s="468"/>
      <c r="AS13" s="467"/>
      <c r="AT13" s="468"/>
      <c r="AU13" s="467"/>
      <c r="AV13" s="469"/>
      <c r="AW13" s="470"/>
      <c r="AX13" s="468"/>
      <c r="AY13" s="470"/>
      <c r="AZ13" s="469"/>
      <c r="BA13" s="467"/>
      <c r="BB13" s="468"/>
      <c r="BC13" s="472"/>
      <c r="BD13" s="473"/>
      <c r="BE13" s="473"/>
      <c r="BF13" s="472"/>
      <c r="BG13" s="472"/>
      <c r="BH13" s="472"/>
      <c r="BI13" s="473"/>
      <c r="BJ13" s="473"/>
      <c r="BK13" s="472"/>
      <c r="BL13" s="472"/>
      <c r="BM13" s="472"/>
      <c r="BN13" s="472"/>
      <c r="BO13" s="472"/>
      <c r="BP13" s="472"/>
      <c r="BQ13" s="468"/>
      <c r="BR13" s="469"/>
      <c r="BS13" s="469"/>
      <c r="BT13" s="468"/>
      <c r="BU13" s="469"/>
      <c r="BV13" s="469"/>
      <c r="BW13" s="468"/>
      <c r="BX13" s="469"/>
      <c r="BY13" s="469"/>
      <c r="BZ13" s="468"/>
      <c r="CA13" s="469"/>
      <c r="CB13" s="469"/>
      <c r="CC13" s="468"/>
      <c r="CD13" s="468"/>
      <c r="CE13" s="468"/>
      <c r="CF13" s="468"/>
      <c r="CG13" s="468"/>
      <c r="CH13" s="468"/>
      <c r="CI13" s="468"/>
      <c r="CJ13" s="468"/>
      <c r="CK13" s="468"/>
      <c r="CL13" s="468"/>
      <c r="CM13" s="468"/>
      <c r="CN13" s="468"/>
      <c r="CO13" s="467"/>
      <c r="CP13" s="468"/>
      <c r="CQ13" s="468"/>
      <c r="CR13" s="467">
        <v>0.15</v>
      </c>
      <c r="CS13" s="469" t="s">
        <v>8</v>
      </c>
      <c r="CT13" s="469"/>
      <c r="CU13" s="467"/>
      <c r="CV13" s="468"/>
      <c r="CW13" s="467"/>
      <c r="CX13" s="468"/>
      <c r="CY13" s="467"/>
      <c r="CZ13" s="468"/>
      <c r="DA13" s="467"/>
      <c r="DB13" s="468"/>
      <c r="DC13" s="467"/>
      <c r="DD13" s="471"/>
    </row>
    <row r="14" spans="1:398" s="432" customFormat="1" ht="11.25" x14ac:dyDescent="0.2">
      <c r="A14" s="465" t="s">
        <v>307</v>
      </c>
      <c r="B14" s="466" t="s">
        <v>10</v>
      </c>
      <c r="C14" s="30" t="s">
        <v>2</v>
      </c>
      <c r="D14" s="30">
        <v>111</v>
      </c>
      <c r="E14" s="460"/>
      <c r="F14" s="467"/>
      <c r="G14" s="468"/>
      <c r="H14" s="467"/>
      <c r="I14" s="469"/>
      <c r="J14" s="469"/>
      <c r="K14" s="467"/>
      <c r="L14" s="468"/>
      <c r="M14" s="467"/>
      <c r="N14" s="468"/>
      <c r="O14" s="467"/>
      <c r="P14" s="468"/>
      <c r="Q14" s="467"/>
      <c r="R14" s="468"/>
      <c r="S14" s="467"/>
      <c r="T14" s="468"/>
      <c r="U14" s="467"/>
      <c r="V14" s="468"/>
      <c r="W14" s="467"/>
      <c r="X14" s="468"/>
      <c r="Y14" s="467"/>
      <c r="Z14" s="468"/>
      <c r="AA14" s="467"/>
      <c r="AB14" s="468"/>
      <c r="AC14" s="467"/>
      <c r="AD14" s="468"/>
      <c r="AE14" s="467"/>
      <c r="AF14" s="468"/>
      <c r="AG14" s="467"/>
      <c r="AH14" s="468"/>
      <c r="AI14" s="467"/>
      <c r="AJ14" s="468"/>
      <c r="AK14" s="467"/>
      <c r="AL14" s="468"/>
      <c r="AM14" s="467"/>
      <c r="AN14" s="468"/>
      <c r="AO14" s="467"/>
      <c r="AP14" s="468"/>
      <c r="AQ14" s="467"/>
      <c r="AR14" s="468"/>
      <c r="AS14" s="467"/>
      <c r="AT14" s="468"/>
      <c r="AU14" s="467"/>
      <c r="AV14" s="469"/>
      <c r="AW14" s="470"/>
      <c r="AX14" s="468"/>
      <c r="AY14" s="470"/>
      <c r="AZ14" s="469"/>
      <c r="BA14" s="467"/>
      <c r="BB14" s="468"/>
      <c r="BC14" s="472"/>
      <c r="BD14" s="473"/>
      <c r="BE14" s="473"/>
      <c r="BF14" s="472"/>
      <c r="BG14" s="472"/>
      <c r="BH14" s="472"/>
      <c r="BI14" s="473"/>
      <c r="BJ14" s="473"/>
      <c r="BK14" s="472"/>
      <c r="BL14" s="472"/>
      <c r="BM14" s="472"/>
      <c r="BN14" s="472"/>
      <c r="BO14" s="472"/>
      <c r="BP14" s="472"/>
      <c r="BQ14" s="468"/>
      <c r="BR14" s="469"/>
      <c r="BS14" s="469"/>
      <c r="BT14" s="468"/>
      <c r="BU14" s="469"/>
      <c r="BV14" s="469"/>
      <c r="BW14" s="468"/>
      <c r="BX14" s="469"/>
      <c r="BY14" s="469"/>
      <c r="BZ14" s="468"/>
      <c r="CA14" s="469"/>
      <c r="CB14" s="469"/>
      <c r="CC14" s="468"/>
      <c r="CD14" s="468"/>
      <c r="CE14" s="468"/>
      <c r="CF14" s="468"/>
      <c r="CG14" s="468"/>
      <c r="CH14" s="468"/>
      <c r="CI14" s="468"/>
      <c r="CJ14" s="468"/>
      <c r="CK14" s="468"/>
      <c r="CL14" s="468"/>
      <c r="CM14" s="468"/>
      <c r="CN14" s="468"/>
      <c r="CO14" s="467"/>
      <c r="CP14" s="468"/>
      <c r="CQ14" s="468"/>
      <c r="CR14" s="467">
        <v>7.23</v>
      </c>
      <c r="CS14" s="469"/>
      <c r="CT14" s="469"/>
      <c r="CU14" s="467"/>
      <c r="CV14" s="468"/>
      <c r="CW14" s="467"/>
      <c r="CX14" s="468"/>
      <c r="CY14" s="467"/>
      <c r="CZ14" s="468"/>
      <c r="DA14" s="467"/>
      <c r="DB14" s="468"/>
      <c r="DC14" s="467"/>
      <c r="DD14" s="471"/>
    </row>
    <row r="15" spans="1:398" s="432" customFormat="1" ht="11.25" x14ac:dyDescent="0.2">
      <c r="A15" s="465" t="s">
        <v>308</v>
      </c>
      <c r="B15" s="466" t="s">
        <v>10</v>
      </c>
      <c r="C15" s="142">
        <v>359</v>
      </c>
      <c r="D15" s="30" t="s">
        <v>2</v>
      </c>
      <c r="E15" s="460"/>
      <c r="F15" s="467"/>
      <c r="G15" s="468"/>
      <c r="H15" s="467"/>
      <c r="I15" s="469"/>
      <c r="J15" s="469"/>
      <c r="K15" s="467"/>
      <c r="L15" s="468"/>
      <c r="M15" s="467"/>
      <c r="N15" s="468"/>
      <c r="O15" s="467"/>
      <c r="P15" s="468"/>
      <c r="Q15" s="467"/>
      <c r="R15" s="468"/>
      <c r="S15" s="467"/>
      <c r="T15" s="468"/>
      <c r="U15" s="467"/>
      <c r="V15" s="468"/>
      <c r="W15" s="467"/>
      <c r="X15" s="468"/>
      <c r="Y15" s="467"/>
      <c r="Z15" s="468"/>
      <c r="AA15" s="467"/>
      <c r="AB15" s="468"/>
      <c r="AC15" s="467"/>
      <c r="AD15" s="468"/>
      <c r="AE15" s="467"/>
      <c r="AF15" s="468"/>
      <c r="AG15" s="467"/>
      <c r="AH15" s="468"/>
      <c r="AI15" s="467"/>
      <c r="AJ15" s="468"/>
      <c r="AK15" s="467"/>
      <c r="AL15" s="468"/>
      <c r="AM15" s="467"/>
      <c r="AN15" s="468"/>
      <c r="AO15" s="467"/>
      <c r="AP15" s="468"/>
      <c r="AQ15" s="467"/>
      <c r="AR15" s="468"/>
      <c r="AS15" s="467"/>
      <c r="AT15" s="468"/>
      <c r="AU15" s="467"/>
      <c r="AV15" s="469"/>
      <c r="AW15" s="470"/>
      <c r="AX15" s="468"/>
      <c r="AY15" s="470"/>
      <c r="AZ15" s="469"/>
      <c r="BA15" s="467"/>
      <c r="BB15" s="468"/>
      <c r="BC15" s="472"/>
      <c r="BD15" s="473"/>
      <c r="BE15" s="473"/>
      <c r="BF15" s="472"/>
      <c r="BG15" s="472"/>
      <c r="BH15" s="472"/>
      <c r="BI15" s="473"/>
      <c r="BJ15" s="473"/>
      <c r="BK15" s="472"/>
      <c r="BL15" s="472"/>
      <c r="BM15" s="472"/>
      <c r="BN15" s="472"/>
      <c r="BO15" s="472"/>
      <c r="BP15" s="472"/>
      <c r="BQ15" s="468"/>
      <c r="BR15" s="469"/>
      <c r="BS15" s="469"/>
      <c r="BT15" s="468"/>
      <c r="BU15" s="469"/>
      <c r="BV15" s="469"/>
      <c r="BW15" s="468"/>
      <c r="BX15" s="469"/>
      <c r="BY15" s="469"/>
      <c r="BZ15" s="468"/>
      <c r="CA15" s="469"/>
      <c r="CB15" s="469"/>
      <c r="CC15" s="468"/>
      <c r="CD15" s="468"/>
      <c r="CE15" s="468"/>
      <c r="CF15" s="468"/>
      <c r="CG15" s="468"/>
      <c r="CH15" s="468"/>
      <c r="CI15" s="468"/>
      <c r="CJ15" s="468"/>
      <c r="CK15" s="468"/>
      <c r="CL15" s="468"/>
      <c r="CM15" s="468"/>
      <c r="CN15" s="468"/>
      <c r="CO15" s="467"/>
      <c r="CP15" s="468"/>
      <c r="CQ15" s="468"/>
      <c r="CR15" s="467">
        <v>8.23</v>
      </c>
      <c r="CS15" s="469"/>
      <c r="CT15" s="469"/>
      <c r="CU15" s="467"/>
      <c r="CV15" s="468"/>
      <c r="CW15" s="467"/>
      <c r="CX15" s="468"/>
      <c r="CY15" s="467"/>
      <c r="CZ15" s="468"/>
      <c r="DA15" s="467"/>
      <c r="DB15" s="468"/>
      <c r="DC15" s="467"/>
      <c r="DD15" s="471"/>
    </row>
    <row r="16" spans="1:398" s="432" customFormat="1" ht="11.25" x14ac:dyDescent="0.2">
      <c r="A16" s="465" t="s">
        <v>309</v>
      </c>
      <c r="B16" s="466" t="s">
        <v>10</v>
      </c>
      <c r="C16" s="142">
        <v>196</v>
      </c>
      <c r="D16" s="30" t="s">
        <v>2</v>
      </c>
      <c r="E16" s="460"/>
      <c r="F16" s="467"/>
      <c r="G16" s="468"/>
      <c r="H16" s="467"/>
      <c r="I16" s="469"/>
      <c r="J16" s="469"/>
      <c r="K16" s="467"/>
      <c r="L16" s="468"/>
      <c r="M16" s="467"/>
      <c r="N16" s="468"/>
      <c r="O16" s="467"/>
      <c r="P16" s="468"/>
      <c r="Q16" s="467"/>
      <c r="R16" s="468"/>
      <c r="S16" s="467"/>
      <c r="T16" s="468"/>
      <c r="U16" s="467"/>
      <c r="V16" s="468"/>
      <c r="W16" s="467"/>
      <c r="X16" s="468"/>
      <c r="Y16" s="467"/>
      <c r="Z16" s="468"/>
      <c r="AA16" s="467"/>
      <c r="AB16" s="468"/>
      <c r="AC16" s="467"/>
      <c r="AD16" s="468"/>
      <c r="AE16" s="467"/>
      <c r="AF16" s="468"/>
      <c r="AG16" s="467"/>
      <c r="AH16" s="468"/>
      <c r="AI16" s="467"/>
      <c r="AJ16" s="468"/>
      <c r="AK16" s="467"/>
      <c r="AL16" s="468"/>
      <c r="AM16" s="467"/>
      <c r="AN16" s="468"/>
      <c r="AO16" s="467"/>
      <c r="AP16" s="468"/>
      <c r="AQ16" s="467"/>
      <c r="AR16" s="468"/>
      <c r="AS16" s="467"/>
      <c r="AT16" s="468"/>
      <c r="AU16" s="467"/>
      <c r="AV16" s="469"/>
      <c r="AW16" s="470"/>
      <c r="AX16" s="468"/>
      <c r="AY16" s="470"/>
      <c r="AZ16" s="469"/>
      <c r="BA16" s="467"/>
      <c r="BB16" s="468"/>
      <c r="BC16" s="472"/>
      <c r="BD16" s="473"/>
      <c r="BE16" s="473"/>
      <c r="BF16" s="472"/>
      <c r="BG16" s="472"/>
      <c r="BH16" s="472"/>
      <c r="BI16" s="473"/>
      <c r="BJ16" s="473"/>
      <c r="BK16" s="472"/>
      <c r="BL16" s="472"/>
      <c r="BM16" s="472"/>
      <c r="BN16" s="472"/>
      <c r="BO16" s="472"/>
      <c r="BP16" s="472"/>
      <c r="BQ16" s="468"/>
      <c r="BR16" s="469"/>
      <c r="BS16" s="469"/>
      <c r="BT16" s="468"/>
      <c r="BU16" s="469"/>
      <c r="BV16" s="469"/>
      <c r="BW16" s="468"/>
      <c r="BX16" s="469"/>
      <c r="BY16" s="469"/>
      <c r="BZ16" s="468"/>
      <c r="CA16" s="469"/>
      <c r="CB16" s="469"/>
      <c r="CC16" s="468"/>
      <c r="CD16" s="468"/>
      <c r="CE16" s="468"/>
      <c r="CF16" s="468"/>
      <c r="CG16" s="468"/>
      <c r="CH16" s="468"/>
      <c r="CI16" s="468"/>
      <c r="CJ16" s="468"/>
      <c r="CK16" s="468"/>
      <c r="CL16" s="468"/>
      <c r="CM16" s="468"/>
      <c r="CN16" s="468"/>
      <c r="CO16" s="467"/>
      <c r="CP16" s="468"/>
      <c r="CQ16" s="468"/>
      <c r="CR16" s="467">
        <v>1.76</v>
      </c>
      <c r="CS16" s="469"/>
      <c r="CT16" s="469"/>
      <c r="CU16" s="467"/>
      <c r="CV16" s="468"/>
      <c r="CW16" s="467"/>
      <c r="CX16" s="468"/>
      <c r="CY16" s="467"/>
      <c r="CZ16" s="468"/>
      <c r="DA16" s="467"/>
      <c r="DB16" s="468"/>
      <c r="DC16" s="467"/>
      <c r="DD16" s="471"/>
    </row>
    <row r="17" spans="1:124" s="432" customFormat="1" ht="11.25" x14ac:dyDescent="0.2">
      <c r="A17" s="465" t="s">
        <v>310</v>
      </c>
      <c r="B17" s="466" t="s">
        <v>10</v>
      </c>
      <c r="C17" s="153" t="s">
        <v>2</v>
      </c>
      <c r="D17" s="30">
        <v>1000</v>
      </c>
      <c r="E17" s="460"/>
      <c r="F17" s="467"/>
      <c r="G17" s="468"/>
      <c r="H17" s="467"/>
      <c r="I17" s="469"/>
      <c r="J17" s="469"/>
      <c r="K17" s="467"/>
      <c r="L17" s="468"/>
      <c r="M17" s="467"/>
      <c r="N17" s="468"/>
      <c r="O17" s="467"/>
      <c r="P17" s="468"/>
      <c r="Q17" s="467"/>
      <c r="R17" s="468"/>
      <c r="S17" s="467"/>
      <c r="T17" s="468"/>
      <c r="U17" s="467"/>
      <c r="V17" s="468"/>
      <c r="W17" s="467"/>
      <c r="X17" s="468"/>
      <c r="Y17" s="467"/>
      <c r="Z17" s="468"/>
      <c r="AA17" s="467"/>
      <c r="AB17" s="468"/>
      <c r="AC17" s="467"/>
      <c r="AD17" s="468"/>
      <c r="AE17" s="467"/>
      <c r="AF17" s="468"/>
      <c r="AG17" s="467"/>
      <c r="AH17" s="468"/>
      <c r="AI17" s="467"/>
      <c r="AJ17" s="468"/>
      <c r="AK17" s="467"/>
      <c r="AL17" s="468"/>
      <c r="AM17" s="467"/>
      <c r="AN17" s="468"/>
      <c r="AO17" s="467"/>
      <c r="AP17" s="468"/>
      <c r="AQ17" s="467"/>
      <c r="AR17" s="468"/>
      <c r="AS17" s="467"/>
      <c r="AT17" s="468"/>
      <c r="AU17" s="467"/>
      <c r="AV17" s="469"/>
      <c r="AW17" s="470"/>
      <c r="AX17" s="468"/>
      <c r="AY17" s="470"/>
      <c r="AZ17" s="469"/>
      <c r="BA17" s="467"/>
      <c r="BB17" s="468"/>
      <c r="BC17" s="472"/>
      <c r="BD17" s="473"/>
      <c r="BE17" s="473"/>
      <c r="BF17" s="472"/>
      <c r="BG17" s="472"/>
      <c r="BH17" s="472"/>
      <c r="BI17" s="473"/>
      <c r="BJ17" s="473"/>
      <c r="BK17" s="472"/>
      <c r="BL17" s="472"/>
      <c r="BM17" s="472"/>
      <c r="BN17" s="472"/>
      <c r="BO17" s="472"/>
      <c r="BP17" s="472"/>
      <c r="BQ17" s="468"/>
      <c r="BR17" s="469"/>
      <c r="BS17" s="469"/>
      <c r="BT17" s="468"/>
      <c r="BU17" s="469"/>
      <c r="BV17" s="469"/>
      <c r="BW17" s="468"/>
      <c r="BX17" s="469"/>
      <c r="BY17" s="469"/>
      <c r="BZ17" s="468"/>
      <c r="CA17" s="469"/>
      <c r="CB17" s="469"/>
      <c r="CC17" s="468"/>
      <c r="CD17" s="468"/>
      <c r="CE17" s="468"/>
      <c r="CF17" s="468"/>
      <c r="CG17" s="468"/>
      <c r="CH17" s="468"/>
      <c r="CI17" s="468"/>
      <c r="CJ17" s="468"/>
      <c r="CK17" s="468"/>
      <c r="CL17" s="468"/>
      <c r="CM17" s="468"/>
      <c r="CN17" s="468"/>
      <c r="CO17" s="467"/>
      <c r="CP17" s="468"/>
      <c r="CQ17" s="468"/>
      <c r="CR17" s="474">
        <v>149</v>
      </c>
      <c r="CS17" s="469"/>
      <c r="CT17" s="469"/>
      <c r="CU17" s="467"/>
      <c r="CV17" s="468"/>
      <c r="CW17" s="467"/>
      <c r="CX17" s="468"/>
      <c r="CY17" s="467"/>
      <c r="CZ17" s="468"/>
      <c r="DA17" s="467"/>
      <c r="DB17" s="468"/>
      <c r="DC17" s="467"/>
      <c r="DD17" s="471"/>
    </row>
    <row r="18" spans="1:124" s="432" customFormat="1" ht="11.25" x14ac:dyDescent="0.2">
      <c r="A18" s="465" t="s">
        <v>311</v>
      </c>
      <c r="B18" s="466" t="s">
        <v>10</v>
      </c>
      <c r="C18" s="151">
        <v>8.5000000000000006E-2</v>
      </c>
      <c r="D18" s="30" t="s">
        <v>2</v>
      </c>
      <c r="E18" s="460"/>
      <c r="F18" s="467"/>
      <c r="G18" s="468"/>
      <c r="H18" s="467"/>
      <c r="I18" s="469"/>
      <c r="J18" s="469"/>
      <c r="K18" s="467"/>
      <c r="L18" s="468"/>
      <c r="M18" s="467"/>
      <c r="N18" s="468"/>
      <c r="O18" s="467"/>
      <c r="P18" s="468"/>
      <c r="Q18" s="467"/>
      <c r="R18" s="468"/>
      <c r="S18" s="467"/>
      <c r="T18" s="468"/>
      <c r="U18" s="467"/>
      <c r="V18" s="468"/>
      <c r="W18" s="467"/>
      <c r="X18" s="468"/>
      <c r="Y18" s="467"/>
      <c r="Z18" s="468"/>
      <c r="AA18" s="467"/>
      <c r="AB18" s="468"/>
      <c r="AC18" s="467"/>
      <c r="AD18" s="468"/>
      <c r="AE18" s="467"/>
      <c r="AF18" s="468"/>
      <c r="AG18" s="467"/>
      <c r="AH18" s="468"/>
      <c r="AI18" s="467"/>
      <c r="AJ18" s="468"/>
      <c r="AK18" s="467"/>
      <c r="AL18" s="468"/>
      <c r="AM18" s="467"/>
      <c r="AN18" s="468"/>
      <c r="AO18" s="467"/>
      <c r="AP18" s="468"/>
      <c r="AQ18" s="467"/>
      <c r="AR18" s="468"/>
      <c r="AS18" s="467"/>
      <c r="AT18" s="468"/>
      <c r="AU18" s="467"/>
      <c r="AV18" s="469"/>
      <c r="AW18" s="470"/>
      <c r="AX18" s="468"/>
      <c r="AY18" s="470"/>
      <c r="AZ18" s="469"/>
      <c r="BA18" s="467"/>
      <c r="BB18" s="468"/>
      <c r="BC18" s="472"/>
      <c r="BD18" s="473"/>
      <c r="BE18" s="473"/>
      <c r="BF18" s="472"/>
      <c r="BG18" s="472"/>
      <c r="BH18" s="472"/>
      <c r="BI18" s="473"/>
      <c r="BJ18" s="473"/>
      <c r="BK18" s="472"/>
      <c r="BL18" s="472"/>
      <c r="BM18" s="472"/>
      <c r="BN18" s="472"/>
      <c r="BO18" s="472"/>
      <c r="BP18" s="472"/>
      <c r="BQ18" s="468"/>
      <c r="BR18" s="469"/>
      <c r="BS18" s="469"/>
      <c r="BT18" s="468"/>
      <c r="BU18" s="469"/>
      <c r="BV18" s="469"/>
      <c r="BW18" s="468"/>
      <c r="BX18" s="469"/>
      <c r="BY18" s="469"/>
      <c r="BZ18" s="468"/>
      <c r="CA18" s="469"/>
      <c r="CB18" s="469"/>
      <c r="CC18" s="468"/>
      <c r="CD18" s="468"/>
      <c r="CE18" s="468"/>
      <c r="CF18" s="468"/>
      <c r="CG18" s="468"/>
      <c r="CH18" s="468"/>
      <c r="CI18" s="468"/>
      <c r="CJ18" s="468"/>
      <c r="CK18" s="468"/>
      <c r="CL18" s="468"/>
      <c r="CM18" s="468"/>
      <c r="CN18" s="468"/>
      <c r="CO18" s="467"/>
      <c r="CP18" s="468"/>
      <c r="CQ18" s="468"/>
      <c r="CR18" s="467">
        <v>1.7000000000000001E-2</v>
      </c>
      <c r="CS18" s="469"/>
      <c r="CT18" s="469"/>
      <c r="CU18" s="467"/>
      <c r="CV18" s="468"/>
      <c r="CW18" s="467"/>
      <c r="CX18" s="468"/>
      <c r="CY18" s="467"/>
      <c r="CZ18" s="468"/>
      <c r="DA18" s="467"/>
      <c r="DB18" s="468"/>
      <c r="DC18" s="467"/>
      <c r="DD18" s="471"/>
    </row>
    <row r="19" spans="1:124" s="432" customFormat="1" ht="11.25" x14ac:dyDescent="0.2">
      <c r="A19" s="475" t="s">
        <v>312</v>
      </c>
      <c r="B19" s="476" t="s">
        <v>10</v>
      </c>
      <c r="C19" s="30" t="s">
        <v>2</v>
      </c>
      <c r="D19" s="152">
        <v>48.6</v>
      </c>
      <c r="E19" s="477"/>
      <c r="F19" s="478"/>
      <c r="G19" s="479"/>
      <c r="H19" s="478"/>
      <c r="I19" s="480"/>
      <c r="J19" s="480"/>
      <c r="K19" s="478"/>
      <c r="L19" s="479"/>
      <c r="M19" s="478"/>
      <c r="N19" s="479"/>
      <c r="O19" s="478"/>
      <c r="P19" s="479"/>
      <c r="Q19" s="478"/>
      <c r="R19" s="479"/>
      <c r="S19" s="478"/>
      <c r="T19" s="479"/>
      <c r="U19" s="478"/>
      <c r="V19" s="479"/>
      <c r="W19" s="478"/>
      <c r="X19" s="479"/>
      <c r="Y19" s="478"/>
      <c r="Z19" s="479"/>
      <c r="AA19" s="478"/>
      <c r="AB19" s="479"/>
      <c r="AC19" s="478"/>
      <c r="AD19" s="479"/>
      <c r="AE19" s="478"/>
      <c r="AF19" s="479"/>
      <c r="AG19" s="478"/>
      <c r="AH19" s="479"/>
      <c r="AI19" s="478"/>
      <c r="AJ19" s="479"/>
      <c r="AK19" s="478"/>
      <c r="AL19" s="479"/>
      <c r="AM19" s="478"/>
      <c r="AN19" s="479"/>
      <c r="AO19" s="478"/>
      <c r="AP19" s="479"/>
      <c r="AQ19" s="478"/>
      <c r="AR19" s="479"/>
      <c r="AS19" s="478"/>
      <c r="AT19" s="479"/>
      <c r="AU19" s="478"/>
      <c r="AV19" s="480"/>
      <c r="AW19" s="481"/>
      <c r="AX19" s="479"/>
      <c r="AY19" s="481"/>
      <c r="AZ19" s="480"/>
      <c r="BA19" s="478"/>
      <c r="BB19" s="479"/>
      <c r="BC19" s="482"/>
      <c r="BD19" s="483"/>
      <c r="BE19" s="483"/>
      <c r="BF19" s="482"/>
      <c r="BG19" s="482"/>
      <c r="BH19" s="482"/>
      <c r="BI19" s="483"/>
      <c r="BJ19" s="483"/>
      <c r="BK19" s="482"/>
      <c r="BL19" s="482"/>
      <c r="BM19" s="482"/>
      <c r="BN19" s="482"/>
      <c r="BO19" s="482"/>
      <c r="BP19" s="482"/>
      <c r="BQ19" s="479"/>
      <c r="BR19" s="480"/>
      <c r="BS19" s="480"/>
      <c r="BT19" s="479"/>
      <c r="BU19" s="480"/>
      <c r="BV19" s="480"/>
      <c r="BW19" s="479"/>
      <c r="BX19" s="480"/>
      <c r="BY19" s="480"/>
      <c r="BZ19" s="479"/>
      <c r="CA19" s="480"/>
      <c r="CB19" s="480"/>
      <c r="CC19" s="479"/>
      <c r="CD19" s="479"/>
      <c r="CE19" s="479"/>
      <c r="CF19" s="479"/>
      <c r="CG19" s="479"/>
      <c r="CH19" s="479"/>
      <c r="CI19" s="479"/>
      <c r="CJ19" s="479"/>
      <c r="CK19" s="479"/>
      <c r="CL19" s="479"/>
      <c r="CM19" s="479"/>
      <c r="CN19" s="479"/>
      <c r="CO19" s="478"/>
      <c r="CP19" s="479"/>
      <c r="CQ19" s="479"/>
      <c r="CR19" s="478">
        <v>11.700000000000001</v>
      </c>
      <c r="CS19" s="480"/>
      <c r="CT19" s="480"/>
      <c r="CU19" s="478"/>
      <c r="CV19" s="479"/>
      <c r="CW19" s="478"/>
      <c r="CX19" s="479"/>
      <c r="CY19" s="478"/>
      <c r="CZ19" s="479"/>
      <c r="DA19" s="478"/>
      <c r="DB19" s="479"/>
      <c r="DC19" s="478"/>
      <c r="DD19" s="484"/>
    </row>
    <row r="20" spans="1:124" s="457" customFormat="1" ht="12" x14ac:dyDescent="0.2">
      <c r="A20" s="202" t="s">
        <v>22</v>
      </c>
      <c r="B20" s="485" t="s">
        <v>10</v>
      </c>
      <c r="C20" s="39">
        <v>459</v>
      </c>
      <c r="D20" s="39" t="s">
        <v>2</v>
      </c>
      <c r="E20" s="486"/>
      <c r="F20" s="487"/>
      <c r="G20" s="93"/>
      <c r="H20" s="487"/>
      <c r="I20" s="488"/>
      <c r="J20" s="488"/>
      <c r="K20" s="94"/>
      <c r="L20" s="93"/>
      <c r="M20" s="94"/>
      <c r="N20" s="93"/>
      <c r="O20" s="489"/>
      <c r="P20" s="490"/>
      <c r="Q20" s="489"/>
      <c r="R20" s="490"/>
      <c r="S20" s="489"/>
      <c r="T20" s="490"/>
      <c r="U20" s="489"/>
      <c r="V20" s="490"/>
      <c r="W20" s="489"/>
      <c r="X20" s="490"/>
      <c r="Y20" s="489">
        <v>39.299999999999997</v>
      </c>
      <c r="Z20" s="490" t="s">
        <v>3</v>
      </c>
      <c r="AA20" s="489">
        <v>39.700000000000003</v>
      </c>
      <c r="AB20" s="490" t="s">
        <v>3</v>
      </c>
      <c r="AC20" s="489">
        <v>36.700000000000003</v>
      </c>
      <c r="AD20" s="490" t="s">
        <v>3</v>
      </c>
      <c r="AE20" s="489"/>
      <c r="AF20" s="490" t="s">
        <v>3</v>
      </c>
      <c r="AG20" s="489">
        <v>40.299999999999997</v>
      </c>
      <c r="AH20" s="490" t="s">
        <v>3</v>
      </c>
      <c r="AI20" s="489">
        <v>40.700000000000003</v>
      </c>
      <c r="AJ20" s="490" t="s">
        <v>3</v>
      </c>
      <c r="AK20" s="489"/>
      <c r="AL20" s="490" t="s">
        <v>3</v>
      </c>
      <c r="AM20" s="489"/>
      <c r="AN20" s="490" t="s">
        <v>3</v>
      </c>
      <c r="AO20" s="489">
        <v>37</v>
      </c>
      <c r="AP20" s="490" t="s">
        <v>3</v>
      </c>
      <c r="AQ20" s="489"/>
      <c r="AR20" s="490" t="s">
        <v>3</v>
      </c>
      <c r="AS20" s="489"/>
      <c r="AT20" s="490" t="s">
        <v>3</v>
      </c>
      <c r="AU20" s="491">
        <v>43.9</v>
      </c>
      <c r="AV20" s="492" t="s">
        <v>3</v>
      </c>
      <c r="AW20" s="492"/>
      <c r="AX20" s="489"/>
      <c r="AY20" s="492" t="s">
        <v>3</v>
      </c>
      <c r="AZ20" s="492"/>
      <c r="BA20" s="489">
        <v>38</v>
      </c>
      <c r="BB20" s="490" t="s">
        <v>3</v>
      </c>
      <c r="BC20" s="493">
        <v>185</v>
      </c>
      <c r="BD20" s="494"/>
      <c r="BE20" s="494"/>
      <c r="BF20" s="493">
        <v>50.8</v>
      </c>
      <c r="BG20" s="493"/>
      <c r="BH20" s="493">
        <v>33.1</v>
      </c>
      <c r="BI20" s="494"/>
      <c r="BJ20" s="494"/>
      <c r="BK20" s="493">
        <v>46.6</v>
      </c>
      <c r="BL20" s="493"/>
      <c r="BM20" s="493">
        <v>39.4</v>
      </c>
      <c r="BN20" s="493"/>
      <c r="BO20" s="493">
        <v>40.5</v>
      </c>
      <c r="BP20" s="493"/>
      <c r="BQ20" s="490"/>
      <c r="BR20" s="492"/>
      <c r="BS20" s="492"/>
      <c r="BT20" s="490"/>
      <c r="BU20" s="492"/>
      <c r="BV20" s="492"/>
      <c r="BW20" s="490"/>
      <c r="BX20" s="492"/>
      <c r="BY20" s="492"/>
      <c r="BZ20" s="490"/>
      <c r="CA20" s="492"/>
      <c r="CB20" s="492"/>
      <c r="CC20" s="490"/>
      <c r="CD20" s="490"/>
      <c r="CE20" s="490"/>
      <c r="CF20" s="490"/>
      <c r="CG20" s="490"/>
      <c r="CH20" s="490"/>
      <c r="CI20" s="490"/>
      <c r="CJ20" s="490"/>
      <c r="CK20" s="490"/>
      <c r="CL20" s="490"/>
      <c r="CM20" s="490"/>
      <c r="CN20" s="490"/>
      <c r="CO20" s="489"/>
      <c r="CP20" s="490"/>
      <c r="CQ20" s="490"/>
      <c r="CR20" s="495">
        <v>26.8</v>
      </c>
      <c r="CS20" s="496"/>
      <c r="CT20" s="496"/>
      <c r="CU20" s="489"/>
      <c r="CV20" s="490"/>
      <c r="CW20" s="489"/>
      <c r="CX20" s="490"/>
      <c r="CY20" s="489"/>
      <c r="CZ20" s="490"/>
      <c r="DA20" s="489"/>
      <c r="DB20" s="490"/>
      <c r="DC20" s="489"/>
      <c r="DD20" s="497"/>
      <c r="DE20" s="432"/>
      <c r="DF20" s="432"/>
      <c r="DG20" s="432"/>
      <c r="DH20" s="432"/>
      <c r="DI20" s="432"/>
      <c r="DJ20" s="432"/>
      <c r="DK20" s="432"/>
      <c r="DL20" s="432"/>
      <c r="DM20" s="432"/>
      <c r="DN20" s="432"/>
      <c r="DO20" s="432"/>
      <c r="DP20" s="432"/>
      <c r="DQ20" s="432"/>
      <c r="DR20" s="432"/>
      <c r="DS20" s="432"/>
      <c r="DT20" s="432"/>
    </row>
    <row r="21" spans="1:124" s="432" customFormat="1" ht="11.25" x14ac:dyDescent="0.2">
      <c r="A21" s="498" t="s">
        <v>238</v>
      </c>
      <c r="B21" s="458"/>
      <c r="C21" s="458"/>
      <c r="D21" s="459"/>
      <c r="E21" s="460"/>
      <c r="F21" s="461"/>
      <c r="G21" s="461"/>
      <c r="H21" s="461"/>
      <c r="I21" s="462"/>
      <c r="J21" s="462"/>
      <c r="K21" s="461"/>
      <c r="L21" s="461"/>
      <c r="M21" s="461"/>
      <c r="N21" s="461"/>
      <c r="O21" s="463"/>
      <c r="P21" s="463"/>
      <c r="Q21" s="463"/>
      <c r="R21" s="463"/>
      <c r="S21" s="463"/>
      <c r="T21" s="463"/>
      <c r="U21" s="463"/>
      <c r="V21" s="463"/>
      <c r="W21" s="463"/>
      <c r="X21" s="463"/>
      <c r="Y21" s="46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4"/>
      <c r="AW21" s="464"/>
      <c r="AX21" s="463"/>
      <c r="AY21" s="464"/>
      <c r="AZ21" s="464"/>
      <c r="BA21" s="463"/>
      <c r="BB21" s="463"/>
      <c r="BC21" s="463"/>
      <c r="BD21" s="464"/>
      <c r="BE21" s="464"/>
      <c r="BF21" s="463"/>
      <c r="BG21" s="463"/>
      <c r="BH21" s="463"/>
      <c r="BI21" s="464"/>
      <c r="BJ21" s="464"/>
      <c r="BK21" s="463"/>
      <c r="BL21" s="463"/>
      <c r="BM21" s="463"/>
      <c r="BN21" s="463"/>
      <c r="BO21" s="463"/>
      <c r="BP21" s="463"/>
      <c r="BQ21" s="463"/>
      <c r="BR21" s="464"/>
      <c r="BS21" s="464"/>
      <c r="BT21" s="463"/>
      <c r="BU21" s="464"/>
      <c r="BV21" s="464"/>
      <c r="BW21" s="463"/>
      <c r="BX21" s="464"/>
      <c r="BY21" s="464"/>
      <c r="BZ21" s="463"/>
      <c r="CA21" s="464"/>
      <c r="CB21" s="464"/>
      <c r="CC21" s="463"/>
      <c r="CD21" s="463"/>
      <c r="CE21" s="463"/>
      <c r="CF21" s="463"/>
      <c r="CG21" s="463"/>
      <c r="CH21" s="463"/>
      <c r="CI21" s="463"/>
      <c r="CJ21" s="463"/>
      <c r="CK21" s="463"/>
      <c r="CL21" s="463"/>
      <c r="CM21" s="463"/>
      <c r="CN21" s="463"/>
      <c r="CO21" s="463"/>
      <c r="CP21" s="463"/>
      <c r="CQ21" s="463"/>
      <c r="CR21" s="463"/>
      <c r="CS21" s="464"/>
      <c r="CT21" s="464"/>
      <c r="CU21" s="463"/>
      <c r="CV21" s="463"/>
      <c r="CW21" s="463"/>
      <c r="CX21" s="463"/>
      <c r="CY21" s="463"/>
      <c r="CZ21" s="463"/>
      <c r="DA21" s="463"/>
      <c r="DB21" s="463"/>
      <c r="DC21" s="463"/>
      <c r="DD21" s="463"/>
    </row>
    <row r="22" spans="1:124" s="432" customFormat="1" ht="11.25" x14ac:dyDescent="0.2">
      <c r="A22" s="465" t="s">
        <v>313</v>
      </c>
      <c r="B22" s="466" t="s">
        <v>243</v>
      </c>
      <c r="C22" s="25" t="s">
        <v>2</v>
      </c>
      <c r="D22" s="25" t="s">
        <v>2</v>
      </c>
      <c r="E22" s="460"/>
      <c r="F22" s="467"/>
      <c r="G22" s="468"/>
      <c r="H22" s="467"/>
      <c r="I22" s="469"/>
      <c r="J22" s="469"/>
      <c r="K22" s="467"/>
      <c r="L22" s="468"/>
      <c r="M22" s="467"/>
      <c r="N22" s="468"/>
      <c r="O22" s="467"/>
      <c r="P22" s="468"/>
      <c r="Q22" s="467"/>
      <c r="R22" s="468"/>
      <c r="S22" s="467"/>
      <c r="T22" s="468"/>
      <c r="U22" s="467"/>
      <c r="V22" s="468"/>
      <c r="W22" s="467"/>
      <c r="X22" s="468"/>
      <c r="Y22" s="467"/>
      <c r="Z22" s="468"/>
      <c r="AA22" s="467"/>
      <c r="AB22" s="468"/>
      <c r="AC22" s="467"/>
      <c r="AD22" s="468"/>
      <c r="AE22" s="467"/>
      <c r="AF22" s="468"/>
      <c r="AG22" s="467"/>
      <c r="AH22" s="468"/>
      <c r="AI22" s="467"/>
      <c r="AJ22" s="468"/>
      <c r="AK22" s="467"/>
      <c r="AL22" s="468"/>
      <c r="AM22" s="467"/>
      <c r="AN22" s="468"/>
      <c r="AO22" s="467"/>
      <c r="AP22" s="468"/>
      <c r="AQ22" s="467"/>
      <c r="AR22" s="468"/>
      <c r="AS22" s="467"/>
      <c r="AT22" s="468"/>
      <c r="AU22" s="467"/>
      <c r="AV22" s="469"/>
      <c r="AW22" s="470"/>
      <c r="AX22" s="468"/>
      <c r="AY22" s="470"/>
      <c r="AZ22" s="469"/>
      <c r="BA22" s="467"/>
      <c r="BB22" s="468"/>
      <c r="BC22" s="472"/>
      <c r="BD22" s="473"/>
      <c r="BE22" s="473"/>
      <c r="BF22" s="472"/>
      <c r="BG22" s="472"/>
      <c r="BH22" s="472"/>
      <c r="BI22" s="473"/>
      <c r="BJ22" s="473"/>
      <c r="BK22" s="472"/>
      <c r="BL22" s="472"/>
      <c r="BM22" s="472"/>
      <c r="BN22" s="472"/>
      <c r="BO22" s="472"/>
      <c r="BP22" s="472"/>
      <c r="BQ22" s="499">
        <v>261</v>
      </c>
      <c r="BR22" s="469" t="s">
        <v>314</v>
      </c>
      <c r="BS22" s="469"/>
      <c r="BT22" s="499">
        <v>269</v>
      </c>
      <c r="BU22" s="469" t="s">
        <v>314</v>
      </c>
      <c r="BV22" s="469"/>
      <c r="BW22" s="499">
        <v>72000</v>
      </c>
      <c r="BX22" s="469"/>
      <c r="BY22" s="469"/>
      <c r="BZ22" s="499">
        <v>57700</v>
      </c>
      <c r="CA22" s="469"/>
      <c r="CB22" s="469"/>
      <c r="CC22" s="500">
        <v>2.4</v>
      </c>
      <c r="CD22" s="468" t="s">
        <v>314</v>
      </c>
      <c r="CE22" s="500">
        <v>2.27</v>
      </c>
      <c r="CF22" s="468" t="s">
        <v>314</v>
      </c>
      <c r="CG22" s="500">
        <v>2.4900000000000002</v>
      </c>
      <c r="CH22" s="468" t="s">
        <v>315</v>
      </c>
      <c r="CI22" s="500">
        <v>2.29</v>
      </c>
      <c r="CJ22" s="468" t="s">
        <v>314</v>
      </c>
      <c r="CK22" s="500">
        <v>2.34</v>
      </c>
      <c r="CL22" s="468" t="s">
        <v>314</v>
      </c>
      <c r="CM22" s="500">
        <v>2.27</v>
      </c>
      <c r="CN22" s="468" t="s">
        <v>314</v>
      </c>
      <c r="CO22" s="500">
        <v>4.17</v>
      </c>
      <c r="CP22" s="468" t="s">
        <v>316</v>
      </c>
      <c r="CQ22" s="468"/>
      <c r="CR22" s="499">
        <v>13300</v>
      </c>
      <c r="CS22" s="469" t="s">
        <v>8</v>
      </c>
      <c r="CT22" s="469"/>
      <c r="CU22" s="500">
        <v>0.19</v>
      </c>
      <c r="CV22" s="468" t="s">
        <v>12</v>
      </c>
      <c r="CW22" s="500">
        <v>0.2</v>
      </c>
      <c r="CX22" s="468" t="s">
        <v>12</v>
      </c>
      <c r="CY22" s="500">
        <v>0.21</v>
      </c>
      <c r="CZ22" s="468" t="s">
        <v>12</v>
      </c>
      <c r="DA22" s="467"/>
      <c r="DB22" s="468"/>
      <c r="DC22" s="467"/>
      <c r="DD22" s="471"/>
    </row>
    <row r="23" spans="1:124" s="432" customFormat="1" ht="11.25" x14ac:dyDescent="0.2">
      <c r="A23" s="465" t="s">
        <v>317</v>
      </c>
      <c r="B23" s="466" t="s">
        <v>243</v>
      </c>
      <c r="C23" s="30" t="s">
        <v>2</v>
      </c>
      <c r="D23" s="30">
        <v>200</v>
      </c>
      <c r="E23" s="460"/>
      <c r="F23" s="467"/>
      <c r="G23" s="468"/>
      <c r="H23" s="467"/>
      <c r="I23" s="469"/>
      <c r="J23" s="469"/>
      <c r="K23" s="467"/>
      <c r="L23" s="468"/>
      <c r="M23" s="467"/>
      <c r="N23" s="468"/>
      <c r="O23" s="467"/>
      <c r="P23" s="468"/>
      <c r="Q23" s="467"/>
      <c r="R23" s="468"/>
      <c r="S23" s="467"/>
      <c r="T23" s="468"/>
      <c r="U23" s="467"/>
      <c r="V23" s="468"/>
      <c r="W23" s="467"/>
      <c r="X23" s="468"/>
      <c r="Y23" s="467"/>
      <c r="Z23" s="468"/>
      <c r="AA23" s="467"/>
      <c r="AB23" s="468"/>
      <c r="AC23" s="467"/>
      <c r="AD23" s="468"/>
      <c r="AE23" s="467"/>
      <c r="AF23" s="468"/>
      <c r="AG23" s="467"/>
      <c r="AH23" s="468"/>
      <c r="AI23" s="467"/>
      <c r="AJ23" s="468"/>
      <c r="AK23" s="467"/>
      <c r="AL23" s="468"/>
      <c r="AM23" s="467"/>
      <c r="AN23" s="468"/>
      <c r="AO23" s="467"/>
      <c r="AP23" s="468"/>
      <c r="AQ23" s="467"/>
      <c r="AR23" s="468"/>
      <c r="AS23" s="467"/>
      <c r="AT23" s="468"/>
      <c r="AU23" s="467"/>
      <c r="AV23" s="469"/>
      <c r="AW23" s="470"/>
      <c r="AX23" s="468"/>
      <c r="AY23" s="470"/>
      <c r="AZ23" s="469"/>
      <c r="BA23" s="467"/>
      <c r="BB23" s="468"/>
      <c r="BC23" s="472"/>
      <c r="BD23" s="473"/>
      <c r="BE23" s="473"/>
      <c r="BF23" s="472"/>
      <c r="BG23" s="472"/>
      <c r="BH23" s="472"/>
      <c r="BI23" s="473"/>
      <c r="BJ23" s="473"/>
      <c r="BK23" s="472"/>
      <c r="BL23" s="472"/>
      <c r="BM23" s="472"/>
      <c r="BN23" s="472"/>
      <c r="BO23" s="472"/>
      <c r="BP23" s="472"/>
      <c r="BQ23" s="499">
        <v>261</v>
      </c>
      <c r="BR23" s="469" t="s">
        <v>314</v>
      </c>
      <c r="BS23" s="469"/>
      <c r="BT23" s="499">
        <v>269</v>
      </c>
      <c r="BU23" s="469" t="s">
        <v>314</v>
      </c>
      <c r="BV23" s="469"/>
      <c r="BW23" s="501">
        <v>119000</v>
      </c>
      <c r="BX23" s="469"/>
      <c r="BY23" s="301">
        <f>(IF(((BW23/$D23)&lt;10),"&lt;10",ROUND((BW23/$D23),0)))</f>
        <v>595</v>
      </c>
      <c r="BZ23" s="501">
        <v>94300</v>
      </c>
      <c r="CA23" s="469"/>
      <c r="CB23" s="301">
        <f>(IF(((BZ23/$D23)&lt;10),"&lt;10",ROUND((BZ23/$D23),0)))</f>
        <v>472</v>
      </c>
      <c r="CC23" s="500">
        <v>1.71</v>
      </c>
      <c r="CD23" s="468" t="s">
        <v>314</v>
      </c>
      <c r="CE23" s="500">
        <v>3.23</v>
      </c>
      <c r="CF23" s="468" t="s">
        <v>315</v>
      </c>
      <c r="CG23" s="500">
        <v>4.3600000000000003</v>
      </c>
      <c r="CH23" s="468" t="s">
        <v>315</v>
      </c>
      <c r="CI23" s="500">
        <v>1.63</v>
      </c>
      <c r="CJ23" s="468" t="s">
        <v>314</v>
      </c>
      <c r="CK23" s="500">
        <v>1.66</v>
      </c>
      <c r="CL23" s="468" t="s">
        <v>314</v>
      </c>
      <c r="CM23" s="500">
        <v>1.62</v>
      </c>
      <c r="CN23" s="468" t="s">
        <v>314</v>
      </c>
      <c r="CO23" s="500">
        <v>4.46</v>
      </c>
      <c r="CP23" s="468" t="s">
        <v>316</v>
      </c>
      <c r="CQ23" s="468"/>
      <c r="CR23" s="501">
        <v>11200</v>
      </c>
      <c r="CS23" s="469" t="s">
        <v>8</v>
      </c>
      <c r="CT23" s="301">
        <f t="shared" ref="CT23:CT28" si="0">(IF(((CR23/$D23)&lt;10),"&lt;10",ROUND((CR23/$D23),0)))</f>
        <v>56</v>
      </c>
      <c r="CU23" s="500">
        <v>0.21</v>
      </c>
      <c r="CV23" s="468" t="s">
        <v>12</v>
      </c>
      <c r="CW23" s="500">
        <v>0.21</v>
      </c>
      <c r="CX23" s="468" t="s">
        <v>12</v>
      </c>
      <c r="CY23" s="500">
        <v>0.22</v>
      </c>
      <c r="CZ23" s="468" t="s">
        <v>12</v>
      </c>
      <c r="DA23" s="467"/>
      <c r="DB23" s="468"/>
      <c r="DC23" s="467"/>
      <c r="DD23" s="471"/>
    </row>
    <row r="24" spans="1:124" s="457" customFormat="1" ht="11.25" x14ac:dyDescent="0.2">
      <c r="A24" s="465" t="s">
        <v>45</v>
      </c>
      <c r="B24" s="466" t="s">
        <v>243</v>
      </c>
      <c r="C24" s="30" t="s">
        <v>2</v>
      </c>
      <c r="D24" s="30">
        <v>300</v>
      </c>
      <c r="E24" s="502">
        <v>61000000</v>
      </c>
      <c r="F24" s="503">
        <v>5</v>
      </c>
      <c r="G24" s="504" t="s">
        <v>12</v>
      </c>
      <c r="H24" s="503">
        <v>6</v>
      </c>
      <c r="I24" s="505" t="s">
        <v>12</v>
      </c>
      <c r="J24" s="505"/>
      <c r="K24" s="506"/>
      <c r="L24" s="504" t="s">
        <v>3</v>
      </c>
      <c r="M24" s="506"/>
      <c r="N24" s="504" t="s">
        <v>3</v>
      </c>
      <c r="O24" s="507"/>
      <c r="P24" s="508" t="s">
        <v>3</v>
      </c>
      <c r="Q24" s="507"/>
      <c r="R24" s="508" t="s">
        <v>3</v>
      </c>
      <c r="S24" s="507"/>
      <c r="T24" s="508" t="s">
        <v>3</v>
      </c>
      <c r="U24" s="507"/>
      <c r="V24" s="508"/>
      <c r="W24" s="507"/>
      <c r="X24" s="508"/>
      <c r="Y24" s="507">
        <v>0.16600000000000004</v>
      </c>
      <c r="Z24" s="508" t="s">
        <v>12</v>
      </c>
      <c r="AA24" s="507">
        <v>0.17199999999999999</v>
      </c>
      <c r="AB24" s="508" t="s">
        <v>12</v>
      </c>
      <c r="AC24" s="507">
        <v>0.158</v>
      </c>
      <c r="AD24" s="508" t="s">
        <v>12</v>
      </c>
      <c r="AE24" s="507"/>
      <c r="AF24" s="508" t="s">
        <v>3</v>
      </c>
      <c r="AG24" s="507">
        <v>0.161</v>
      </c>
      <c r="AH24" s="508" t="s">
        <v>12</v>
      </c>
      <c r="AI24" s="507">
        <v>0.17100000000000001</v>
      </c>
      <c r="AJ24" s="508" t="s">
        <v>12</v>
      </c>
      <c r="AK24" s="507"/>
      <c r="AL24" s="508" t="s">
        <v>3</v>
      </c>
      <c r="AM24" s="507">
        <v>0.17799999999999999</v>
      </c>
      <c r="AN24" s="508" t="s">
        <v>12</v>
      </c>
      <c r="AO24" s="507">
        <v>0.153</v>
      </c>
      <c r="AP24" s="508" t="s">
        <v>12</v>
      </c>
      <c r="AQ24" s="507">
        <v>0.153</v>
      </c>
      <c r="AR24" s="508" t="s">
        <v>12</v>
      </c>
      <c r="AS24" s="507">
        <v>0.155</v>
      </c>
      <c r="AT24" s="508" t="s">
        <v>12</v>
      </c>
      <c r="AU24" s="509">
        <v>201</v>
      </c>
      <c r="AV24" s="510" t="s">
        <v>3</v>
      </c>
      <c r="AW24" s="510"/>
      <c r="AX24" s="507"/>
      <c r="AY24" s="510" t="s">
        <v>3</v>
      </c>
      <c r="AZ24" s="510"/>
      <c r="BA24" s="507">
        <v>0.16900000000000001</v>
      </c>
      <c r="BB24" s="508" t="s">
        <v>12</v>
      </c>
      <c r="BC24" s="511">
        <v>7</v>
      </c>
      <c r="BD24" s="512" t="s">
        <v>8</v>
      </c>
      <c r="BE24" s="512"/>
      <c r="BF24" s="511">
        <v>2.2999999999999998</v>
      </c>
      <c r="BG24" s="513" t="s">
        <v>8</v>
      </c>
      <c r="BH24" s="511">
        <v>5.1000000000000005</v>
      </c>
      <c r="BI24" s="512"/>
      <c r="BJ24" s="512"/>
      <c r="BK24" s="511">
        <v>2.8</v>
      </c>
      <c r="BL24" s="513" t="s">
        <v>12</v>
      </c>
      <c r="BM24" s="511">
        <v>0.51999999999999991</v>
      </c>
      <c r="BN24" s="513" t="s">
        <v>8</v>
      </c>
      <c r="BO24" s="511">
        <v>2.8</v>
      </c>
      <c r="BP24" s="513" t="s">
        <v>12</v>
      </c>
      <c r="BQ24" s="514">
        <v>261</v>
      </c>
      <c r="BR24" s="510" t="s">
        <v>314</v>
      </c>
      <c r="BS24" s="510"/>
      <c r="BT24" s="514">
        <v>269</v>
      </c>
      <c r="BU24" s="510" t="s">
        <v>314</v>
      </c>
      <c r="BV24" s="510"/>
      <c r="BW24" s="515">
        <v>1180000</v>
      </c>
      <c r="BX24" s="510"/>
      <c r="BY24" s="301">
        <f>(IF(((BW24/$D24)&lt;10),"&lt;10",ROUND((BW24/$D24),0)))</f>
        <v>3933</v>
      </c>
      <c r="BZ24" s="515">
        <v>924000</v>
      </c>
      <c r="CA24" s="510"/>
      <c r="CB24" s="301">
        <f>(IF(((BZ24/$D24)&lt;10),"&lt;10",ROUND((BZ24/$D24),0)))</f>
        <v>3080</v>
      </c>
      <c r="CC24" s="516">
        <v>4.95</v>
      </c>
      <c r="CD24" s="508" t="s">
        <v>315</v>
      </c>
      <c r="CE24" s="516">
        <v>6.61</v>
      </c>
      <c r="CF24" s="508" t="s">
        <v>315</v>
      </c>
      <c r="CG24" s="516">
        <v>2.11</v>
      </c>
      <c r="CH24" s="508" t="s">
        <v>314</v>
      </c>
      <c r="CI24" s="516">
        <v>2.16</v>
      </c>
      <c r="CJ24" s="508" t="s">
        <v>314</v>
      </c>
      <c r="CK24" s="516">
        <v>2.21</v>
      </c>
      <c r="CL24" s="508" t="s">
        <v>314</v>
      </c>
      <c r="CM24" s="516">
        <v>2.15</v>
      </c>
      <c r="CN24" s="508" t="s">
        <v>314</v>
      </c>
      <c r="CO24" s="509">
        <v>817</v>
      </c>
      <c r="CP24" s="508" t="s">
        <v>8</v>
      </c>
      <c r="CQ24" s="508"/>
      <c r="CR24" s="517">
        <v>904000</v>
      </c>
      <c r="CS24" s="510" t="s">
        <v>8</v>
      </c>
      <c r="CT24" s="301">
        <f t="shared" si="0"/>
        <v>3013</v>
      </c>
      <c r="CU24" s="509">
        <v>3.38</v>
      </c>
      <c r="CV24" s="508"/>
      <c r="CW24" s="509">
        <v>6.5</v>
      </c>
      <c r="CX24" s="508"/>
      <c r="CY24" s="509">
        <v>0.3</v>
      </c>
      <c r="CZ24" s="508" t="s">
        <v>8</v>
      </c>
      <c r="DA24" s="507"/>
      <c r="DB24" s="508"/>
      <c r="DC24" s="507"/>
      <c r="DD24" s="518"/>
      <c r="DE24" s="432"/>
      <c r="DF24" s="432"/>
      <c r="DG24" s="432"/>
      <c r="DH24" s="432"/>
      <c r="DI24" s="432"/>
      <c r="DJ24" s="432"/>
      <c r="DK24" s="432"/>
      <c r="DL24" s="432"/>
      <c r="DM24" s="432"/>
      <c r="DN24" s="432"/>
      <c r="DO24" s="432"/>
      <c r="DP24" s="432"/>
      <c r="DQ24" s="432"/>
      <c r="DR24" s="432"/>
      <c r="DS24" s="432"/>
      <c r="DT24" s="432"/>
    </row>
    <row r="25" spans="1:124" s="533" customFormat="1" ht="11.25" x14ac:dyDescent="0.2">
      <c r="A25" s="465" t="s">
        <v>46</v>
      </c>
      <c r="B25" s="466" t="s">
        <v>243</v>
      </c>
      <c r="C25" s="30" t="s">
        <v>2</v>
      </c>
      <c r="D25" s="30">
        <v>200</v>
      </c>
      <c r="E25" s="519" t="s">
        <v>2</v>
      </c>
      <c r="F25" s="467">
        <v>5</v>
      </c>
      <c r="G25" s="468" t="s">
        <v>12</v>
      </c>
      <c r="H25" s="467">
        <v>6</v>
      </c>
      <c r="I25" s="469" t="s">
        <v>12</v>
      </c>
      <c r="J25" s="469"/>
      <c r="K25" s="520"/>
      <c r="L25" s="468" t="s">
        <v>3</v>
      </c>
      <c r="M25" s="520"/>
      <c r="N25" s="468" t="s">
        <v>3</v>
      </c>
      <c r="O25" s="521"/>
      <c r="P25" s="522" t="s">
        <v>3</v>
      </c>
      <c r="Q25" s="521"/>
      <c r="R25" s="522" t="s">
        <v>3</v>
      </c>
      <c r="S25" s="521"/>
      <c r="T25" s="522" t="s">
        <v>3</v>
      </c>
      <c r="U25" s="521"/>
      <c r="V25" s="522"/>
      <c r="W25" s="521"/>
      <c r="X25" s="522"/>
      <c r="Y25" s="521">
        <v>0.38500000000000001</v>
      </c>
      <c r="Z25" s="522" t="s">
        <v>8</v>
      </c>
      <c r="AA25" s="521">
        <v>0.214</v>
      </c>
      <c r="AB25" s="522" t="s">
        <v>12</v>
      </c>
      <c r="AC25" s="521">
        <v>2.5</v>
      </c>
      <c r="AD25" s="522" t="s">
        <v>3</v>
      </c>
      <c r="AE25" s="521"/>
      <c r="AF25" s="522" t="s">
        <v>3</v>
      </c>
      <c r="AG25" s="521">
        <v>0.20100000000000001</v>
      </c>
      <c r="AH25" s="522" t="s">
        <v>12</v>
      </c>
      <c r="AI25" s="521">
        <v>0.21299999999999999</v>
      </c>
      <c r="AJ25" s="522" t="s">
        <v>12</v>
      </c>
      <c r="AK25" s="521"/>
      <c r="AL25" s="522" t="s">
        <v>3</v>
      </c>
      <c r="AM25" s="521">
        <v>0.221</v>
      </c>
      <c r="AN25" s="522" t="s">
        <v>12</v>
      </c>
      <c r="AO25" s="521">
        <v>0.33800000000000002</v>
      </c>
      <c r="AP25" s="522" t="s">
        <v>8</v>
      </c>
      <c r="AQ25" s="521">
        <v>0.19</v>
      </c>
      <c r="AR25" s="522" t="s">
        <v>12</v>
      </c>
      <c r="AS25" s="521">
        <v>0.192</v>
      </c>
      <c r="AT25" s="522" t="s">
        <v>12</v>
      </c>
      <c r="AU25" s="523">
        <v>78.3</v>
      </c>
      <c r="AV25" s="524" t="s">
        <v>3</v>
      </c>
      <c r="AW25" s="524"/>
      <c r="AX25" s="521"/>
      <c r="AY25" s="524" t="s">
        <v>3</v>
      </c>
      <c r="AZ25" s="524"/>
      <c r="BA25" s="521">
        <v>0.21000000000000002</v>
      </c>
      <c r="BB25" s="522" t="s">
        <v>12</v>
      </c>
      <c r="BC25" s="525">
        <v>13.899999999999999</v>
      </c>
      <c r="BD25" s="526" t="s">
        <v>12</v>
      </c>
      <c r="BE25" s="526"/>
      <c r="BF25" s="525">
        <v>27</v>
      </c>
      <c r="BG25" s="527" t="s">
        <v>12</v>
      </c>
      <c r="BH25" s="525">
        <v>3.6</v>
      </c>
      <c r="BI25" s="526"/>
      <c r="BJ25" s="526"/>
      <c r="BK25" s="525">
        <v>28</v>
      </c>
      <c r="BL25" s="527" t="s">
        <v>12</v>
      </c>
      <c r="BM25" s="525">
        <v>12.7</v>
      </c>
      <c r="BN25" s="527"/>
      <c r="BO25" s="525">
        <v>28</v>
      </c>
      <c r="BP25" s="527" t="s">
        <v>12</v>
      </c>
      <c r="BQ25" s="528">
        <v>993</v>
      </c>
      <c r="BR25" s="524"/>
      <c r="BS25" s="301" t="str">
        <f>(IF(((BQ25/$D25)&lt;10),"&lt;10",ROUND((BQ25/$D25),0)))</f>
        <v>&lt;10</v>
      </c>
      <c r="BT25" s="528">
        <v>2960</v>
      </c>
      <c r="BU25" s="524"/>
      <c r="BV25" s="301">
        <f>(IF(((BT25/$D25)&lt;10),"&lt;10",ROUND((BT25/$D25),0)))</f>
        <v>15</v>
      </c>
      <c r="BW25" s="529">
        <v>25900</v>
      </c>
      <c r="BX25" s="524" t="s">
        <v>314</v>
      </c>
      <c r="BY25" s="524"/>
      <c r="BZ25" s="529">
        <v>27100</v>
      </c>
      <c r="CA25" s="524" t="s">
        <v>314</v>
      </c>
      <c r="CB25" s="524"/>
      <c r="CC25" s="530">
        <v>2.78</v>
      </c>
      <c r="CD25" s="522" t="s">
        <v>315</v>
      </c>
      <c r="CE25" s="530">
        <v>15.9</v>
      </c>
      <c r="CF25" s="522" t="s">
        <v>315</v>
      </c>
      <c r="CG25" s="530">
        <v>53.2</v>
      </c>
      <c r="CH25" s="522"/>
      <c r="CI25" s="530">
        <v>2</v>
      </c>
      <c r="CJ25" s="522" t="s">
        <v>314</v>
      </c>
      <c r="CK25" s="530">
        <v>2.04</v>
      </c>
      <c r="CL25" s="522" t="s">
        <v>314</v>
      </c>
      <c r="CM25" s="530">
        <v>1.99</v>
      </c>
      <c r="CN25" s="522" t="s">
        <v>314</v>
      </c>
      <c r="CO25" s="523">
        <v>42.2</v>
      </c>
      <c r="CP25" s="522" t="s">
        <v>8</v>
      </c>
      <c r="CQ25" s="522"/>
      <c r="CR25" s="531">
        <v>14100</v>
      </c>
      <c r="CS25" s="524" t="s">
        <v>8</v>
      </c>
      <c r="CT25" s="301">
        <f t="shared" si="0"/>
        <v>71</v>
      </c>
      <c r="CU25" s="523">
        <v>1.9100000000000001</v>
      </c>
      <c r="CV25" s="522"/>
      <c r="CW25" s="523">
        <v>0.39</v>
      </c>
      <c r="CX25" s="522" t="s">
        <v>8</v>
      </c>
      <c r="CY25" s="523">
        <v>0.22</v>
      </c>
      <c r="CZ25" s="522" t="s">
        <v>12</v>
      </c>
      <c r="DA25" s="521"/>
      <c r="DB25" s="522"/>
      <c r="DC25" s="521"/>
      <c r="DD25" s="532"/>
      <c r="DE25" s="432"/>
      <c r="DF25" s="432"/>
      <c r="DG25" s="432"/>
      <c r="DH25" s="432"/>
      <c r="DI25" s="432"/>
      <c r="DJ25" s="432"/>
      <c r="DK25" s="432"/>
      <c r="DL25" s="432"/>
      <c r="DM25" s="432"/>
      <c r="DN25" s="432"/>
      <c r="DO25" s="432"/>
      <c r="DP25" s="432"/>
      <c r="DQ25" s="432"/>
      <c r="DR25" s="432"/>
      <c r="DS25" s="432"/>
      <c r="DT25" s="432"/>
    </row>
    <row r="26" spans="1:124" s="533" customFormat="1" ht="11.25" x14ac:dyDescent="0.2">
      <c r="A26" s="465" t="s">
        <v>47</v>
      </c>
      <c r="B26" s="466" t="s">
        <v>243</v>
      </c>
      <c r="C26" s="30" t="s">
        <v>2</v>
      </c>
      <c r="D26" s="30">
        <v>845</v>
      </c>
      <c r="E26" s="519">
        <v>310000000</v>
      </c>
      <c r="F26" s="467">
        <v>5</v>
      </c>
      <c r="G26" s="468" t="s">
        <v>12</v>
      </c>
      <c r="H26" s="467">
        <v>6</v>
      </c>
      <c r="I26" s="469" t="s">
        <v>12</v>
      </c>
      <c r="J26" s="469"/>
      <c r="K26" s="520"/>
      <c r="L26" s="468" t="s">
        <v>3</v>
      </c>
      <c r="M26" s="520"/>
      <c r="N26" s="468" t="s">
        <v>3</v>
      </c>
      <c r="O26" s="521"/>
      <c r="P26" s="522" t="s">
        <v>3</v>
      </c>
      <c r="Q26" s="521"/>
      <c r="R26" s="522" t="s">
        <v>3</v>
      </c>
      <c r="S26" s="521"/>
      <c r="T26" s="522" t="s">
        <v>3</v>
      </c>
      <c r="U26" s="521"/>
      <c r="V26" s="522"/>
      <c r="W26" s="521"/>
      <c r="X26" s="522"/>
      <c r="Y26" s="521">
        <v>1.07</v>
      </c>
      <c r="Z26" s="522" t="s">
        <v>8</v>
      </c>
      <c r="AA26" s="521">
        <v>0.42199999999999999</v>
      </c>
      <c r="AB26" s="522" t="s">
        <v>12</v>
      </c>
      <c r="AC26" s="521">
        <v>1.1000000000000001</v>
      </c>
      <c r="AD26" s="522" t="s">
        <v>8</v>
      </c>
      <c r="AE26" s="521"/>
      <c r="AF26" s="522" t="s">
        <v>3</v>
      </c>
      <c r="AG26" s="521">
        <v>0.39400000000000002</v>
      </c>
      <c r="AH26" s="522" t="s">
        <v>12</v>
      </c>
      <c r="AI26" s="521">
        <v>0.41799999999999998</v>
      </c>
      <c r="AJ26" s="522" t="s">
        <v>12</v>
      </c>
      <c r="AK26" s="521"/>
      <c r="AL26" s="522" t="s">
        <v>3</v>
      </c>
      <c r="AM26" s="521">
        <v>0.43400000000000005</v>
      </c>
      <c r="AN26" s="522" t="s">
        <v>12</v>
      </c>
      <c r="AO26" s="521">
        <v>0.38</v>
      </c>
      <c r="AP26" s="522" t="s">
        <v>8</v>
      </c>
      <c r="AQ26" s="521">
        <v>0.374</v>
      </c>
      <c r="AR26" s="522" t="s">
        <v>12</v>
      </c>
      <c r="AS26" s="521">
        <v>0.378</v>
      </c>
      <c r="AT26" s="522" t="s">
        <v>12</v>
      </c>
      <c r="AU26" s="523">
        <v>66.8</v>
      </c>
      <c r="AV26" s="524" t="s">
        <v>3</v>
      </c>
      <c r="AW26" s="524"/>
      <c r="AX26" s="521"/>
      <c r="AY26" s="524" t="s">
        <v>3</v>
      </c>
      <c r="AZ26" s="524"/>
      <c r="BA26" s="521">
        <v>0.41099999999999998</v>
      </c>
      <c r="BB26" s="522" t="s">
        <v>12</v>
      </c>
      <c r="BC26" s="525">
        <v>103</v>
      </c>
      <c r="BD26" s="526"/>
      <c r="BE26" s="526"/>
      <c r="BF26" s="525">
        <v>12.200000000000001</v>
      </c>
      <c r="BG26" s="527"/>
      <c r="BH26" s="525">
        <v>16.7</v>
      </c>
      <c r="BI26" s="526"/>
      <c r="BJ26" s="526"/>
      <c r="BK26" s="525">
        <v>28</v>
      </c>
      <c r="BL26" s="527" t="s">
        <v>12</v>
      </c>
      <c r="BM26" s="525">
        <v>11</v>
      </c>
      <c r="BN26" s="527"/>
      <c r="BO26" s="525">
        <v>28</v>
      </c>
      <c r="BP26" s="527" t="s">
        <v>12</v>
      </c>
      <c r="BQ26" s="529">
        <v>548</v>
      </c>
      <c r="BR26" s="524"/>
      <c r="BS26" s="524"/>
      <c r="BT26" s="528">
        <v>1600</v>
      </c>
      <c r="BU26" s="524"/>
      <c r="BV26" s="301" t="str">
        <f>(IF(((BT26/$D26)&lt;10),"&lt;10",ROUND((BT26/$D26),0)))</f>
        <v>&lt;10</v>
      </c>
      <c r="BW26" s="528">
        <v>144000</v>
      </c>
      <c r="BX26" s="524"/>
      <c r="BY26" s="301">
        <f>(IF(((BW26/$D26)&lt;10),"&lt;10",ROUND((BW26/$D26),0)))</f>
        <v>170</v>
      </c>
      <c r="BZ26" s="528">
        <v>128000</v>
      </c>
      <c r="CA26" s="524"/>
      <c r="CB26" s="301">
        <f>(IF(((BZ26/$D26)&lt;10),"&lt;10",ROUND((BZ26/$D26),0)))</f>
        <v>151</v>
      </c>
      <c r="CC26" s="530">
        <v>11</v>
      </c>
      <c r="CD26" s="522" t="s">
        <v>315</v>
      </c>
      <c r="CE26" s="530">
        <v>54.2</v>
      </c>
      <c r="CF26" s="522"/>
      <c r="CG26" s="530">
        <v>20.8</v>
      </c>
      <c r="CH26" s="522" t="s">
        <v>315</v>
      </c>
      <c r="CI26" s="530">
        <v>2.34</v>
      </c>
      <c r="CJ26" s="522" t="s">
        <v>314</v>
      </c>
      <c r="CK26" s="530">
        <v>2.39</v>
      </c>
      <c r="CL26" s="522" t="s">
        <v>314</v>
      </c>
      <c r="CM26" s="530">
        <v>7.2</v>
      </c>
      <c r="CN26" s="522" t="s">
        <v>315</v>
      </c>
      <c r="CO26" s="523">
        <v>179</v>
      </c>
      <c r="CP26" s="522" t="s">
        <v>8</v>
      </c>
      <c r="CQ26" s="522"/>
      <c r="CR26" s="531">
        <v>209000</v>
      </c>
      <c r="CS26" s="524" t="s">
        <v>8</v>
      </c>
      <c r="CT26" s="301">
        <f t="shared" si="0"/>
        <v>247</v>
      </c>
      <c r="CU26" s="523">
        <v>5.89</v>
      </c>
      <c r="CV26" s="522"/>
      <c r="CW26" s="523">
        <v>2.19</v>
      </c>
      <c r="CX26" s="522"/>
      <c r="CY26" s="523">
        <v>0.31</v>
      </c>
      <c r="CZ26" s="522" t="s">
        <v>12</v>
      </c>
      <c r="DA26" s="521"/>
      <c r="DB26" s="522"/>
      <c r="DC26" s="521"/>
      <c r="DD26" s="532"/>
      <c r="DE26" s="432"/>
      <c r="DF26" s="432"/>
      <c r="DG26" s="432"/>
      <c r="DH26" s="432"/>
      <c r="DI26" s="432"/>
      <c r="DJ26" s="432"/>
      <c r="DK26" s="432"/>
      <c r="DL26" s="432"/>
      <c r="DM26" s="432"/>
      <c r="DN26" s="432"/>
      <c r="DO26" s="432"/>
      <c r="DP26" s="432"/>
      <c r="DQ26" s="432"/>
      <c r="DR26" s="432"/>
      <c r="DS26" s="432"/>
      <c r="DT26" s="432"/>
    </row>
    <row r="27" spans="1:124" s="533" customFormat="1" ht="11.25" x14ac:dyDescent="0.2">
      <c r="A27" s="465" t="s">
        <v>48</v>
      </c>
      <c r="B27" s="466" t="s">
        <v>243</v>
      </c>
      <c r="C27" s="30" t="s">
        <v>2</v>
      </c>
      <c r="D27" s="30">
        <v>1050</v>
      </c>
      <c r="E27" s="534">
        <v>2700</v>
      </c>
      <c r="F27" s="467">
        <v>5</v>
      </c>
      <c r="G27" s="468" t="s">
        <v>12</v>
      </c>
      <c r="H27" s="467">
        <v>6</v>
      </c>
      <c r="I27" s="469" t="s">
        <v>12</v>
      </c>
      <c r="J27" s="469"/>
      <c r="K27" s="520"/>
      <c r="L27" s="468" t="s">
        <v>3</v>
      </c>
      <c r="M27" s="520"/>
      <c r="N27" s="468" t="s">
        <v>3</v>
      </c>
      <c r="O27" s="521"/>
      <c r="P27" s="522" t="s">
        <v>3</v>
      </c>
      <c r="Q27" s="521"/>
      <c r="R27" s="522" t="s">
        <v>3</v>
      </c>
      <c r="S27" s="521"/>
      <c r="T27" s="522" t="s">
        <v>3</v>
      </c>
      <c r="U27" s="521"/>
      <c r="V27" s="522"/>
      <c r="W27" s="521"/>
      <c r="X27" s="522"/>
      <c r="Y27" s="521">
        <v>0.73599999999999999</v>
      </c>
      <c r="Z27" s="522" t="s">
        <v>8</v>
      </c>
      <c r="AA27" s="521">
        <v>0.75700000000000001</v>
      </c>
      <c r="AB27" s="522" t="s">
        <v>8</v>
      </c>
      <c r="AC27" s="521">
        <v>3.1000000000000005</v>
      </c>
      <c r="AD27" s="522" t="s">
        <v>3</v>
      </c>
      <c r="AE27" s="521"/>
      <c r="AF27" s="522" t="s">
        <v>3</v>
      </c>
      <c r="AG27" s="521">
        <v>0.22600000000000001</v>
      </c>
      <c r="AH27" s="522" t="s">
        <v>8</v>
      </c>
      <c r="AI27" s="521">
        <v>1.22</v>
      </c>
      <c r="AJ27" s="522" t="s">
        <v>8</v>
      </c>
      <c r="AK27" s="521"/>
      <c r="AL27" s="522" t="s">
        <v>3</v>
      </c>
      <c r="AM27" s="521">
        <v>0.6180000000000001</v>
      </c>
      <c r="AN27" s="522" t="s">
        <v>8</v>
      </c>
      <c r="AO27" s="521">
        <v>3.51</v>
      </c>
      <c r="AP27" s="522" t="s">
        <v>3</v>
      </c>
      <c r="AQ27" s="521">
        <v>0.12300000000000001</v>
      </c>
      <c r="AR27" s="522" t="s">
        <v>12</v>
      </c>
      <c r="AS27" s="521">
        <v>0.125</v>
      </c>
      <c r="AT27" s="522" t="s">
        <v>12</v>
      </c>
      <c r="AU27" s="523">
        <v>26.3</v>
      </c>
      <c r="AV27" s="524" t="s">
        <v>8</v>
      </c>
      <c r="AW27" s="524"/>
      <c r="AX27" s="521"/>
      <c r="AY27" s="524" t="s">
        <v>3</v>
      </c>
      <c r="AZ27" s="524"/>
      <c r="BA27" s="521">
        <v>0.13500000000000001</v>
      </c>
      <c r="BB27" s="522" t="s">
        <v>12</v>
      </c>
      <c r="BC27" s="525">
        <v>642</v>
      </c>
      <c r="BD27" s="526"/>
      <c r="BE27" s="526"/>
      <c r="BF27" s="525">
        <v>22.1</v>
      </c>
      <c r="BG27" s="527"/>
      <c r="BH27" s="525">
        <v>133</v>
      </c>
      <c r="BI27" s="526"/>
      <c r="BJ27" s="526"/>
      <c r="BK27" s="525">
        <v>28</v>
      </c>
      <c r="BL27" s="527" t="s">
        <v>12</v>
      </c>
      <c r="BM27" s="525">
        <v>16.100000000000001</v>
      </c>
      <c r="BN27" s="527"/>
      <c r="BO27" s="525">
        <v>28</v>
      </c>
      <c r="BP27" s="527" t="s">
        <v>12</v>
      </c>
      <c r="BQ27" s="529">
        <v>608</v>
      </c>
      <c r="BR27" s="524"/>
      <c r="BS27" s="524"/>
      <c r="BT27" s="529">
        <v>873</v>
      </c>
      <c r="BU27" s="524"/>
      <c r="BV27" s="524"/>
      <c r="BW27" s="528">
        <v>209000</v>
      </c>
      <c r="BX27" s="524"/>
      <c r="BY27" s="301">
        <f>(IF(((BW27/$D27)&lt;10),"&lt;10",ROUND((BW27/$D27),0)))</f>
        <v>199</v>
      </c>
      <c r="BZ27" s="528">
        <v>160000</v>
      </c>
      <c r="CA27" s="524"/>
      <c r="CB27" s="301">
        <f>(IF(((BZ27/$D27)&lt;10),"&lt;10",ROUND((BZ27/$D27),0)))</f>
        <v>152</v>
      </c>
      <c r="CC27" s="530">
        <v>71.2</v>
      </c>
      <c r="CD27" s="522"/>
      <c r="CE27" s="530">
        <v>174</v>
      </c>
      <c r="CF27" s="522"/>
      <c r="CG27" s="530">
        <v>62.3</v>
      </c>
      <c r="CH27" s="522"/>
      <c r="CI27" s="530">
        <v>2.06</v>
      </c>
      <c r="CJ27" s="522" t="s">
        <v>314</v>
      </c>
      <c r="CK27" s="530">
        <v>2.11</v>
      </c>
      <c r="CL27" s="522" t="s">
        <v>314</v>
      </c>
      <c r="CM27" s="530">
        <v>9.31</v>
      </c>
      <c r="CN27" s="522" t="s">
        <v>315</v>
      </c>
      <c r="CO27" s="523">
        <v>598</v>
      </c>
      <c r="CP27" s="522" t="s">
        <v>8</v>
      </c>
      <c r="CQ27" s="522"/>
      <c r="CR27" s="531">
        <v>164000</v>
      </c>
      <c r="CS27" s="524" t="s">
        <v>8</v>
      </c>
      <c r="CT27" s="301">
        <f t="shared" si="0"/>
        <v>156</v>
      </c>
      <c r="CU27" s="523">
        <v>7.07</v>
      </c>
      <c r="CV27" s="522"/>
      <c r="CW27" s="523">
        <v>3.56</v>
      </c>
      <c r="CX27" s="522"/>
      <c r="CY27" s="523">
        <v>0.71</v>
      </c>
      <c r="CZ27" s="522" t="s">
        <v>8</v>
      </c>
      <c r="DA27" s="521"/>
      <c r="DB27" s="522"/>
      <c r="DC27" s="521"/>
      <c r="DD27" s="532"/>
      <c r="DE27" s="432"/>
      <c r="DF27" s="432"/>
      <c r="DG27" s="432"/>
      <c r="DH27" s="432"/>
      <c r="DI27" s="432"/>
      <c r="DJ27" s="432"/>
      <c r="DK27" s="432"/>
      <c r="DL27" s="432"/>
      <c r="DM27" s="432"/>
      <c r="DN27" s="432"/>
      <c r="DO27" s="432"/>
      <c r="DP27" s="432"/>
      <c r="DQ27" s="432"/>
      <c r="DR27" s="432"/>
      <c r="DS27" s="432"/>
      <c r="DT27" s="432"/>
    </row>
    <row r="28" spans="1:124" s="533" customFormat="1" ht="11.25" x14ac:dyDescent="0.2">
      <c r="A28" s="465" t="s">
        <v>49</v>
      </c>
      <c r="B28" s="466" t="s">
        <v>243</v>
      </c>
      <c r="C28" s="30" t="s">
        <v>2</v>
      </c>
      <c r="D28" s="30">
        <v>1450</v>
      </c>
      <c r="E28" s="534">
        <v>270</v>
      </c>
      <c r="F28" s="467">
        <v>5</v>
      </c>
      <c r="G28" s="468" t="s">
        <v>12</v>
      </c>
      <c r="H28" s="467">
        <v>6</v>
      </c>
      <c r="I28" s="469" t="s">
        <v>12</v>
      </c>
      <c r="J28" s="469"/>
      <c r="K28" s="520"/>
      <c r="L28" s="468" t="s">
        <v>3</v>
      </c>
      <c r="M28" s="520"/>
      <c r="N28" s="468" t="s">
        <v>3</v>
      </c>
      <c r="O28" s="521"/>
      <c r="P28" s="522" t="s">
        <v>3</v>
      </c>
      <c r="Q28" s="521"/>
      <c r="R28" s="522" t="s">
        <v>3</v>
      </c>
      <c r="S28" s="521"/>
      <c r="T28" s="522" t="s">
        <v>3</v>
      </c>
      <c r="U28" s="521"/>
      <c r="V28" s="522"/>
      <c r="W28" s="521"/>
      <c r="X28" s="522"/>
      <c r="Y28" s="521">
        <v>0.84099999999999997</v>
      </c>
      <c r="Z28" s="522" t="s">
        <v>8</v>
      </c>
      <c r="AA28" s="521">
        <v>0.89100000000000013</v>
      </c>
      <c r="AB28" s="522" t="s">
        <v>8</v>
      </c>
      <c r="AC28" s="521">
        <v>7.34</v>
      </c>
      <c r="AD28" s="522" t="s">
        <v>3</v>
      </c>
      <c r="AE28" s="521"/>
      <c r="AF28" s="522" t="s">
        <v>3</v>
      </c>
      <c r="AG28" s="521">
        <v>0.58899999999999997</v>
      </c>
      <c r="AH28" s="522" t="s">
        <v>12</v>
      </c>
      <c r="AI28" s="521">
        <v>1.51</v>
      </c>
      <c r="AJ28" s="522" t="s">
        <v>8</v>
      </c>
      <c r="AK28" s="521"/>
      <c r="AL28" s="522" t="s">
        <v>3</v>
      </c>
      <c r="AM28" s="521">
        <v>0.64900000000000002</v>
      </c>
      <c r="AN28" s="522" t="s">
        <v>12</v>
      </c>
      <c r="AO28" s="521">
        <v>3.6000000000000005</v>
      </c>
      <c r="AP28" s="522" t="s">
        <v>3</v>
      </c>
      <c r="AQ28" s="521">
        <v>0.55900000000000005</v>
      </c>
      <c r="AR28" s="522" t="s">
        <v>12</v>
      </c>
      <c r="AS28" s="521">
        <v>0.56599999999999995</v>
      </c>
      <c r="AT28" s="522" t="s">
        <v>12</v>
      </c>
      <c r="AU28" s="523">
        <v>100</v>
      </c>
      <c r="AV28" s="524" t="s">
        <v>3</v>
      </c>
      <c r="AW28" s="524"/>
      <c r="AX28" s="521"/>
      <c r="AY28" s="524" t="s">
        <v>3</v>
      </c>
      <c r="AZ28" s="524"/>
      <c r="BA28" s="521">
        <v>0.61399999999999999</v>
      </c>
      <c r="BB28" s="522" t="s">
        <v>12</v>
      </c>
      <c r="BC28" s="525">
        <v>670</v>
      </c>
      <c r="BD28" s="526"/>
      <c r="BE28" s="526"/>
      <c r="BF28" s="525">
        <v>16.400000000000002</v>
      </c>
      <c r="BG28" s="527"/>
      <c r="BH28" s="525">
        <v>105</v>
      </c>
      <c r="BI28" s="526"/>
      <c r="BJ28" s="526"/>
      <c r="BK28" s="525">
        <v>3.8</v>
      </c>
      <c r="BL28" s="527"/>
      <c r="BM28" s="525">
        <v>30.099999999999998</v>
      </c>
      <c r="BN28" s="527"/>
      <c r="BO28" s="525">
        <v>28</v>
      </c>
      <c r="BP28" s="527" t="s">
        <v>12</v>
      </c>
      <c r="BQ28" s="528">
        <v>5550</v>
      </c>
      <c r="BR28" s="524"/>
      <c r="BS28" s="301" t="str">
        <f>(IF(((BQ28/$D28)&lt;10),"&lt;10",ROUND((BQ28/$D28),0)))</f>
        <v>&lt;10</v>
      </c>
      <c r="BT28" s="528">
        <v>8920</v>
      </c>
      <c r="BU28" s="524"/>
      <c r="BV28" s="301" t="str">
        <f>(IF(((BT28/$D28)&lt;10),"&lt;10",ROUND((BT28/$D28),0)))</f>
        <v>&lt;10</v>
      </c>
      <c r="BW28" s="528">
        <v>35600</v>
      </c>
      <c r="BX28" s="524"/>
      <c r="BY28" s="301">
        <f>(IF(((BW28/$D28)&lt;10),"&lt;10",ROUND((BW28/$D28),0)))</f>
        <v>25</v>
      </c>
      <c r="BZ28" s="529">
        <v>27100</v>
      </c>
      <c r="CA28" s="524" t="s">
        <v>314</v>
      </c>
      <c r="CB28" s="524"/>
      <c r="CC28" s="530">
        <v>50.7</v>
      </c>
      <c r="CD28" s="522"/>
      <c r="CE28" s="530">
        <v>169</v>
      </c>
      <c r="CF28" s="522"/>
      <c r="CG28" s="530">
        <v>143</v>
      </c>
      <c r="CH28" s="522"/>
      <c r="CI28" s="530">
        <v>2.0299999999999998</v>
      </c>
      <c r="CJ28" s="522" t="s">
        <v>315</v>
      </c>
      <c r="CK28" s="530">
        <v>1.44</v>
      </c>
      <c r="CL28" s="522" t="s">
        <v>314</v>
      </c>
      <c r="CM28" s="530">
        <v>10.8</v>
      </c>
      <c r="CN28" s="522" t="s">
        <v>315</v>
      </c>
      <c r="CO28" s="523">
        <v>917</v>
      </c>
      <c r="CP28" s="522" t="s">
        <v>8</v>
      </c>
      <c r="CQ28" s="522"/>
      <c r="CR28" s="531">
        <v>17500</v>
      </c>
      <c r="CS28" s="524" t="s">
        <v>8</v>
      </c>
      <c r="CT28" s="301">
        <f t="shared" si="0"/>
        <v>12</v>
      </c>
      <c r="CU28" s="523">
        <v>5</v>
      </c>
      <c r="CV28" s="522"/>
      <c r="CW28" s="523">
        <v>1.98</v>
      </c>
      <c r="CX28" s="522"/>
      <c r="CY28" s="523">
        <v>0.62</v>
      </c>
      <c r="CZ28" s="522" t="s">
        <v>8</v>
      </c>
      <c r="DA28" s="521"/>
      <c r="DB28" s="522"/>
      <c r="DC28" s="521"/>
      <c r="DD28" s="532"/>
      <c r="DE28" s="432"/>
      <c r="DF28" s="432"/>
      <c r="DG28" s="432"/>
      <c r="DH28" s="432"/>
      <c r="DI28" s="432"/>
      <c r="DJ28" s="432"/>
      <c r="DK28" s="432"/>
      <c r="DL28" s="432"/>
      <c r="DM28" s="432"/>
      <c r="DN28" s="432"/>
      <c r="DO28" s="432"/>
      <c r="DP28" s="432"/>
      <c r="DQ28" s="432"/>
      <c r="DR28" s="432"/>
      <c r="DS28" s="432"/>
      <c r="DT28" s="432"/>
    </row>
    <row r="29" spans="1:124" s="533" customFormat="1" ht="11.25" x14ac:dyDescent="0.2">
      <c r="A29" s="465" t="s">
        <v>50</v>
      </c>
      <c r="B29" s="466" t="s">
        <v>243</v>
      </c>
      <c r="C29" s="30" t="s">
        <v>2</v>
      </c>
      <c r="D29" s="30" t="s">
        <v>2</v>
      </c>
      <c r="E29" s="534">
        <v>2700</v>
      </c>
      <c r="F29" s="467">
        <v>5</v>
      </c>
      <c r="G29" s="468" t="s">
        <v>12</v>
      </c>
      <c r="H29" s="467">
        <v>6</v>
      </c>
      <c r="I29" s="469" t="s">
        <v>12</v>
      </c>
      <c r="J29" s="469"/>
      <c r="K29" s="520"/>
      <c r="L29" s="468" t="s">
        <v>3</v>
      </c>
      <c r="M29" s="520"/>
      <c r="N29" s="468" t="s">
        <v>3</v>
      </c>
      <c r="O29" s="521"/>
      <c r="P29" s="522" t="s">
        <v>3</v>
      </c>
      <c r="Q29" s="521"/>
      <c r="R29" s="522" t="s">
        <v>3</v>
      </c>
      <c r="S29" s="521"/>
      <c r="T29" s="522" t="s">
        <v>3</v>
      </c>
      <c r="U29" s="521"/>
      <c r="V29" s="522"/>
      <c r="W29" s="521"/>
      <c r="X29" s="522"/>
      <c r="Y29" s="521">
        <v>1.21</v>
      </c>
      <c r="Z29" s="522" t="s">
        <v>8</v>
      </c>
      <c r="AA29" s="521">
        <v>1.3100000000000003</v>
      </c>
      <c r="AB29" s="522" t="s">
        <v>8</v>
      </c>
      <c r="AC29" s="521">
        <v>7.54</v>
      </c>
      <c r="AD29" s="522" t="s">
        <v>3</v>
      </c>
      <c r="AE29" s="521"/>
      <c r="AF29" s="522" t="s">
        <v>3</v>
      </c>
      <c r="AG29" s="521">
        <v>0.27600000000000002</v>
      </c>
      <c r="AH29" s="522" t="s">
        <v>316</v>
      </c>
      <c r="AI29" s="521">
        <v>7.13</v>
      </c>
      <c r="AJ29" s="522" t="s">
        <v>3</v>
      </c>
      <c r="AK29" s="521"/>
      <c r="AL29" s="522" t="s">
        <v>3</v>
      </c>
      <c r="AM29" s="521">
        <v>0.60799999999999998</v>
      </c>
      <c r="AN29" s="522" t="s">
        <v>316</v>
      </c>
      <c r="AO29" s="521">
        <v>4.0999999999999996</v>
      </c>
      <c r="AP29" s="522" t="s">
        <v>3</v>
      </c>
      <c r="AQ29" s="521">
        <v>0.12300000000000001</v>
      </c>
      <c r="AR29" s="522" t="s">
        <v>12</v>
      </c>
      <c r="AS29" s="521">
        <v>0.125</v>
      </c>
      <c r="AT29" s="522" t="s">
        <v>12</v>
      </c>
      <c r="AU29" s="523">
        <v>120</v>
      </c>
      <c r="AV29" s="524" t="s">
        <v>3</v>
      </c>
      <c r="AW29" s="524"/>
      <c r="AX29" s="521"/>
      <c r="AY29" s="524" t="s">
        <v>3</v>
      </c>
      <c r="AZ29" s="524"/>
      <c r="BA29" s="521">
        <v>0.13500000000000001</v>
      </c>
      <c r="BB29" s="522" t="s">
        <v>12</v>
      </c>
      <c r="BC29" s="525">
        <v>852</v>
      </c>
      <c r="BD29" s="526"/>
      <c r="BE29" s="526"/>
      <c r="BF29" s="525">
        <v>24</v>
      </c>
      <c r="BG29" s="527"/>
      <c r="BH29" s="525">
        <v>159</v>
      </c>
      <c r="BI29" s="526"/>
      <c r="BJ29" s="526"/>
      <c r="BK29" s="525">
        <v>4.7</v>
      </c>
      <c r="BL29" s="527"/>
      <c r="BM29" s="525">
        <v>30.599999999999998</v>
      </c>
      <c r="BN29" s="527"/>
      <c r="BO29" s="525">
        <v>3.3</v>
      </c>
      <c r="BP29" s="527"/>
      <c r="BQ29" s="529">
        <v>10400</v>
      </c>
      <c r="BR29" s="524"/>
      <c r="BS29" s="524"/>
      <c r="BT29" s="529">
        <v>13200</v>
      </c>
      <c r="BU29" s="524"/>
      <c r="BV29" s="524"/>
      <c r="BW29" s="529">
        <v>70800</v>
      </c>
      <c r="BX29" s="524"/>
      <c r="BY29" s="524"/>
      <c r="BZ29" s="529">
        <v>52000</v>
      </c>
      <c r="CA29" s="524"/>
      <c r="CB29" s="524"/>
      <c r="CC29" s="530">
        <v>73</v>
      </c>
      <c r="CD29" s="522"/>
      <c r="CE29" s="530">
        <v>266</v>
      </c>
      <c r="CF29" s="522"/>
      <c r="CG29" s="530">
        <v>159</v>
      </c>
      <c r="CH29" s="522"/>
      <c r="CI29" s="530">
        <v>2.75</v>
      </c>
      <c r="CJ29" s="522" t="s">
        <v>315</v>
      </c>
      <c r="CK29" s="530">
        <v>1.74</v>
      </c>
      <c r="CL29" s="522" t="s">
        <v>314</v>
      </c>
      <c r="CM29" s="530">
        <v>15.5</v>
      </c>
      <c r="CN29" s="522" t="s">
        <v>315</v>
      </c>
      <c r="CO29" s="535">
        <v>1470</v>
      </c>
      <c r="CP29" s="522" t="s">
        <v>8</v>
      </c>
      <c r="CQ29" s="522"/>
      <c r="CR29" s="535">
        <v>32400</v>
      </c>
      <c r="CS29" s="524" t="s">
        <v>8</v>
      </c>
      <c r="CT29" s="524"/>
      <c r="CU29" s="523">
        <v>7.48</v>
      </c>
      <c r="CV29" s="522"/>
      <c r="CW29" s="523">
        <v>2.58</v>
      </c>
      <c r="CX29" s="522"/>
      <c r="CY29" s="523">
        <v>0.83000000000000007</v>
      </c>
      <c r="CZ29" s="522" t="s">
        <v>8</v>
      </c>
      <c r="DA29" s="521"/>
      <c r="DB29" s="522"/>
      <c r="DC29" s="521"/>
      <c r="DD29" s="532"/>
      <c r="DE29" s="432"/>
      <c r="DF29" s="432"/>
      <c r="DG29" s="432"/>
      <c r="DH29" s="432"/>
      <c r="DI29" s="432"/>
      <c r="DJ29" s="432"/>
      <c r="DK29" s="432"/>
      <c r="DL29" s="432"/>
      <c r="DM29" s="432"/>
      <c r="DN29" s="432"/>
      <c r="DO29" s="432"/>
      <c r="DP29" s="432"/>
      <c r="DQ29" s="432"/>
      <c r="DR29" s="432"/>
      <c r="DS29" s="432"/>
      <c r="DT29" s="432"/>
    </row>
    <row r="30" spans="1:124" s="533" customFormat="1" ht="11.25" x14ac:dyDescent="0.2">
      <c r="A30" s="465" t="s">
        <v>95</v>
      </c>
      <c r="B30" s="466" t="s">
        <v>243</v>
      </c>
      <c r="C30" s="30" t="s">
        <v>2</v>
      </c>
      <c r="D30" s="30">
        <v>300</v>
      </c>
      <c r="E30" s="519" t="s">
        <v>2</v>
      </c>
      <c r="F30" s="467">
        <v>5</v>
      </c>
      <c r="G30" s="468" t="s">
        <v>12</v>
      </c>
      <c r="H30" s="467">
        <v>6</v>
      </c>
      <c r="I30" s="469" t="s">
        <v>12</v>
      </c>
      <c r="J30" s="469"/>
      <c r="K30" s="520"/>
      <c r="L30" s="468" t="s">
        <v>3</v>
      </c>
      <c r="M30" s="520"/>
      <c r="N30" s="468" t="s">
        <v>3</v>
      </c>
      <c r="O30" s="521"/>
      <c r="P30" s="522" t="s">
        <v>3</v>
      </c>
      <c r="Q30" s="521"/>
      <c r="R30" s="522" t="s">
        <v>3</v>
      </c>
      <c r="S30" s="521"/>
      <c r="T30" s="522" t="s">
        <v>3</v>
      </c>
      <c r="U30" s="521"/>
      <c r="V30" s="522"/>
      <c r="W30" s="521"/>
      <c r="X30" s="522"/>
      <c r="Y30" s="521">
        <v>1.17</v>
      </c>
      <c r="Z30" s="522" t="s">
        <v>8</v>
      </c>
      <c r="AA30" s="521">
        <v>0.67900000000000005</v>
      </c>
      <c r="AB30" s="522" t="s">
        <v>316</v>
      </c>
      <c r="AC30" s="521">
        <v>9.75</v>
      </c>
      <c r="AD30" s="522" t="s">
        <v>3</v>
      </c>
      <c r="AE30" s="521"/>
      <c r="AF30" s="522" t="s">
        <v>3</v>
      </c>
      <c r="AG30" s="521">
        <v>0.39000000000000007</v>
      </c>
      <c r="AH30" s="522" t="s">
        <v>316</v>
      </c>
      <c r="AI30" s="521">
        <v>2.17</v>
      </c>
      <c r="AJ30" s="522" t="s">
        <v>3</v>
      </c>
      <c r="AK30" s="521"/>
      <c r="AL30" s="522" t="s">
        <v>3</v>
      </c>
      <c r="AM30" s="521">
        <v>0.45200000000000001</v>
      </c>
      <c r="AN30" s="522" t="s">
        <v>316</v>
      </c>
      <c r="AO30" s="521">
        <v>2.8600000000000003</v>
      </c>
      <c r="AP30" s="522" t="s">
        <v>3</v>
      </c>
      <c r="AQ30" s="521">
        <v>0.156</v>
      </c>
      <c r="AR30" s="522" t="s">
        <v>12</v>
      </c>
      <c r="AS30" s="521">
        <v>0.158</v>
      </c>
      <c r="AT30" s="522" t="s">
        <v>12</v>
      </c>
      <c r="AU30" s="523">
        <v>48.9</v>
      </c>
      <c r="AV30" s="524" t="s">
        <v>3</v>
      </c>
      <c r="AW30" s="524"/>
      <c r="AX30" s="521"/>
      <c r="AY30" s="524" t="s">
        <v>3</v>
      </c>
      <c r="AZ30" s="524"/>
      <c r="BA30" s="521">
        <v>2.02</v>
      </c>
      <c r="BB30" s="522" t="s">
        <v>3</v>
      </c>
      <c r="BC30" s="536">
        <v>369</v>
      </c>
      <c r="BD30" s="526"/>
      <c r="BE30" s="301" t="str">
        <f>(IF(((BC30/$D30)&lt;10),"&lt;10",ROUND((BC30/$D30),0)))</f>
        <v>&lt;10</v>
      </c>
      <c r="BF30" s="537">
        <v>9.699999</v>
      </c>
      <c r="BG30" s="527"/>
      <c r="BH30" s="525">
        <v>64.3</v>
      </c>
      <c r="BI30" s="526"/>
      <c r="BJ30" s="526"/>
      <c r="BK30" s="525">
        <v>3.6</v>
      </c>
      <c r="BL30" s="527"/>
      <c r="BM30" s="525">
        <v>42.6</v>
      </c>
      <c r="BN30" s="527"/>
      <c r="BO30" s="525">
        <v>28</v>
      </c>
      <c r="BP30" s="527" t="s">
        <v>12</v>
      </c>
      <c r="BQ30" s="528">
        <v>5780</v>
      </c>
      <c r="BR30" s="524"/>
      <c r="BS30" s="301">
        <f>(IF(((BQ30/$D30)&lt;10),"&lt;10",ROUND((BQ30/$D30),0)))</f>
        <v>19</v>
      </c>
      <c r="BT30" s="528">
        <v>11200</v>
      </c>
      <c r="BU30" s="524"/>
      <c r="BV30" s="301">
        <f>(IF(((BT30/$D30)&lt;10),"&lt;10",ROUND((BT30/$D30),0)))</f>
        <v>37</v>
      </c>
      <c r="BW30" s="529">
        <v>25900</v>
      </c>
      <c r="BX30" s="524" t="s">
        <v>314</v>
      </c>
      <c r="BY30" s="524"/>
      <c r="BZ30" s="529">
        <v>27100</v>
      </c>
      <c r="CA30" s="524" t="s">
        <v>314</v>
      </c>
      <c r="CB30" s="524"/>
      <c r="CC30" s="530">
        <v>42.5</v>
      </c>
      <c r="CD30" s="522"/>
      <c r="CE30" s="530">
        <v>310</v>
      </c>
      <c r="CF30" s="522"/>
      <c r="CG30" s="530">
        <v>261</v>
      </c>
      <c r="CH30" s="522"/>
      <c r="CI30" s="530">
        <v>4.38</v>
      </c>
      <c r="CJ30" s="522" t="s">
        <v>314</v>
      </c>
      <c r="CK30" s="530">
        <v>4.4800000000000004</v>
      </c>
      <c r="CL30" s="522" t="s">
        <v>314</v>
      </c>
      <c r="CM30" s="530">
        <v>18.8</v>
      </c>
      <c r="CN30" s="522" t="s">
        <v>315</v>
      </c>
      <c r="CO30" s="523">
        <v>184</v>
      </c>
      <c r="CP30" s="522" t="s">
        <v>8</v>
      </c>
      <c r="CQ30" s="522"/>
      <c r="CR30" s="535">
        <v>4170</v>
      </c>
      <c r="CS30" s="524" t="s">
        <v>316</v>
      </c>
      <c r="CT30" s="524"/>
      <c r="CU30" s="523">
        <v>8.4700000000000006</v>
      </c>
      <c r="CV30" s="522"/>
      <c r="CW30" s="523">
        <v>1.2</v>
      </c>
      <c r="CX30" s="522"/>
      <c r="CY30" s="523">
        <v>0.8</v>
      </c>
      <c r="CZ30" s="522" t="s">
        <v>8</v>
      </c>
      <c r="DA30" s="521"/>
      <c r="DB30" s="522"/>
      <c r="DC30" s="521"/>
      <c r="DD30" s="532"/>
      <c r="DE30" s="432"/>
      <c r="DF30" s="432"/>
      <c r="DG30" s="432"/>
      <c r="DH30" s="432"/>
      <c r="DI30" s="432"/>
      <c r="DJ30" s="432"/>
      <c r="DK30" s="432"/>
      <c r="DL30" s="432"/>
      <c r="DM30" s="432"/>
      <c r="DN30" s="432"/>
      <c r="DO30" s="432"/>
      <c r="DP30" s="432"/>
      <c r="DQ30" s="432"/>
      <c r="DR30" s="432"/>
      <c r="DS30" s="432"/>
      <c r="DT30" s="432"/>
    </row>
    <row r="31" spans="1:124" s="533" customFormat="1" ht="11.25" x14ac:dyDescent="0.2">
      <c r="A31" s="465" t="s">
        <v>51</v>
      </c>
      <c r="B31" s="466" t="s">
        <v>243</v>
      </c>
      <c r="C31" s="30" t="s">
        <v>2</v>
      </c>
      <c r="D31" s="30">
        <v>13000</v>
      </c>
      <c r="E31" s="534">
        <v>27000</v>
      </c>
      <c r="F31" s="467">
        <v>5</v>
      </c>
      <c r="G31" s="468" t="s">
        <v>12</v>
      </c>
      <c r="H31" s="467">
        <v>6</v>
      </c>
      <c r="I31" s="469" t="s">
        <v>12</v>
      </c>
      <c r="J31" s="469"/>
      <c r="K31" s="520"/>
      <c r="L31" s="468" t="s">
        <v>3</v>
      </c>
      <c r="M31" s="520"/>
      <c r="N31" s="468" t="s">
        <v>3</v>
      </c>
      <c r="O31" s="521"/>
      <c r="P31" s="522" t="s">
        <v>3</v>
      </c>
      <c r="Q31" s="521"/>
      <c r="R31" s="522" t="s">
        <v>3</v>
      </c>
      <c r="S31" s="521"/>
      <c r="T31" s="522" t="s">
        <v>3</v>
      </c>
      <c r="U31" s="521"/>
      <c r="V31" s="522"/>
      <c r="W31" s="521"/>
      <c r="X31" s="522"/>
      <c r="Y31" s="521">
        <v>0.53500000000000003</v>
      </c>
      <c r="Z31" s="522" t="s">
        <v>8</v>
      </c>
      <c r="AA31" s="521">
        <v>0.71199999999999997</v>
      </c>
      <c r="AB31" s="522" t="s">
        <v>8</v>
      </c>
      <c r="AC31" s="521">
        <v>3.15</v>
      </c>
      <c r="AD31" s="522" t="s">
        <v>3</v>
      </c>
      <c r="AE31" s="521"/>
      <c r="AF31" s="522" t="s">
        <v>3</v>
      </c>
      <c r="AG31" s="521">
        <v>0.247</v>
      </c>
      <c r="AH31" s="522" t="s">
        <v>12</v>
      </c>
      <c r="AI31" s="521">
        <v>3.14</v>
      </c>
      <c r="AJ31" s="522" t="s">
        <v>3</v>
      </c>
      <c r="AK31" s="521"/>
      <c r="AL31" s="522" t="s">
        <v>3</v>
      </c>
      <c r="AM31" s="521">
        <v>0.29399999999999998</v>
      </c>
      <c r="AN31" s="522" t="s">
        <v>8</v>
      </c>
      <c r="AO31" s="521">
        <v>2.52</v>
      </c>
      <c r="AP31" s="522" t="s">
        <v>3</v>
      </c>
      <c r="AQ31" s="521">
        <v>0.23400000000000001</v>
      </c>
      <c r="AR31" s="522" t="s">
        <v>12</v>
      </c>
      <c r="AS31" s="521">
        <v>0.23799999999999999</v>
      </c>
      <c r="AT31" s="522" t="s">
        <v>12</v>
      </c>
      <c r="AU31" s="523">
        <v>107</v>
      </c>
      <c r="AV31" s="524" t="s">
        <v>3</v>
      </c>
      <c r="AW31" s="524"/>
      <c r="AX31" s="521"/>
      <c r="AY31" s="524" t="s">
        <v>3</v>
      </c>
      <c r="AZ31" s="524"/>
      <c r="BA31" s="521">
        <v>0.25800000000000006</v>
      </c>
      <c r="BB31" s="522" t="s">
        <v>12</v>
      </c>
      <c r="BC31" s="525">
        <v>329</v>
      </c>
      <c r="BD31" s="526"/>
      <c r="BE31" s="526"/>
      <c r="BF31" s="525">
        <v>8.6</v>
      </c>
      <c r="BG31" s="527"/>
      <c r="BH31" s="525">
        <v>58.5</v>
      </c>
      <c r="BI31" s="526"/>
      <c r="BJ31" s="526"/>
      <c r="BK31" s="525">
        <v>28</v>
      </c>
      <c r="BL31" s="527" t="s">
        <v>12</v>
      </c>
      <c r="BM31" s="525">
        <v>13.100000000000001</v>
      </c>
      <c r="BN31" s="527"/>
      <c r="BO31" s="525">
        <v>28</v>
      </c>
      <c r="BP31" s="527" t="s">
        <v>12</v>
      </c>
      <c r="BQ31" s="529">
        <v>1270</v>
      </c>
      <c r="BR31" s="524"/>
      <c r="BS31" s="524"/>
      <c r="BT31" s="529">
        <v>2370</v>
      </c>
      <c r="BU31" s="524"/>
      <c r="BV31" s="524"/>
      <c r="BW31" s="528">
        <v>29500</v>
      </c>
      <c r="BX31" s="524"/>
      <c r="BY31" s="301" t="str">
        <f>(IF(((BW31/$D31)&lt;10),"&lt;10",ROUND((BW31/$D31),0)))</f>
        <v>&lt;10</v>
      </c>
      <c r="BZ31" s="529">
        <v>27100</v>
      </c>
      <c r="CA31" s="524" t="s">
        <v>314</v>
      </c>
      <c r="CB31" s="524"/>
      <c r="CC31" s="530">
        <v>28.1</v>
      </c>
      <c r="CD31" s="522"/>
      <c r="CE31" s="530">
        <v>94.2</v>
      </c>
      <c r="CF31" s="522"/>
      <c r="CG31" s="530">
        <v>58</v>
      </c>
      <c r="CH31" s="522"/>
      <c r="CI31" s="530">
        <v>3.33</v>
      </c>
      <c r="CJ31" s="522" t="s">
        <v>314</v>
      </c>
      <c r="CK31" s="530">
        <v>3.4</v>
      </c>
      <c r="CL31" s="522" t="s">
        <v>314</v>
      </c>
      <c r="CM31" s="530">
        <v>7.79</v>
      </c>
      <c r="CN31" s="522" t="s">
        <v>315</v>
      </c>
      <c r="CO31" s="523">
        <v>483</v>
      </c>
      <c r="CP31" s="522" t="s">
        <v>8</v>
      </c>
      <c r="CQ31" s="522"/>
      <c r="CR31" s="531">
        <v>15000</v>
      </c>
      <c r="CS31" s="524" t="s">
        <v>8</v>
      </c>
      <c r="CT31" s="301" t="str">
        <f>(IF(((CR31/$D31)&lt;10),"&lt;10",ROUND((CR31/$D31),0)))</f>
        <v>&lt;10</v>
      </c>
      <c r="CU31" s="523">
        <v>2.56</v>
      </c>
      <c r="CV31" s="522"/>
      <c r="CW31" s="523">
        <v>0.8</v>
      </c>
      <c r="CX31" s="522" t="s">
        <v>8</v>
      </c>
      <c r="CY31" s="523">
        <v>0.56999999999999995</v>
      </c>
      <c r="CZ31" s="522" t="s">
        <v>12</v>
      </c>
      <c r="DA31" s="521"/>
      <c r="DB31" s="522"/>
      <c r="DC31" s="521"/>
      <c r="DD31" s="532"/>
      <c r="DE31" s="432"/>
      <c r="DF31" s="432"/>
      <c r="DG31" s="432"/>
      <c r="DH31" s="432"/>
      <c r="DI31" s="432"/>
      <c r="DJ31" s="432"/>
      <c r="DK31" s="432"/>
      <c r="DL31" s="432"/>
      <c r="DM31" s="432"/>
      <c r="DN31" s="432"/>
      <c r="DO31" s="432"/>
      <c r="DP31" s="432"/>
      <c r="DQ31" s="432"/>
      <c r="DR31" s="432"/>
      <c r="DS31" s="432"/>
      <c r="DT31" s="432"/>
    </row>
    <row r="32" spans="1:124" s="533" customFormat="1" ht="11.25" x14ac:dyDescent="0.2">
      <c r="A32" s="465" t="s">
        <v>52</v>
      </c>
      <c r="B32" s="466" t="s">
        <v>243</v>
      </c>
      <c r="C32" s="30" t="s">
        <v>2</v>
      </c>
      <c r="D32" s="30">
        <v>1290</v>
      </c>
      <c r="E32" s="534">
        <v>250000</v>
      </c>
      <c r="F32" s="467">
        <v>5</v>
      </c>
      <c r="G32" s="468" t="s">
        <v>12</v>
      </c>
      <c r="H32" s="467">
        <v>6</v>
      </c>
      <c r="I32" s="469" t="s">
        <v>12</v>
      </c>
      <c r="J32" s="469"/>
      <c r="K32" s="520"/>
      <c r="L32" s="468" t="s">
        <v>3</v>
      </c>
      <c r="M32" s="520"/>
      <c r="N32" s="468" t="s">
        <v>3</v>
      </c>
      <c r="O32" s="521"/>
      <c r="P32" s="522" t="s">
        <v>3</v>
      </c>
      <c r="Q32" s="521"/>
      <c r="R32" s="522" t="s">
        <v>3</v>
      </c>
      <c r="S32" s="521"/>
      <c r="T32" s="522" t="s">
        <v>3</v>
      </c>
      <c r="U32" s="521"/>
      <c r="V32" s="522"/>
      <c r="W32" s="521"/>
      <c r="X32" s="522"/>
      <c r="Y32" s="521">
        <v>0.70100000000000007</v>
      </c>
      <c r="Z32" s="522" t="s">
        <v>8</v>
      </c>
      <c r="AA32" s="521">
        <v>1.07</v>
      </c>
      <c r="AB32" s="522" t="s">
        <v>8</v>
      </c>
      <c r="AC32" s="521">
        <v>2.93</v>
      </c>
      <c r="AD32" s="522" t="s">
        <v>3</v>
      </c>
      <c r="AE32" s="521"/>
      <c r="AF32" s="522" t="s">
        <v>3</v>
      </c>
      <c r="AG32" s="521">
        <v>0.373</v>
      </c>
      <c r="AH32" s="522" t="s">
        <v>12</v>
      </c>
      <c r="AI32" s="521">
        <v>2.68</v>
      </c>
      <c r="AJ32" s="522" t="s">
        <v>3</v>
      </c>
      <c r="AK32" s="521"/>
      <c r="AL32" s="522" t="s">
        <v>3</v>
      </c>
      <c r="AM32" s="521">
        <v>0.71299999999999997</v>
      </c>
      <c r="AN32" s="522" t="s">
        <v>8</v>
      </c>
      <c r="AO32" s="521">
        <v>3.2300000000000004</v>
      </c>
      <c r="AP32" s="522" t="s">
        <v>3</v>
      </c>
      <c r="AQ32" s="521">
        <v>0.35399999999999998</v>
      </c>
      <c r="AR32" s="522" t="s">
        <v>12</v>
      </c>
      <c r="AS32" s="521">
        <v>0.35799999999999998</v>
      </c>
      <c r="AT32" s="522" t="s">
        <v>12</v>
      </c>
      <c r="AU32" s="523">
        <v>31.4</v>
      </c>
      <c r="AV32" s="524" t="s">
        <v>8</v>
      </c>
      <c r="AW32" s="524"/>
      <c r="AX32" s="521"/>
      <c r="AY32" s="524" t="s">
        <v>3</v>
      </c>
      <c r="AZ32" s="524"/>
      <c r="BA32" s="521">
        <v>0.38900000000000001</v>
      </c>
      <c r="BB32" s="522" t="s">
        <v>12</v>
      </c>
      <c r="BC32" s="525">
        <v>730</v>
      </c>
      <c r="BD32" s="526"/>
      <c r="BE32" s="526"/>
      <c r="BF32" s="525">
        <v>24.299999999999997</v>
      </c>
      <c r="BG32" s="527"/>
      <c r="BH32" s="525">
        <v>136</v>
      </c>
      <c r="BI32" s="526"/>
      <c r="BJ32" s="526"/>
      <c r="BK32" s="525">
        <v>28</v>
      </c>
      <c r="BL32" s="527" t="s">
        <v>12</v>
      </c>
      <c r="BM32" s="525">
        <v>19.3</v>
      </c>
      <c r="BN32" s="527"/>
      <c r="BO32" s="525">
        <v>28</v>
      </c>
      <c r="BP32" s="527" t="s">
        <v>12</v>
      </c>
      <c r="BQ32" s="528">
        <v>3470</v>
      </c>
      <c r="BR32" s="524"/>
      <c r="BS32" s="301" t="str">
        <f>(IF(((BQ32/$D32)&lt;10),"&lt;10",ROUND((BQ32/$D32),0)))</f>
        <v>&lt;10</v>
      </c>
      <c r="BT32" s="528">
        <v>6430</v>
      </c>
      <c r="BU32" s="524"/>
      <c r="BV32" s="301" t="str">
        <f>(IF(((BT32/$D32)&lt;10),"&lt;10",ROUND((BT32/$D32),0)))</f>
        <v>&lt;10</v>
      </c>
      <c r="BW32" s="528">
        <v>150000</v>
      </c>
      <c r="BX32" s="524"/>
      <c r="BY32" s="301">
        <f>(IF(((BW32/$D32)&lt;10),"&lt;10",ROUND((BW32/$D32),0)))</f>
        <v>116</v>
      </c>
      <c r="BZ32" s="528">
        <v>118000</v>
      </c>
      <c r="CA32" s="524"/>
      <c r="CB32" s="301">
        <f>(IF(((BZ32/$D32)&lt;10),"&lt;10",ROUND((BZ32/$D32),0)))</f>
        <v>91</v>
      </c>
      <c r="CC32" s="530">
        <v>76.8</v>
      </c>
      <c r="CD32" s="522"/>
      <c r="CE32" s="530">
        <v>228</v>
      </c>
      <c r="CF32" s="522"/>
      <c r="CG32" s="530">
        <v>97.8</v>
      </c>
      <c r="CH32" s="522"/>
      <c r="CI32" s="530">
        <v>3.37</v>
      </c>
      <c r="CJ32" s="522" t="s">
        <v>314</v>
      </c>
      <c r="CK32" s="530">
        <v>3.44</v>
      </c>
      <c r="CL32" s="522" t="s">
        <v>314</v>
      </c>
      <c r="CM32" s="530">
        <v>7.99</v>
      </c>
      <c r="CN32" s="522" t="s">
        <v>315</v>
      </c>
      <c r="CO32" s="523">
        <v>938</v>
      </c>
      <c r="CP32" s="522" t="s">
        <v>8</v>
      </c>
      <c r="CQ32" s="522"/>
      <c r="CR32" s="531">
        <v>115000</v>
      </c>
      <c r="CS32" s="524" t="s">
        <v>8</v>
      </c>
      <c r="CT32" s="301">
        <f>(IF(((CR32/$D32)&lt;10),"&lt;10",ROUND((CR32/$D32),0)))</f>
        <v>89</v>
      </c>
      <c r="CU32" s="523">
        <v>4.78</v>
      </c>
      <c r="CV32" s="522"/>
      <c r="CW32" s="523">
        <v>2.12</v>
      </c>
      <c r="CX32" s="522"/>
      <c r="CY32" s="523">
        <v>0.59</v>
      </c>
      <c r="CZ32" s="522" t="s">
        <v>8</v>
      </c>
      <c r="DA32" s="521"/>
      <c r="DB32" s="522"/>
      <c r="DC32" s="521"/>
      <c r="DD32" s="532"/>
      <c r="DE32" s="432"/>
      <c r="DF32" s="432"/>
      <c r="DG32" s="432"/>
      <c r="DH32" s="432"/>
      <c r="DI32" s="432"/>
      <c r="DJ32" s="432"/>
      <c r="DK32" s="432"/>
      <c r="DL32" s="432"/>
      <c r="DM32" s="432"/>
      <c r="DN32" s="432"/>
      <c r="DO32" s="432"/>
      <c r="DP32" s="432"/>
      <c r="DQ32" s="432"/>
      <c r="DR32" s="432"/>
      <c r="DS32" s="432"/>
      <c r="DT32" s="432"/>
    </row>
    <row r="33" spans="1:124" s="533" customFormat="1" ht="11.25" x14ac:dyDescent="0.2">
      <c r="A33" s="465" t="s">
        <v>53</v>
      </c>
      <c r="B33" s="466" t="s">
        <v>243</v>
      </c>
      <c r="C33" s="30" t="s">
        <v>2</v>
      </c>
      <c r="D33" s="30">
        <v>1300</v>
      </c>
      <c r="E33" s="519" t="s">
        <v>2</v>
      </c>
      <c r="F33" s="467">
        <v>5</v>
      </c>
      <c r="G33" s="468" t="s">
        <v>12</v>
      </c>
      <c r="H33" s="467">
        <v>6</v>
      </c>
      <c r="I33" s="469" t="s">
        <v>12</v>
      </c>
      <c r="J33" s="469"/>
      <c r="K33" s="520"/>
      <c r="L33" s="468" t="s">
        <v>3</v>
      </c>
      <c r="M33" s="520"/>
      <c r="N33" s="468" t="s">
        <v>3</v>
      </c>
      <c r="O33" s="521"/>
      <c r="P33" s="522" t="s">
        <v>3</v>
      </c>
      <c r="Q33" s="521"/>
      <c r="R33" s="522" t="s">
        <v>3</v>
      </c>
      <c r="S33" s="521"/>
      <c r="T33" s="522" t="s">
        <v>3</v>
      </c>
      <c r="U33" s="521"/>
      <c r="V33" s="522"/>
      <c r="W33" s="521"/>
      <c r="X33" s="522"/>
      <c r="Y33" s="521">
        <v>0.26100000000000001</v>
      </c>
      <c r="Z33" s="522" t="s">
        <v>8</v>
      </c>
      <c r="AA33" s="521">
        <v>0.155</v>
      </c>
      <c r="AB33" s="522" t="s">
        <v>12</v>
      </c>
      <c r="AC33" s="521">
        <v>0.89400000000000002</v>
      </c>
      <c r="AD33" s="522" t="s">
        <v>8</v>
      </c>
      <c r="AE33" s="521"/>
      <c r="AF33" s="522" t="s">
        <v>3</v>
      </c>
      <c r="AG33" s="521">
        <v>0.26500000000000007</v>
      </c>
      <c r="AH33" s="522" t="s">
        <v>8</v>
      </c>
      <c r="AI33" s="521">
        <v>0.44500000000000001</v>
      </c>
      <c r="AJ33" s="522" t="s">
        <v>8</v>
      </c>
      <c r="AK33" s="521"/>
      <c r="AL33" s="522" t="s">
        <v>3</v>
      </c>
      <c r="AM33" s="521">
        <v>0.16</v>
      </c>
      <c r="AN33" s="522" t="s">
        <v>12</v>
      </c>
      <c r="AO33" s="521">
        <v>0.42199999999999999</v>
      </c>
      <c r="AP33" s="522" t="s">
        <v>8</v>
      </c>
      <c r="AQ33" s="521">
        <v>0.13800000000000001</v>
      </c>
      <c r="AR33" s="522" t="s">
        <v>12</v>
      </c>
      <c r="AS33" s="521">
        <v>0.13900000000000001</v>
      </c>
      <c r="AT33" s="522" t="s">
        <v>12</v>
      </c>
      <c r="AU33" s="523">
        <v>3.1000000000000005</v>
      </c>
      <c r="AV33" s="524" t="s">
        <v>12</v>
      </c>
      <c r="AW33" s="524"/>
      <c r="AX33" s="521"/>
      <c r="AY33" s="524" t="s">
        <v>3</v>
      </c>
      <c r="AZ33" s="524"/>
      <c r="BA33" s="521">
        <v>0.152</v>
      </c>
      <c r="BB33" s="522" t="s">
        <v>12</v>
      </c>
      <c r="BC33" s="525">
        <v>99.5</v>
      </c>
      <c r="BD33" s="526"/>
      <c r="BE33" s="526"/>
      <c r="BF33" s="525">
        <v>27</v>
      </c>
      <c r="BG33" s="527" t="s">
        <v>12</v>
      </c>
      <c r="BH33" s="525">
        <v>17.5</v>
      </c>
      <c r="BI33" s="526"/>
      <c r="BJ33" s="526"/>
      <c r="BK33" s="525">
        <v>2.8</v>
      </c>
      <c r="BL33" s="527" t="s">
        <v>12</v>
      </c>
      <c r="BM33" s="525">
        <v>4.5999999999999996</v>
      </c>
      <c r="BN33" s="527"/>
      <c r="BO33" s="525">
        <v>2.8</v>
      </c>
      <c r="BP33" s="527" t="s">
        <v>12</v>
      </c>
      <c r="BQ33" s="529">
        <v>1240</v>
      </c>
      <c r="BR33" s="524"/>
      <c r="BS33" s="524"/>
      <c r="BT33" s="528">
        <v>1990</v>
      </c>
      <c r="BU33" s="524"/>
      <c r="BV33" s="301" t="str">
        <f>(IF(((BT33/$D33)&lt;10),"&lt;10",ROUND((BT33/$D33),0)))</f>
        <v>&lt;10</v>
      </c>
      <c r="BW33" s="529">
        <v>25900</v>
      </c>
      <c r="BX33" s="524" t="s">
        <v>314</v>
      </c>
      <c r="BY33" s="524"/>
      <c r="BZ33" s="529">
        <v>27100</v>
      </c>
      <c r="CA33" s="524" t="s">
        <v>314</v>
      </c>
      <c r="CB33" s="524"/>
      <c r="CC33" s="530">
        <v>23</v>
      </c>
      <c r="CD33" s="522" t="s">
        <v>315</v>
      </c>
      <c r="CE33" s="530">
        <v>28.6</v>
      </c>
      <c r="CF33" s="522"/>
      <c r="CG33" s="530">
        <v>52.1</v>
      </c>
      <c r="CH33" s="522"/>
      <c r="CI33" s="530">
        <v>3.09</v>
      </c>
      <c r="CJ33" s="522" t="s">
        <v>314</v>
      </c>
      <c r="CK33" s="530">
        <v>3.16</v>
      </c>
      <c r="CL33" s="522" t="s">
        <v>314</v>
      </c>
      <c r="CM33" s="530">
        <v>3.07</v>
      </c>
      <c r="CN33" s="522" t="s">
        <v>314</v>
      </c>
      <c r="CO33" s="523">
        <v>8.27</v>
      </c>
      <c r="CP33" s="522" t="s">
        <v>316</v>
      </c>
      <c r="CQ33" s="522"/>
      <c r="CR33" s="535">
        <v>3830</v>
      </c>
      <c r="CS33" s="524" t="s">
        <v>316</v>
      </c>
      <c r="CT33" s="524"/>
      <c r="CU33" s="523">
        <v>0.38</v>
      </c>
      <c r="CV33" s="522" t="s">
        <v>12</v>
      </c>
      <c r="CW33" s="523">
        <v>0.39</v>
      </c>
      <c r="CX33" s="522" t="s">
        <v>12</v>
      </c>
      <c r="CY33" s="523">
        <v>0.41000000000000003</v>
      </c>
      <c r="CZ33" s="522" t="s">
        <v>12</v>
      </c>
      <c r="DA33" s="521"/>
      <c r="DB33" s="522"/>
      <c r="DC33" s="521"/>
      <c r="DD33" s="532"/>
      <c r="DE33" s="432"/>
      <c r="DF33" s="432"/>
      <c r="DG33" s="432"/>
      <c r="DH33" s="432"/>
      <c r="DI33" s="432"/>
      <c r="DJ33" s="432"/>
      <c r="DK33" s="432"/>
      <c r="DL33" s="432"/>
      <c r="DM33" s="432"/>
      <c r="DN33" s="432"/>
      <c r="DO33" s="432"/>
      <c r="DP33" s="432"/>
      <c r="DQ33" s="432"/>
      <c r="DR33" s="432"/>
      <c r="DS33" s="432"/>
      <c r="DT33" s="432"/>
    </row>
    <row r="34" spans="1:124" s="533" customFormat="1" ht="11.25" x14ac:dyDescent="0.2">
      <c r="A34" s="465" t="s">
        <v>54</v>
      </c>
      <c r="B34" s="466" t="s">
        <v>243</v>
      </c>
      <c r="C34" s="30" t="s">
        <v>2</v>
      </c>
      <c r="D34" s="30">
        <v>2230</v>
      </c>
      <c r="E34" s="534">
        <v>29000000</v>
      </c>
      <c r="F34" s="467">
        <v>5</v>
      </c>
      <c r="G34" s="468" t="s">
        <v>12</v>
      </c>
      <c r="H34" s="467">
        <v>6</v>
      </c>
      <c r="I34" s="469" t="s">
        <v>12</v>
      </c>
      <c r="J34" s="469"/>
      <c r="K34" s="520"/>
      <c r="L34" s="468" t="s">
        <v>3</v>
      </c>
      <c r="M34" s="520"/>
      <c r="N34" s="468" t="s">
        <v>3</v>
      </c>
      <c r="O34" s="521"/>
      <c r="P34" s="522" t="s">
        <v>3</v>
      </c>
      <c r="Q34" s="521"/>
      <c r="R34" s="522" t="s">
        <v>3</v>
      </c>
      <c r="S34" s="521"/>
      <c r="T34" s="522" t="s">
        <v>3</v>
      </c>
      <c r="U34" s="521"/>
      <c r="V34" s="522"/>
      <c r="W34" s="521"/>
      <c r="X34" s="522"/>
      <c r="Y34" s="521">
        <v>0.97699999999999998</v>
      </c>
      <c r="Z34" s="522" t="s">
        <v>8</v>
      </c>
      <c r="AA34" s="521">
        <v>0.503</v>
      </c>
      <c r="AB34" s="522" t="s">
        <v>8</v>
      </c>
      <c r="AC34" s="521">
        <v>4.3600000000000003</v>
      </c>
      <c r="AD34" s="522" t="s">
        <v>3</v>
      </c>
      <c r="AE34" s="521"/>
      <c r="AF34" s="522" t="s">
        <v>3</v>
      </c>
      <c r="AG34" s="521">
        <v>0.27200000000000008</v>
      </c>
      <c r="AH34" s="522" t="s">
        <v>8</v>
      </c>
      <c r="AI34" s="521">
        <v>6.34</v>
      </c>
      <c r="AJ34" s="522" t="s">
        <v>3</v>
      </c>
      <c r="AK34" s="521"/>
      <c r="AL34" s="522" t="s">
        <v>3</v>
      </c>
      <c r="AM34" s="521">
        <v>1.47</v>
      </c>
      <c r="AN34" s="522" t="s">
        <v>8</v>
      </c>
      <c r="AO34" s="521">
        <v>6.02</v>
      </c>
      <c r="AP34" s="522" t="s">
        <v>3</v>
      </c>
      <c r="AQ34" s="521">
        <v>0.19</v>
      </c>
      <c r="AR34" s="522" t="s">
        <v>12</v>
      </c>
      <c r="AS34" s="521">
        <v>0.192</v>
      </c>
      <c r="AT34" s="522" t="s">
        <v>12</v>
      </c>
      <c r="AU34" s="523">
        <v>65.900000000000006</v>
      </c>
      <c r="AV34" s="524" t="s">
        <v>3</v>
      </c>
      <c r="AW34" s="524"/>
      <c r="AX34" s="521"/>
      <c r="AY34" s="524" t="s">
        <v>3</v>
      </c>
      <c r="AZ34" s="524"/>
      <c r="BA34" s="521">
        <v>0.30099999999999999</v>
      </c>
      <c r="BB34" s="522" t="s">
        <v>8</v>
      </c>
      <c r="BC34" s="525">
        <v>554</v>
      </c>
      <c r="BD34" s="526"/>
      <c r="BE34" s="526"/>
      <c r="BF34" s="525">
        <v>41.7</v>
      </c>
      <c r="BG34" s="527"/>
      <c r="BH34" s="525">
        <v>180</v>
      </c>
      <c r="BI34" s="526"/>
      <c r="BJ34" s="526"/>
      <c r="BK34" s="525">
        <v>3.1</v>
      </c>
      <c r="BL34" s="527"/>
      <c r="BM34" s="525">
        <v>15.100000000000001</v>
      </c>
      <c r="BN34" s="527"/>
      <c r="BO34" s="525">
        <v>28</v>
      </c>
      <c r="BP34" s="527" t="s">
        <v>12</v>
      </c>
      <c r="BQ34" s="529">
        <v>1710</v>
      </c>
      <c r="BR34" s="524"/>
      <c r="BS34" s="524"/>
      <c r="BT34" s="529">
        <v>1730</v>
      </c>
      <c r="BU34" s="524"/>
      <c r="BV34" s="524"/>
      <c r="BW34" s="528">
        <v>1890000</v>
      </c>
      <c r="BX34" s="524"/>
      <c r="BY34" s="301">
        <f>(IF(((BW34/$D34)&lt;10),"&lt;10",ROUND((BW34/$D34),0)))</f>
        <v>848</v>
      </c>
      <c r="BZ34" s="528">
        <v>1470000</v>
      </c>
      <c r="CA34" s="524"/>
      <c r="CB34" s="301">
        <f>(IF(((BZ34/$D34)&lt;10),"&lt;10",ROUND((BZ34/$D34),0)))</f>
        <v>659</v>
      </c>
      <c r="CC34" s="530">
        <v>141</v>
      </c>
      <c r="CD34" s="522"/>
      <c r="CE34" s="530">
        <v>208</v>
      </c>
      <c r="CF34" s="522"/>
      <c r="CG34" s="530">
        <v>47.1</v>
      </c>
      <c r="CH34" s="522"/>
      <c r="CI34" s="530">
        <v>3.18</v>
      </c>
      <c r="CJ34" s="522" t="s">
        <v>315</v>
      </c>
      <c r="CK34" s="530">
        <v>2.23</v>
      </c>
      <c r="CL34" s="522" t="s">
        <v>314</v>
      </c>
      <c r="CM34" s="530">
        <v>11.9</v>
      </c>
      <c r="CN34" s="522" t="s">
        <v>315</v>
      </c>
      <c r="CO34" s="535">
        <v>4300</v>
      </c>
      <c r="CP34" s="522" t="s">
        <v>8</v>
      </c>
      <c r="CQ34" s="522"/>
      <c r="CR34" s="531">
        <v>1490000</v>
      </c>
      <c r="CS34" s="524" t="s">
        <v>8</v>
      </c>
      <c r="CT34" s="301">
        <f>(IF(((CR34/$D34)&lt;10),"&lt;10",ROUND((CR34/$D34),0)))</f>
        <v>668</v>
      </c>
      <c r="CU34" s="523">
        <v>23.2</v>
      </c>
      <c r="CV34" s="522"/>
      <c r="CW34" s="523">
        <v>16</v>
      </c>
      <c r="CX34" s="522"/>
      <c r="CY34" s="523">
        <v>2.23</v>
      </c>
      <c r="CZ34" s="522"/>
      <c r="DA34" s="521"/>
      <c r="DB34" s="522"/>
      <c r="DC34" s="521"/>
      <c r="DD34" s="532"/>
      <c r="DE34" s="432"/>
      <c r="DF34" s="432"/>
      <c r="DG34" s="432"/>
      <c r="DH34" s="432"/>
      <c r="DI34" s="432"/>
      <c r="DJ34" s="432"/>
      <c r="DK34" s="432"/>
      <c r="DL34" s="432"/>
      <c r="DM34" s="432"/>
      <c r="DN34" s="432"/>
      <c r="DO34" s="432"/>
      <c r="DP34" s="432"/>
      <c r="DQ34" s="432"/>
      <c r="DR34" s="432"/>
      <c r="DS34" s="432"/>
      <c r="DT34" s="432"/>
    </row>
    <row r="35" spans="1:124" s="533" customFormat="1" ht="11.25" x14ac:dyDescent="0.2">
      <c r="A35" s="465" t="s">
        <v>55</v>
      </c>
      <c r="B35" s="466" t="s">
        <v>243</v>
      </c>
      <c r="C35" s="30" t="s">
        <v>2</v>
      </c>
      <c r="D35" s="30">
        <v>536</v>
      </c>
      <c r="E35" s="534">
        <v>41000000</v>
      </c>
      <c r="F35" s="467">
        <v>5</v>
      </c>
      <c r="G35" s="468" t="s">
        <v>12</v>
      </c>
      <c r="H35" s="467">
        <v>6</v>
      </c>
      <c r="I35" s="469" t="s">
        <v>12</v>
      </c>
      <c r="J35" s="469"/>
      <c r="K35" s="520"/>
      <c r="L35" s="468" t="s">
        <v>3</v>
      </c>
      <c r="M35" s="520"/>
      <c r="N35" s="468" t="s">
        <v>3</v>
      </c>
      <c r="O35" s="521"/>
      <c r="P35" s="522" t="s">
        <v>3</v>
      </c>
      <c r="Q35" s="521"/>
      <c r="R35" s="522" t="s">
        <v>3</v>
      </c>
      <c r="S35" s="521"/>
      <c r="T35" s="522" t="s">
        <v>3</v>
      </c>
      <c r="U35" s="521"/>
      <c r="V35" s="522"/>
      <c r="W35" s="521"/>
      <c r="X35" s="522"/>
      <c r="Y35" s="521">
        <v>0.19400000000000001</v>
      </c>
      <c r="Z35" s="522" t="s">
        <v>12</v>
      </c>
      <c r="AA35" s="521">
        <v>0.20200000000000001</v>
      </c>
      <c r="AB35" s="522" t="s">
        <v>12</v>
      </c>
      <c r="AC35" s="521">
        <v>0.185</v>
      </c>
      <c r="AD35" s="522" t="s">
        <v>12</v>
      </c>
      <c r="AE35" s="521"/>
      <c r="AF35" s="522" t="s">
        <v>3</v>
      </c>
      <c r="AG35" s="521">
        <v>0.189</v>
      </c>
      <c r="AH35" s="522" t="s">
        <v>12</v>
      </c>
      <c r="AI35" s="521">
        <v>0.2</v>
      </c>
      <c r="AJ35" s="522" t="s">
        <v>12</v>
      </c>
      <c r="AK35" s="521"/>
      <c r="AL35" s="522" t="s">
        <v>3</v>
      </c>
      <c r="AM35" s="521">
        <v>0.20899999999999999</v>
      </c>
      <c r="AN35" s="522" t="s">
        <v>12</v>
      </c>
      <c r="AO35" s="521">
        <v>0.17799999999999999</v>
      </c>
      <c r="AP35" s="522" t="s">
        <v>12</v>
      </c>
      <c r="AQ35" s="521">
        <v>0.18</v>
      </c>
      <c r="AR35" s="522" t="s">
        <v>12</v>
      </c>
      <c r="AS35" s="521">
        <v>0.182</v>
      </c>
      <c r="AT35" s="522" t="s">
        <v>12</v>
      </c>
      <c r="AU35" s="523">
        <v>440</v>
      </c>
      <c r="AV35" s="524" t="s">
        <v>3</v>
      </c>
      <c r="AW35" s="524"/>
      <c r="AX35" s="521"/>
      <c r="AY35" s="524" t="s">
        <v>3</v>
      </c>
      <c r="AZ35" s="524"/>
      <c r="BA35" s="521">
        <v>0.19800000000000001</v>
      </c>
      <c r="BB35" s="522" t="s">
        <v>12</v>
      </c>
      <c r="BC35" s="525">
        <v>6.4</v>
      </c>
      <c r="BD35" s="526" t="s">
        <v>8</v>
      </c>
      <c r="BE35" s="526"/>
      <c r="BF35" s="525">
        <v>2.8</v>
      </c>
      <c r="BG35" s="527"/>
      <c r="BH35" s="525">
        <v>2.7</v>
      </c>
      <c r="BI35" s="526"/>
      <c r="BJ35" s="526"/>
      <c r="BK35" s="525">
        <v>2.8</v>
      </c>
      <c r="BL35" s="527" t="s">
        <v>12</v>
      </c>
      <c r="BM35" s="525">
        <v>1.2</v>
      </c>
      <c r="BN35" s="527" t="s">
        <v>8</v>
      </c>
      <c r="BO35" s="525">
        <v>2.8</v>
      </c>
      <c r="BP35" s="527" t="s">
        <v>12</v>
      </c>
      <c r="BQ35" s="529">
        <v>261</v>
      </c>
      <c r="BR35" s="524" t="s">
        <v>314</v>
      </c>
      <c r="BS35" s="524"/>
      <c r="BT35" s="529">
        <v>269</v>
      </c>
      <c r="BU35" s="524" t="s">
        <v>314</v>
      </c>
      <c r="BV35" s="524"/>
      <c r="BW35" s="528">
        <v>580000</v>
      </c>
      <c r="BX35" s="524"/>
      <c r="BY35" s="301">
        <f>(IF(((BW35/$D35)&lt;10),"&lt;10",ROUND((BW35/$D35),0)))</f>
        <v>1082</v>
      </c>
      <c r="BZ35" s="528">
        <v>442000</v>
      </c>
      <c r="CA35" s="524"/>
      <c r="CB35" s="301">
        <f>(IF(((BZ35/$D35)&lt;10),"&lt;10",ROUND((BZ35/$D35),0)))</f>
        <v>825</v>
      </c>
      <c r="CC35" s="530">
        <v>3.01</v>
      </c>
      <c r="CD35" s="522" t="s">
        <v>315</v>
      </c>
      <c r="CE35" s="530">
        <v>5.39</v>
      </c>
      <c r="CF35" s="522" t="s">
        <v>315</v>
      </c>
      <c r="CG35" s="530">
        <v>3.16</v>
      </c>
      <c r="CH35" s="522" t="s">
        <v>315</v>
      </c>
      <c r="CI35" s="530">
        <v>2.21</v>
      </c>
      <c r="CJ35" s="522" t="s">
        <v>314</v>
      </c>
      <c r="CK35" s="530">
        <v>2.2599999999999998</v>
      </c>
      <c r="CL35" s="522" t="s">
        <v>314</v>
      </c>
      <c r="CM35" s="530">
        <v>2.2000000000000002</v>
      </c>
      <c r="CN35" s="522" t="s">
        <v>314</v>
      </c>
      <c r="CO35" s="523">
        <v>324</v>
      </c>
      <c r="CP35" s="522" t="s">
        <v>8</v>
      </c>
      <c r="CQ35" s="522"/>
      <c r="CR35" s="531">
        <v>324000</v>
      </c>
      <c r="CS35" s="524" t="s">
        <v>8</v>
      </c>
      <c r="CT35" s="301">
        <f>(IF(((CR35/$D35)&lt;10),"&lt;10",ROUND((CR35/$D35),0)))</f>
        <v>604</v>
      </c>
      <c r="CU35" s="523">
        <v>1.47</v>
      </c>
      <c r="CV35" s="522"/>
      <c r="CW35" s="523">
        <v>1.18</v>
      </c>
      <c r="CX35" s="522"/>
      <c r="CY35" s="523">
        <v>0.21</v>
      </c>
      <c r="CZ35" s="522" t="s">
        <v>12</v>
      </c>
      <c r="DA35" s="521"/>
      <c r="DB35" s="522"/>
      <c r="DC35" s="521"/>
      <c r="DD35" s="532"/>
      <c r="DE35" s="432"/>
      <c r="DF35" s="432"/>
      <c r="DG35" s="432"/>
      <c r="DH35" s="432"/>
      <c r="DI35" s="432"/>
      <c r="DJ35" s="432"/>
      <c r="DK35" s="432"/>
      <c r="DL35" s="432"/>
      <c r="DM35" s="432"/>
      <c r="DN35" s="432"/>
      <c r="DO35" s="432"/>
      <c r="DP35" s="432"/>
      <c r="DQ35" s="432"/>
      <c r="DR35" s="432"/>
      <c r="DS35" s="432"/>
      <c r="DT35" s="432"/>
    </row>
    <row r="36" spans="1:124" s="533" customFormat="1" ht="11.25" x14ac:dyDescent="0.2">
      <c r="A36" s="465" t="s">
        <v>56</v>
      </c>
      <c r="B36" s="466" t="s">
        <v>243</v>
      </c>
      <c r="C36" s="30" t="s">
        <v>2</v>
      </c>
      <c r="D36" s="30">
        <v>100</v>
      </c>
      <c r="E36" s="534">
        <v>2700</v>
      </c>
      <c r="F36" s="467">
        <v>5</v>
      </c>
      <c r="G36" s="468" t="s">
        <v>12</v>
      </c>
      <c r="H36" s="467">
        <v>6</v>
      </c>
      <c r="I36" s="469" t="s">
        <v>12</v>
      </c>
      <c r="J36" s="469"/>
      <c r="K36" s="520"/>
      <c r="L36" s="468" t="s">
        <v>3</v>
      </c>
      <c r="M36" s="520"/>
      <c r="N36" s="468" t="s">
        <v>3</v>
      </c>
      <c r="O36" s="521"/>
      <c r="P36" s="522" t="s">
        <v>3</v>
      </c>
      <c r="Q36" s="521"/>
      <c r="R36" s="522" t="s">
        <v>3</v>
      </c>
      <c r="S36" s="521"/>
      <c r="T36" s="522" t="s">
        <v>3</v>
      </c>
      <c r="U36" s="521"/>
      <c r="V36" s="522"/>
      <c r="W36" s="521"/>
      <c r="X36" s="522"/>
      <c r="Y36" s="521">
        <v>0.88300000000000001</v>
      </c>
      <c r="Z36" s="522" t="s">
        <v>8</v>
      </c>
      <c r="AA36" s="521">
        <v>0.47499999999999998</v>
      </c>
      <c r="AB36" s="522" t="s">
        <v>316</v>
      </c>
      <c r="AC36" s="521">
        <v>5.8</v>
      </c>
      <c r="AD36" s="522" t="s">
        <v>3</v>
      </c>
      <c r="AE36" s="521"/>
      <c r="AF36" s="522" t="s">
        <v>3</v>
      </c>
      <c r="AG36" s="521">
        <v>0.32700000000000001</v>
      </c>
      <c r="AH36" s="522" t="s">
        <v>316</v>
      </c>
      <c r="AI36" s="521">
        <v>1.36</v>
      </c>
      <c r="AJ36" s="522" t="s">
        <v>8</v>
      </c>
      <c r="AK36" s="521"/>
      <c r="AL36" s="522" t="s">
        <v>3</v>
      </c>
      <c r="AM36" s="521">
        <v>0.25900000000000001</v>
      </c>
      <c r="AN36" s="522" t="s">
        <v>316</v>
      </c>
      <c r="AO36" s="521">
        <v>1.76</v>
      </c>
      <c r="AP36" s="522" t="s">
        <v>8</v>
      </c>
      <c r="AQ36" s="521">
        <v>0.14599999999999999</v>
      </c>
      <c r="AR36" s="522" t="s">
        <v>12</v>
      </c>
      <c r="AS36" s="521">
        <v>0.14699999999999999</v>
      </c>
      <c r="AT36" s="522" t="s">
        <v>12</v>
      </c>
      <c r="AU36" s="523">
        <v>55.5</v>
      </c>
      <c r="AV36" s="524" t="s">
        <v>3</v>
      </c>
      <c r="AW36" s="524"/>
      <c r="AX36" s="521"/>
      <c r="AY36" s="524" t="s">
        <v>3</v>
      </c>
      <c r="AZ36" s="524"/>
      <c r="BA36" s="521">
        <v>0.16</v>
      </c>
      <c r="BB36" s="522" t="s">
        <v>12</v>
      </c>
      <c r="BC36" s="536">
        <v>306</v>
      </c>
      <c r="BD36" s="526"/>
      <c r="BE36" s="301" t="str">
        <f>(IF(((BC36/$D36)&lt;10),"&lt;10",ROUND((BC36/$D36),0)))</f>
        <v>&lt;10</v>
      </c>
      <c r="BF36" s="525">
        <v>7.7</v>
      </c>
      <c r="BG36" s="527"/>
      <c r="BH36" s="525">
        <v>51.7</v>
      </c>
      <c r="BI36" s="526"/>
      <c r="BJ36" s="526"/>
      <c r="BK36" s="525">
        <v>28</v>
      </c>
      <c r="BL36" s="527" t="s">
        <v>12</v>
      </c>
      <c r="BM36" s="525">
        <v>21.5</v>
      </c>
      <c r="BN36" s="527"/>
      <c r="BO36" s="525">
        <v>28</v>
      </c>
      <c r="BP36" s="527" t="s">
        <v>12</v>
      </c>
      <c r="BQ36" s="528">
        <v>5560</v>
      </c>
      <c r="BR36" s="524"/>
      <c r="BS36" s="301">
        <f>(IF(((BQ36/$D36)&lt;10),"&lt;10",ROUND((BQ36/$D36),0)))</f>
        <v>56</v>
      </c>
      <c r="BT36" s="528">
        <v>9630</v>
      </c>
      <c r="BU36" s="524"/>
      <c r="BV36" s="301">
        <f>(IF(((BT36/$D36)&lt;10),"&lt;10",ROUND((BT36/$D36),0)))</f>
        <v>96</v>
      </c>
      <c r="BW36" s="529">
        <v>25900</v>
      </c>
      <c r="BX36" s="524" t="s">
        <v>314</v>
      </c>
      <c r="BY36" s="524"/>
      <c r="BZ36" s="529">
        <v>27100</v>
      </c>
      <c r="CA36" s="524" t="s">
        <v>314</v>
      </c>
      <c r="CB36" s="524"/>
      <c r="CC36" s="530">
        <v>46.1</v>
      </c>
      <c r="CD36" s="522"/>
      <c r="CE36" s="530">
        <v>176</v>
      </c>
      <c r="CF36" s="522"/>
      <c r="CG36" s="530">
        <v>161</v>
      </c>
      <c r="CH36" s="522"/>
      <c r="CI36" s="530">
        <v>16.3</v>
      </c>
      <c r="CJ36" s="522" t="s">
        <v>315</v>
      </c>
      <c r="CK36" s="530">
        <v>16.600000000000001</v>
      </c>
      <c r="CL36" s="522" t="s">
        <v>315</v>
      </c>
      <c r="CM36" s="530">
        <v>25.6</v>
      </c>
      <c r="CN36" s="522"/>
      <c r="CO36" s="523">
        <v>207</v>
      </c>
      <c r="CP36" s="522" t="s">
        <v>8</v>
      </c>
      <c r="CQ36" s="522"/>
      <c r="CR36" s="535">
        <v>4170</v>
      </c>
      <c r="CS36" s="524" t="s">
        <v>316</v>
      </c>
      <c r="CT36" s="524"/>
      <c r="CU36" s="523">
        <v>5.57</v>
      </c>
      <c r="CV36" s="522"/>
      <c r="CW36" s="523">
        <v>1.1599999999999999</v>
      </c>
      <c r="CX36" s="522"/>
      <c r="CY36" s="523">
        <v>0.51</v>
      </c>
      <c r="CZ36" s="522" t="s">
        <v>8</v>
      </c>
      <c r="DA36" s="521"/>
      <c r="DB36" s="522"/>
      <c r="DC36" s="521"/>
      <c r="DD36" s="532"/>
      <c r="DE36" s="432"/>
      <c r="DF36" s="432"/>
      <c r="DG36" s="432"/>
      <c r="DH36" s="432"/>
      <c r="DI36" s="432"/>
      <c r="DJ36" s="432"/>
      <c r="DK36" s="432"/>
      <c r="DL36" s="432"/>
      <c r="DM36" s="432"/>
      <c r="DN36" s="432"/>
      <c r="DO36" s="432"/>
      <c r="DP36" s="432"/>
      <c r="DQ36" s="432"/>
      <c r="DR36" s="432"/>
      <c r="DS36" s="432"/>
      <c r="DT36" s="432"/>
    </row>
    <row r="37" spans="1:124" s="533" customFormat="1" ht="11.25" x14ac:dyDescent="0.2">
      <c r="A37" s="465" t="s">
        <v>57</v>
      </c>
      <c r="B37" s="466" t="s">
        <v>243</v>
      </c>
      <c r="C37" s="30" t="s">
        <v>2</v>
      </c>
      <c r="D37" s="30">
        <v>561</v>
      </c>
      <c r="E37" s="534">
        <v>23000</v>
      </c>
      <c r="F37" s="467">
        <v>5</v>
      </c>
      <c r="G37" s="468" t="s">
        <v>12</v>
      </c>
      <c r="H37" s="467">
        <v>6</v>
      </c>
      <c r="I37" s="469" t="s">
        <v>12</v>
      </c>
      <c r="J37" s="469"/>
      <c r="K37" s="520"/>
      <c r="L37" s="468" t="s">
        <v>3</v>
      </c>
      <c r="M37" s="520"/>
      <c r="N37" s="468" t="s">
        <v>3</v>
      </c>
      <c r="O37" s="521"/>
      <c r="P37" s="522" t="s">
        <v>3</v>
      </c>
      <c r="Q37" s="521"/>
      <c r="R37" s="522" t="s">
        <v>3</v>
      </c>
      <c r="S37" s="521"/>
      <c r="T37" s="522" t="s">
        <v>3</v>
      </c>
      <c r="U37" s="521"/>
      <c r="V37" s="522"/>
      <c r="W37" s="521"/>
      <c r="X37" s="522"/>
      <c r="Y37" s="521">
        <v>0.20899999999999999</v>
      </c>
      <c r="Z37" s="522" t="s">
        <v>12</v>
      </c>
      <c r="AA37" s="521">
        <v>0.34899999999999998</v>
      </c>
      <c r="AB37" s="522" t="s">
        <v>8</v>
      </c>
      <c r="AC37" s="521">
        <v>0.35899999999999999</v>
      </c>
      <c r="AD37" s="522" t="s">
        <v>8</v>
      </c>
      <c r="AE37" s="521"/>
      <c r="AF37" s="522" t="s">
        <v>3</v>
      </c>
      <c r="AG37" s="521">
        <v>0.20499999999999999</v>
      </c>
      <c r="AH37" s="522" t="s">
        <v>8</v>
      </c>
      <c r="AI37" s="521">
        <v>0.26</v>
      </c>
      <c r="AJ37" s="522" t="s">
        <v>8</v>
      </c>
      <c r="AK37" s="521"/>
      <c r="AL37" s="522" t="s">
        <v>3</v>
      </c>
      <c r="AM37" s="521">
        <v>0.39900000000000002</v>
      </c>
      <c r="AN37" s="522" t="s">
        <v>8</v>
      </c>
      <c r="AO37" s="521">
        <v>0.26800000000000002</v>
      </c>
      <c r="AP37" s="522" t="s">
        <v>8</v>
      </c>
      <c r="AQ37" s="521">
        <v>0.192</v>
      </c>
      <c r="AR37" s="522" t="s">
        <v>12</v>
      </c>
      <c r="AS37" s="521">
        <v>0.19600000000000001</v>
      </c>
      <c r="AT37" s="522" t="s">
        <v>12</v>
      </c>
      <c r="AU37" s="523">
        <v>421</v>
      </c>
      <c r="AV37" s="524" t="s">
        <v>3</v>
      </c>
      <c r="AW37" s="524"/>
      <c r="AX37" s="521"/>
      <c r="AY37" s="524" t="s">
        <v>3</v>
      </c>
      <c r="AZ37" s="524"/>
      <c r="BA37" s="521">
        <v>0.64800000000000002</v>
      </c>
      <c r="BB37" s="522" t="s">
        <v>8</v>
      </c>
      <c r="BC37" s="525">
        <v>2.8</v>
      </c>
      <c r="BD37" s="526" t="s">
        <v>8</v>
      </c>
      <c r="BE37" s="526"/>
      <c r="BF37" s="525">
        <v>1</v>
      </c>
      <c r="BG37" s="527" t="s">
        <v>8</v>
      </c>
      <c r="BH37" s="525">
        <v>2.4</v>
      </c>
      <c r="BI37" s="526" t="s">
        <v>8</v>
      </c>
      <c r="BJ37" s="526"/>
      <c r="BK37" s="525">
        <v>0.34</v>
      </c>
      <c r="BL37" s="527" t="s">
        <v>8</v>
      </c>
      <c r="BM37" s="525">
        <v>2.2999999999999998</v>
      </c>
      <c r="BN37" s="527" t="s">
        <v>8</v>
      </c>
      <c r="BO37" s="525">
        <v>0.38</v>
      </c>
      <c r="BP37" s="527" t="s">
        <v>8</v>
      </c>
      <c r="BQ37" s="529">
        <v>261</v>
      </c>
      <c r="BR37" s="524" t="s">
        <v>314</v>
      </c>
      <c r="BS37" s="524"/>
      <c r="BT37" s="529">
        <v>269</v>
      </c>
      <c r="BU37" s="524" t="s">
        <v>314</v>
      </c>
      <c r="BV37" s="524"/>
      <c r="BW37" s="528">
        <v>392000</v>
      </c>
      <c r="BX37" s="524"/>
      <c r="BY37" s="301">
        <f>(IF(((BW37/$D37)&lt;10),"&lt;10",ROUND((BW37/$D37),0)))</f>
        <v>699</v>
      </c>
      <c r="BZ37" s="528">
        <v>299000</v>
      </c>
      <c r="CA37" s="524"/>
      <c r="CB37" s="301">
        <f>(IF(((BZ37/$D37)&lt;10),"&lt;10",ROUND((BZ37/$D37),0)))</f>
        <v>533</v>
      </c>
      <c r="CC37" s="530">
        <v>2.27</v>
      </c>
      <c r="CD37" s="522" t="s">
        <v>314</v>
      </c>
      <c r="CE37" s="530">
        <v>4.62</v>
      </c>
      <c r="CF37" s="522" t="s">
        <v>315</v>
      </c>
      <c r="CG37" s="530">
        <v>6.18</v>
      </c>
      <c r="CH37" s="522" t="s">
        <v>315</v>
      </c>
      <c r="CI37" s="530">
        <v>2.16</v>
      </c>
      <c r="CJ37" s="522" t="s">
        <v>314</v>
      </c>
      <c r="CK37" s="530">
        <v>2.21</v>
      </c>
      <c r="CL37" s="522" t="s">
        <v>314</v>
      </c>
      <c r="CM37" s="530">
        <v>2.15</v>
      </c>
      <c r="CN37" s="522" t="s">
        <v>314</v>
      </c>
      <c r="CO37" s="523">
        <v>8.07</v>
      </c>
      <c r="CP37" s="522" t="s">
        <v>8</v>
      </c>
      <c r="CQ37" s="522"/>
      <c r="CR37" s="531">
        <v>7410</v>
      </c>
      <c r="CS37" s="524" t="s">
        <v>8</v>
      </c>
      <c r="CT37" s="301">
        <f>(IF(((CR37/$D37)&lt;10),"&lt;10",ROUND((CR37/$D37),0)))</f>
        <v>13</v>
      </c>
      <c r="CU37" s="523">
        <v>0.48</v>
      </c>
      <c r="CV37" s="522" t="s">
        <v>8</v>
      </c>
      <c r="CW37" s="523">
        <v>0.56999999999999995</v>
      </c>
      <c r="CX37" s="522" t="s">
        <v>8</v>
      </c>
      <c r="CY37" s="523">
        <v>0.21</v>
      </c>
      <c r="CZ37" s="522" t="s">
        <v>12</v>
      </c>
      <c r="DA37" s="521"/>
      <c r="DB37" s="522"/>
      <c r="DC37" s="521"/>
      <c r="DD37" s="532"/>
      <c r="DE37" s="432"/>
      <c r="DF37" s="432"/>
      <c r="DG37" s="432"/>
      <c r="DH37" s="432"/>
      <c r="DI37" s="432"/>
      <c r="DJ37" s="432"/>
      <c r="DK37" s="432"/>
      <c r="DL37" s="432"/>
      <c r="DM37" s="432"/>
      <c r="DN37" s="432"/>
      <c r="DO37" s="432"/>
      <c r="DP37" s="432"/>
      <c r="DQ37" s="432"/>
      <c r="DR37" s="432"/>
      <c r="DS37" s="432"/>
      <c r="DT37" s="432"/>
    </row>
    <row r="38" spans="1:124" s="533" customFormat="1" ht="11.25" x14ac:dyDescent="0.2">
      <c r="A38" s="465" t="s">
        <v>58</v>
      </c>
      <c r="B38" s="466" t="s">
        <v>243</v>
      </c>
      <c r="C38" s="30" t="s">
        <v>2</v>
      </c>
      <c r="D38" s="30">
        <v>1170</v>
      </c>
      <c r="E38" s="519" t="s">
        <v>2</v>
      </c>
      <c r="F38" s="467">
        <v>5</v>
      </c>
      <c r="G38" s="468" t="s">
        <v>12</v>
      </c>
      <c r="H38" s="467">
        <v>6</v>
      </c>
      <c r="I38" s="469" t="s">
        <v>12</v>
      </c>
      <c r="J38" s="469"/>
      <c r="K38" s="520"/>
      <c r="L38" s="468" t="s">
        <v>3</v>
      </c>
      <c r="M38" s="520"/>
      <c r="N38" s="468" t="s">
        <v>3</v>
      </c>
      <c r="O38" s="521"/>
      <c r="P38" s="522" t="s">
        <v>3</v>
      </c>
      <c r="Q38" s="521"/>
      <c r="R38" s="522" t="s">
        <v>3</v>
      </c>
      <c r="S38" s="521"/>
      <c r="T38" s="522" t="s">
        <v>3</v>
      </c>
      <c r="U38" s="521"/>
      <c r="V38" s="522"/>
      <c r="W38" s="521"/>
      <c r="X38" s="522"/>
      <c r="Y38" s="521">
        <v>0.38800000000000001</v>
      </c>
      <c r="Z38" s="522" t="s">
        <v>8</v>
      </c>
      <c r="AA38" s="521">
        <v>0.26200000000000001</v>
      </c>
      <c r="AB38" s="522" t="s">
        <v>8</v>
      </c>
      <c r="AC38" s="521">
        <v>0.39000000000000007</v>
      </c>
      <c r="AD38" s="522" t="s">
        <v>8</v>
      </c>
      <c r="AE38" s="521"/>
      <c r="AF38" s="522" t="s">
        <v>3</v>
      </c>
      <c r="AG38" s="521">
        <v>0.17399999999999999</v>
      </c>
      <c r="AH38" s="522" t="s">
        <v>12</v>
      </c>
      <c r="AI38" s="521">
        <v>0.52500000000000002</v>
      </c>
      <c r="AJ38" s="522" t="s">
        <v>8</v>
      </c>
      <c r="AK38" s="521"/>
      <c r="AL38" s="522" t="s">
        <v>3</v>
      </c>
      <c r="AM38" s="521">
        <v>0.49099999999999999</v>
      </c>
      <c r="AN38" s="522" t="s">
        <v>8</v>
      </c>
      <c r="AO38" s="521">
        <v>1.24</v>
      </c>
      <c r="AP38" s="522" t="s">
        <v>8</v>
      </c>
      <c r="AQ38" s="521">
        <v>0.16600000000000004</v>
      </c>
      <c r="AR38" s="522" t="s">
        <v>12</v>
      </c>
      <c r="AS38" s="521">
        <v>0.16800000000000001</v>
      </c>
      <c r="AT38" s="522" t="s">
        <v>12</v>
      </c>
      <c r="AU38" s="523">
        <v>279</v>
      </c>
      <c r="AV38" s="524" t="s">
        <v>3</v>
      </c>
      <c r="AW38" s="524"/>
      <c r="AX38" s="521"/>
      <c r="AY38" s="524" t="s">
        <v>3</v>
      </c>
      <c r="AZ38" s="524"/>
      <c r="BA38" s="521">
        <v>0.42799999999999999</v>
      </c>
      <c r="BB38" s="522" t="s">
        <v>8</v>
      </c>
      <c r="BC38" s="525">
        <v>108</v>
      </c>
      <c r="BD38" s="526"/>
      <c r="BE38" s="526"/>
      <c r="BF38" s="525">
        <v>22.2</v>
      </c>
      <c r="BG38" s="527"/>
      <c r="BH38" s="525">
        <v>41.099999999999994</v>
      </c>
      <c r="BI38" s="526"/>
      <c r="BJ38" s="526"/>
      <c r="BK38" s="525">
        <v>28</v>
      </c>
      <c r="BL38" s="527" t="s">
        <v>12</v>
      </c>
      <c r="BM38" s="525">
        <v>4.7</v>
      </c>
      <c r="BN38" s="527"/>
      <c r="BO38" s="525">
        <v>28</v>
      </c>
      <c r="BP38" s="527" t="s">
        <v>12</v>
      </c>
      <c r="BQ38" s="529">
        <v>261</v>
      </c>
      <c r="BR38" s="524" t="s">
        <v>314</v>
      </c>
      <c r="BS38" s="524"/>
      <c r="BT38" s="529">
        <v>269</v>
      </c>
      <c r="BU38" s="524" t="s">
        <v>314</v>
      </c>
      <c r="BV38" s="524"/>
      <c r="BW38" s="528">
        <v>1860000</v>
      </c>
      <c r="BX38" s="524"/>
      <c r="BY38" s="301">
        <f>(IF(((BW38/$D38)&lt;10),"&lt;10",ROUND((BW38/$D38),0)))</f>
        <v>1590</v>
      </c>
      <c r="BZ38" s="528">
        <v>1440000</v>
      </c>
      <c r="CA38" s="524"/>
      <c r="CB38" s="301">
        <f>(IF(((BZ38/$D38)&lt;10),"&lt;10",ROUND((BZ38/$D38),0)))</f>
        <v>1231</v>
      </c>
      <c r="CC38" s="530">
        <v>28.3</v>
      </c>
      <c r="CD38" s="522"/>
      <c r="CE38" s="530">
        <v>57</v>
      </c>
      <c r="CF38" s="522"/>
      <c r="CG38" s="530">
        <v>14.3</v>
      </c>
      <c r="CH38" s="522" t="s">
        <v>315</v>
      </c>
      <c r="CI38" s="530">
        <v>3.19</v>
      </c>
      <c r="CJ38" s="522" t="s">
        <v>315</v>
      </c>
      <c r="CK38" s="530">
        <v>2.2999999999999998</v>
      </c>
      <c r="CL38" s="522" t="s">
        <v>314</v>
      </c>
      <c r="CM38" s="530">
        <v>4.91</v>
      </c>
      <c r="CN38" s="522" t="s">
        <v>315</v>
      </c>
      <c r="CO38" s="523">
        <v>119</v>
      </c>
      <c r="CP38" s="522" t="s">
        <v>8</v>
      </c>
      <c r="CQ38" s="522"/>
      <c r="CR38" s="531">
        <v>1160000</v>
      </c>
      <c r="CS38" s="524" t="s">
        <v>8</v>
      </c>
      <c r="CT38" s="301">
        <f>(IF(((CR38/$D38)&lt;10),"&lt;10",ROUND((CR38/$D38),0)))</f>
        <v>991</v>
      </c>
      <c r="CU38" s="523">
        <v>8.1</v>
      </c>
      <c r="CV38" s="522"/>
      <c r="CW38" s="523">
        <v>5.42</v>
      </c>
      <c r="CX38" s="522"/>
      <c r="CY38" s="523">
        <v>1.25</v>
      </c>
      <c r="CZ38" s="522"/>
      <c r="DA38" s="521"/>
      <c r="DB38" s="522"/>
      <c r="DC38" s="521"/>
      <c r="DD38" s="532"/>
      <c r="DE38" s="432"/>
      <c r="DF38" s="432"/>
      <c r="DG38" s="432"/>
      <c r="DH38" s="432"/>
      <c r="DI38" s="432"/>
      <c r="DJ38" s="432"/>
      <c r="DK38" s="432"/>
      <c r="DL38" s="432"/>
      <c r="DM38" s="432"/>
      <c r="DN38" s="432"/>
      <c r="DO38" s="432"/>
      <c r="DP38" s="432"/>
      <c r="DQ38" s="432"/>
      <c r="DR38" s="432"/>
      <c r="DS38" s="432"/>
      <c r="DT38" s="432"/>
    </row>
    <row r="39" spans="1:124" s="545" customFormat="1" ht="11.25" x14ac:dyDescent="0.2">
      <c r="A39" s="202" t="s">
        <v>59</v>
      </c>
      <c r="B39" s="485" t="s">
        <v>243</v>
      </c>
      <c r="C39" s="39" t="s">
        <v>2</v>
      </c>
      <c r="D39" s="39">
        <v>1520</v>
      </c>
      <c r="E39" s="486">
        <v>21000000</v>
      </c>
      <c r="F39" s="487">
        <v>5</v>
      </c>
      <c r="G39" s="93" t="s">
        <v>12</v>
      </c>
      <c r="H39" s="487">
        <v>6</v>
      </c>
      <c r="I39" s="488" t="s">
        <v>12</v>
      </c>
      <c r="J39" s="488"/>
      <c r="K39" s="94"/>
      <c r="L39" s="93" t="s">
        <v>3</v>
      </c>
      <c r="M39" s="94"/>
      <c r="N39" s="93" t="s">
        <v>3</v>
      </c>
      <c r="O39" s="489"/>
      <c r="P39" s="490" t="s">
        <v>3</v>
      </c>
      <c r="Q39" s="489"/>
      <c r="R39" s="490" t="s">
        <v>3</v>
      </c>
      <c r="S39" s="489"/>
      <c r="T39" s="490" t="s">
        <v>3</v>
      </c>
      <c r="U39" s="489"/>
      <c r="V39" s="490"/>
      <c r="W39" s="489"/>
      <c r="X39" s="490"/>
      <c r="Y39" s="489">
        <v>0.94600000000000006</v>
      </c>
      <c r="Z39" s="490" t="s">
        <v>8</v>
      </c>
      <c r="AA39" s="489">
        <v>0.52200000000000002</v>
      </c>
      <c r="AB39" s="490" t="s">
        <v>8</v>
      </c>
      <c r="AC39" s="489">
        <v>7.22</v>
      </c>
      <c r="AD39" s="490" t="s">
        <v>3</v>
      </c>
      <c r="AE39" s="489"/>
      <c r="AF39" s="490" t="s">
        <v>3</v>
      </c>
      <c r="AG39" s="489">
        <v>0.23300000000000001</v>
      </c>
      <c r="AH39" s="490" t="s">
        <v>8</v>
      </c>
      <c r="AI39" s="489">
        <v>5.14</v>
      </c>
      <c r="AJ39" s="490" t="s">
        <v>3</v>
      </c>
      <c r="AK39" s="489"/>
      <c r="AL39" s="490" t="s">
        <v>3</v>
      </c>
      <c r="AM39" s="489">
        <v>1.36</v>
      </c>
      <c r="AN39" s="490" t="s">
        <v>8</v>
      </c>
      <c r="AO39" s="489">
        <v>6.28</v>
      </c>
      <c r="AP39" s="490" t="s">
        <v>3</v>
      </c>
      <c r="AQ39" s="489">
        <v>0.21199999999999999</v>
      </c>
      <c r="AR39" s="490" t="s">
        <v>12</v>
      </c>
      <c r="AS39" s="489">
        <v>0.215</v>
      </c>
      <c r="AT39" s="490" t="s">
        <v>12</v>
      </c>
      <c r="AU39" s="491">
        <v>69.7</v>
      </c>
      <c r="AV39" s="492" t="s">
        <v>3</v>
      </c>
      <c r="AW39" s="492"/>
      <c r="AX39" s="489"/>
      <c r="AY39" s="492" t="s">
        <v>3</v>
      </c>
      <c r="AZ39" s="492"/>
      <c r="BA39" s="489">
        <v>0.31</v>
      </c>
      <c r="BB39" s="490" t="s">
        <v>8</v>
      </c>
      <c r="BC39" s="493">
        <v>672</v>
      </c>
      <c r="BD39" s="538"/>
      <c r="BE39" s="538"/>
      <c r="BF39" s="493">
        <v>40.099999999999994</v>
      </c>
      <c r="BG39" s="539"/>
      <c r="BH39" s="493">
        <v>187</v>
      </c>
      <c r="BI39" s="538"/>
      <c r="BJ39" s="538"/>
      <c r="BK39" s="493">
        <v>4.4000000000000004</v>
      </c>
      <c r="BL39" s="539"/>
      <c r="BM39" s="493">
        <v>23</v>
      </c>
      <c r="BN39" s="539"/>
      <c r="BO39" s="493">
        <v>7.5</v>
      </c>
      <c r="BP39" s="539"/>
      <c r="BQ39" s="540">
        <v>1560</v>
      </c>
      <c r="BR39" s="492"/>
      <c r="BS39" s="492"/>
      <c r="BT39" s="541">
        <v>2670</v>
      </c>
      <c r="BU39" s="492"/>
      <c r="BV39" s="301" t="str">
        <f>(IF(((BT39/$D39)&lt;10),"&lt;10",ROUND((BT39/$D39),0)))</f>
        <v>&lt;10</v>
      </c>
      <c r="BW39" s="541">
        <v>1330000</v>
      </c>
      <c r="BX39" s="492"/>
      <c r="BY39" s="301">
        <f>(IF(((BW39/$D39)&lt;10),"&lt;10",ROUND((BW39/$D39),0)))</f>
        <v>875</v>
      </c>
      <c r="BZ39" s="541">
        <v>952000</v>
      </c>
      <c r="CA39" s="492"/>
      <c r="CB39" s="301">
        <f>(IF(((BZ39/$D39)&lt;10),"&lt;10",ROUND((BZ39/$D39),0)))</f>
        <v>626</v>
      </c>
      <c r="CC39" s="542">
        <v>134</v>
      </c>
      <c r="CD39" s="490"/>
      <c r="CE39" s="542">
        <v>265</v>
      </c>
      <c r="CF39" s="490"/>
      <c r="CG39" s="542">
        <v>71.3</v>
      </c>
      <c r="CH39" s="490"/>
      <c r="CI39" s="542">
        <v>3.46</v>
      </c>
      <c r="CJ39" s="490" t="s">
        <v>315</v>
      </c>
      <c r="CK39" s="542">
        <v>2.31</v>
      </c>
      <c r="CL39" s="490" t="s">
        <v>314</v>
      </c>
      <c r="CM39" s="542">
        <v>13.4</v>
      </c>
      <c r="CN39" s="490" t="s">
        <v>315</v>
      </c>
      <c r="CO39" s="543">
        <v>1260</v>
      </c>
      <c r="CP39" s="490" t="s">
        <v>8</v>
      </c>
      <c r="CQ39" s="490"/>
      <c r="CR39" s="544">
        <v>1210000</v>
      </c>
      <c r="CS39" s="492" t="s">
        <v>8</v>
      </c>
      <c r="CT39" s="301">
        <f>(IF(((CR39/$D39)&lt;10),"&lt;10",ROUND((CR39/$D39),0)))</f>
        <v>796</v>
      </c>
      <c r="CU39" s="491">
        <v>21.5</v>
      </c>
      <c r="CV39" s="490"/>
      <c r="CW39" s="491">
        <v>26.1</v>
      </c>
      <c r="CX39" s="490"/>
      <c r="CY39" s="491">
        <v>2.62</v>
      </c>
      <c r="CZ39" s="490"/>
      <c r="DA39" s="489"/>
      <c r="DB39" s="490"/>
      <c r="DC39" s="489"/>
      <c r="DD39" s="497"/>
      <c r="DE39" s="432"/>
      <c r="DF39" s="432"/>
      <c r="DG39" s="432"/>
      <c r="DH39" s="432"/>
      <c r="DI39" s="432"/>
      <c r="DJ39" s="432"/>
      <c r="DK39" s="432"/>
      <c r="DL39" s="432"/>
      <c r="DM39" s="432"/>
      <c r="DN39" s="432"/>
      <c r="DO39" s="432"/>
      <c r="DP39" s="432"/>
      <c r="DQ39" s="432"/>
      <c r="DR39" s="432"/>
      <c r="DS39" s="432"/>
      <c r="DT39" s="432"/>
    </row>
    <row r="40" spans="1:124" s="5" customFormat="1" ht="11.25" x14ac:dyDescent="0.2">
      <c r="A40" s="197" t="s">
        <v>96</v>
      </c>
      <c r="B40" s="14" t="s">
        <v>243</v>
      </c>
      <c r="C40" s="43">
        <v>23000</v>
      </c>
      <c r="D40" s="101" t="s">
        <v>2</v>
      </c>
      <c r="E40" s="546"/>
      <c r="F40" s="547"/>
      <c r="G40" s="548"/>
      <c r="H40" s="547"/>
      <c r="I40" s="549"/>
      <c r="J40" s="549"/>
      <c r="K40" s="550"/>
      <c r="L40" s="548"/>
      <c r="M40" s="550"/>
      <c r="N40" s="548"/>
      <c r="O40" s="551"/>
      <c r="P40" s="552"/>
      <c r="Q40" s="553"/>
      <c r="R40" s="552"/>
      <c r="S40" s="553"/>
      <c r="T40" s="552"/>
      <c r="U40" s="553"/>
      <c r="V40" s="552"/>
      <c r="W40" s="553"/>
      <c r="X40" s="552"/>
      <c r="Y40" s="554">
        <f>SUM(Y25:Y34,Y36,Y38:Y39)</f>
        <v>10.103</v>
      </c>
      <c r="Z40" s="552"/>
      <c r="AA40" s="554">
        <f>SUM(AA27:AA29,AA31:AA32,AA34,AA37:AA39)</f>
        <v>6.3760000000000012</v>
      </c>
      <c r="AB40" s="552"/>
      <c r="AC40" s="554">
        <f>SUM(AC25:AC34,AC36:AC39)</f>
        <v>56.433</v>
      </c>
      <c r="AD40" s="552"/>
      <c r="AE40" s="554"/>
      <c r="AF40" s="552"/>
      <c r="AG40" s="554">
        <f>SUM(AG27,AG33:AG34,AG37,AG39)</f>
        <v>1.2010000000000001</v>
      </c>
      <c r="AH40" s="552"/>
      <c r="AI40" s="554">
        <f>SUM(AI27:AI34,AI36:AI39)</f>
        <v>31.92</v>
      </c>
      <c r="AJ40" s="552"/>
      <c r="AK40" s="554"/>
      <c r="AL40" s="552"/>
      <c r="AM40" s="554">
        <f>SUM(AM27,AM31:AM32,AM34,AM37:AM39)</f>
        <v>5.3449999999999998</v>
      </c>
      <c r="AN40" s="552"/>
      <c r="AO40" s="554">
        <f>SUM(AO25:AO34,AO36:AO39)</f>
        <v>36.527999999999999</v>
      </c>
      <c r="AP40" s="552"/>
      <c r="AQ40" s="554"/>
      <c r="AR40" s="552"/>
      <c r="AS40" s="554"/>
      <c r="AT40" s="552"/>
      <c r="AU40" s="555">
        <f>SUM(AU24:AU32,AU34:AU39)</f>
        <v>2110.7999999999997</v>
      </c>
      <c r="AV40" s="556"/>
      <c r="AW40" s="556"/>
      <c r="AX40" s="553"/>
      <c r="AY40" s="556"/>
      <c r="AZ40" s="556"/>
      <c r="BA40" s="557">
        <f>SUM(BA37:BA39,BA34,BA30)</f>
        <v>3.7069999999999999</v>
      </c>
      <c r="BB40" s="552"/>
      <c r="BC40" s="558">
        <f>SUM(BC24,BC26:BC39)</f>
        <v>5450.7</v>
      </c>
      <c r="BD40" s="559"/>
      <c r="BE40" s="559"/>
      <c r="BF40" s="560">
        <f>SUM(BF34:BF39,BF26:BF32,BF24)</f>
        <v>235.09999900000003</v>
      </c>
      <c r="BG40" s="561"/>
      <c r="BH40" s="558">
        <f>SUM(BH24:BH39)</f>
        <v>1163.6000000000001</v>
      </c>
      <c r="BI40" s="559"/>
      <c r="BJ40" s="559"/>
      <c r="BK40" s="562">
        <f>SUM(BK39,BK37,BK34,BK28:BK30)</f>
        <v>19.940000000000001</v>
      </c>
      <c r="BL40" s="561"/>
      <c r="BM40" s="560">
        <f>SUM(BM24:BM39)</f>
        <v>248.42</v>
      </c>
      <c r="BN40" s="561"/>
      <c r="BO40" s="562">
        <f>SUM(BO39,BO37,BO29)</f>
        <v>11.18</v>
      </c>
      <c r="BP40" s="561"/>
      <c r="BQ40" s="563">
        <f>SUM(BQ39,BQ36,BQ25:BQ34)</f>
        <v>38689</v>
      </c>
      <c r="BR40" s="556"/>
      <c r="BS40" s="370" t="str">
        <f>(IF(((BQ40/$C40)&lt;10),"&lt;10",ROUND((BQ40/$C40),0)))</f>
        <v>&lt;10</v>
      </c>
      <c r="BT40" s="563">
        <f>SUM(BT39,BT36,BT25:BT34)</f>
        <v>63573</v>
      </c>
      <c r="BU40" s="556"/>
      <c r="BV40" s="370" t="str">
        <f>(IF(((BT40/$C40)&lt;10),"&lt;10",ROUND((BT40/$C40),0)))</f>
        <v>&lt;10</v>
      </c>
      <c r="BW40" s="563">
        <f>SUM(BW37:BW39,BW34:BW35,BW31:BW32,BW28,BW29,BW26:BW27,BW22:BW24)</f>
        <v>8061900</v>
      </c>
      <c r="BX40" s="556"/>
      <c r="BY40" s="370">
        <f>(IF(((BW40/$C40)&lt;10),"&lt;10",ROUND((BW40/$C40),0)))</f>
        <v>351</v>
      </c>
      <c r="BZ40" s="563">
        <f>SUM(BZ37:BZ39,BZ34:BZ35,BZ32,BZ29,BZ26:BZ27,BZ22:BZ24)</f>
        <v>6137000</v>
      </c>
      <c r="CA40" s="556"/>
      <c r="CB40" s="370">
        <f>(IF(((BZ40/$C40)&lt;10),"&lt;10",ROUND((BZ40/$C40),0)))</f>
        <v>267</v>
      </c>
      <c r="CC40" s="555">
        <f>SUM(CC38:CC39,CC24:CC36)</f>
        <v>736.44</v>
      </c>
      <c r="CD40" s="552"/>
      <c r="CE40" s="555">
        <f>SUM(CE23:CE39)</f>
        <v>2065.75</v>
      </c>
      <c r="CF40" s="552"/>
      <c r="CG40" s="555">
        <f>SUM(CG25:CG39,CG22:CG23)</f>
        <v>1217.0899999999999</v>
      </c>
      <c r="CH40" s="552"/>
      <c r="CI40" s="564">
        <f>SUM(CI38:CI39,CI36,CI34,CI28:CI29)</f>
        <v>30.910000000000004</v>
      </c>
      <c r="CJ40" s="565"/>
      <c r="CK40" s="564">
        <f>SUM(CK36)</f>
        <v>16.600000000000001</v>
      </c>
      <c r="CL40" s="552"/>
      <c r="CM40" s="555">
        <f>SUM(CM38:CM39,CM36,CM34,CM26:CM32)</f>
        <v>133.20000000000002</v>
      </c>
      <c r="CN40" s="552"/>
      <c r="CO40" s="555">
        <f>SUM(CO34:CO39,CO27:CO32)</f>
        <v>10808.07</v>
      </c>
      <c r="CP40" s="552"/>
      <c r="CQ40" s="552"/>
      <c r="CR40" s="563">
        <f>SUM(CR37:CR39,CR34:CR35,CR31:CR32,CR27:CR29)</f>
        <v>4535310</v>
      </c>
      <c r="CS40" s="556"/>
      <c r="CT40" s="370">
        <f>(IF(((CR40/$C40)&lt;10),"&lt;10",ROUND((CR40/$C40),0)))</f>
        <v>197</v>
      </c>
      <c r="CU40" s="554">
        <f>SUM(CU34:CU39,CU27:CU32)</f>
        <v>95.68</v>
      </c>
      <c r="CV40" s="566"/>
      <c r="CW40" s="554">
        <f>SUM(CW34:CW39,CW27:CW32)</f>
        <v>62.669999999999995</v>
      </c>
      <c r="CX40" s="552"/>
      <c r="CY40" s="567">
        <f>SUM(CY38:CY39,CY36,CY34,CY32,CY27:CY30)</f>
        <v>10.16</v>
      </c>
      <c r="CZ40" s="552"/>
      <c r="DA40" s="557"/>
      <c r="DB40" s="552"/>
      <c r="DC40" s="557"/>
      <c r="DD40" s="552"/>
      <c r="DE40" s="432"/>
      <c r="DF40" s="432"/>
      <c r="DG40" s="432"/>
      <c r="DH40" s="432"/>
      <c r="DI40" s="432"/>
      <c r="DJ40" s="432"/>
      <c r="DK40" s="432"/>
      <c r="DL40" s="432"/>
      <c r="DM40" s="432"/>
      <c r="DN40" s="432"/>
      <c r="DO40" s="432"/>
      <c r="DP40" s="432"/>
      <c r="DQ40" s="432"/>
      <c r="DR40" s="432"/>
      <c r="DS40" s="432"/>
      <c r="DT40" s="432"/>
    </row>
    <row r="41" spans="1:124" s="432" customFormat="1" ht="11.25" x14ac:dyDescent="0.2">
      <c r="A41" s="181" t="s">
        <v>237</v>
      </c>
      <c r="B41" s="568"/>
      <c r="C41" s="568"/>
      <c r="D41" s="569"/>
      <c r="E41" s="569"/>
      <c r="F41" s="570"/>
      <c r="G41" s="571"/>
      <c r="H41" s="570"/>
      <c r="I41" s="572"/>
      <c r="J41" s="572"/>
      <c r="K41" s="570"/>
      <c r="L41" s="571"/>
      <c r="M41" s="570"/>
      <c r="N41" s="571"/>
      <c r="O41" s="573"/>
      <c r="P41" s="574" t="s">
        <v>3</v>
      </c>
      <c r="Q41" s="551"/>
      <c r="R41" s="574" t="s">
        <v>3</v>
      </c>
      <c r="S41" s="551"/>
      <c r="T41" s="574" t="s">
        <v>3</v>
      </c>
      <c r="U41" s="551"/>
      <c r="V41" s="574"/>
      <c r="W41" s="551"/>
      <c r="X41" s="574"/>
      <c r="Y41" s="551"/>
      <c r="Z41" s="574"/>
      <c r="AA41" s="551"/>
      <c r="AB41" s="574"/>
      <c r="AC41" s="551"/>
      <c r="AD41" s="574"/>
      <c r="AE41" s="551"/>
      <c r="AF41" s="574"/>
      <c r="AG41" s="551"/>
      <c r="AH41" s="574"/>
      <c r="AI41" s="551"/>
      <c r="AJ41" s="574"/>
      <c r="AK41" s="551"/>
      <c r="AL41" s="574"/>
      <c r="AM41" s="551"/>
      <c r="AN41" s="574"/>
      <c r="AO41" s="551"/>
      <c r="AP41" s="574"/>
      <c r="AQ41" s="551"/>
      <c r="AR41" s="574"/>
      <c r="AS41" s="551"/>
      <c r="AT41" s="574"/>
      <c r="AU41" s="551"/>
      <c r="AV41" s="575"/>
      <c r="AW41" s="575"/>
      <c r="AX41" s="551"/>
      <c r="AY41" s="575"/>
      <c r="AZ41" s="575"/>
      <c r="BA41" s="551"/>
      <c r="BB41" s="574"/>
      <c r="BC41" s="576"/>
      <c r="BD41" s="577"/>
      <c r="BE41" s="577"/>
      <c r="BF41" s="576"/>
      <c r="BG41" s="576"/>
      <c r="BH41" s="576"/>
      <c r="BI41" s="577"/>
      <c r="BJ41" s="577"/>
      <c r="BK41" s="576"/>
      <c r="BL41" s="576"/>
      <c r="BM41" s="576"/>
      <c r="BN41" s="576"/>
      <c r="BO41" s="576"/>
      <c r="BP41" s="576"/>
      <c r="BQ41" s="574"/>
      <c r="BR41" s="575"/>
      <c r="BS41" s="575"/>
      <c r="BT41" s="574"/>
      <c r="BU41" s="575"/>
      <c r="BV41" s="575"/>
      <c r="BW41" s="574"/>
      <c r="BX41" s="575"/>
      <c r="BY41" s="575"/>
      <c r="BZ41" s="574"/>
      <c r="CA41" s="575"/>
      <c r="CB41" s="575"/>
      <c r="CC41" s="574"/>
      <c r="CD41" s="574"/>
      <c r="CE41" s="574"/>
      <c r="CF41" s="574"/>
      <c r="CG41" s="574"/>
      <c r="CH41" s="574"/>
      <c r="CI41" s="574"/>
      <c r="CJ41" s="574"/>
      <c r="CK41" s="574"/>
      <c r="CL41" s="574"/>
      <c r="CM41" s="574"/>
      <c r="CN41" s="574"/>
      <c r="CO41" s="551"/>
      <c r="CP41" s="574"/>
      <c r="CQ41" s="574"/>
      <c r="CR41" s="551"/>
      <c r="CS41" s="575"/>
      <c r="CT41" s="575"/>
      <c r="CU41" s="551"/>
      <c r="CV41" s="574"/>
      <c r="CW41" s="551"/>
      <c r="CX41" s="574"/>
      <c r="CY41" s="551"/>
      <c r="CZ41" s="574"/>
      <c r="DA41" s="551"/>
      <c r="DB41" s="574"/>
      <c r="DC41" s="551"/>
      <c r="DD41" s="574"/>
    </row>
    <row r="42" spans="1:124" s="5" customFormat="1" ht="11.25" x14ac:dyDescent="0.2">
      <c r="A42" s="200" t="s">
        <v>77</v>
      </c>
      <c r="B42" s="578" t="s">
        <v>243</v>
      </c>
      <c r="C42" s="25" t="s">
        <v>2</v>
      </c>
      <c r="D42" s="25">
        <v>530</v>
      </c>
      <c r="E42" s="578"/>
      <c r="F42" s="579"/>
      <c r="G42" s="580"/>
      <c r="H42" s="579"/>
      <c r="I42" s="581"/>
      <c r="J42" s="581"/>
      <c r="K42" s="579"/>
      <c r="L42" s="580"/>
      <c r="M42" s="579"/>
      <c r="N42" s="580"/>
      <c r="O42" s="579"/>
      <c r="P42" s="468"/>
      <c r="Q42" s="467"/>
      <c r="R42" s="468"/>
      <c r="S42" s="467"/>
      <c r="T42" s="468"/>
      <c r="U42" s="467"/>
      <c r="V42" s="468"/>
      <c r="W42" s="467"/>
      <c r="X42" s="468"/>
      <c r="Y42" s="467"/>
      <c r="Z42" s="468"/>
      <c r="AA42" s="467">
        <v>28</v>
      </c>
      <c r="AB42" s="468" t="s">
        <v>12</v>
      </c>
      <c r="AC42" s="467">
        <v>29.8</v>
      </c>
      <c r="AD42" s="468" t="s">
        <v>12</v>
      </c>
      <c r="AE42" s="467">
        <v>25.8</v>
      </c>
      <c r="AF42" s="468" t="s">
        <v>12</v>
      </c>
      <c r="AG42" s="467"/>
      <c r="AH42" s="468"/>
      <c r="AI42" s="467">
        <v>27.9</v>
      </c>
      <c r="AJ42" s="468" t="s">
        <v>12</v>
      </c>
      <c r="AK42" s="467"/>
      <c r="AL42" s="468"/>
      <c r="AM42" s="467"/>
      <c r="AN42" s="468"/>
      <c r="AO42" s="467"/>
      <c r="AP42" s="468"/>
      <c r="AQ42" s="467">
        <v>26.000000000000004</v>
      </c>
      <c r="AR42" s="468" t="s">
        <v>12</v>
      </c>
      <c r="AS42" s="467"/>
      <c r="AT42" s="468"/>
      <c r="AU42" s="467"/>
      <c r="AV42" s="469"/>
      <c r="AW42" s="469"/>
      <c r="AX42" s="467">
        <v>28</v>
      </c>
      <c r="AY42" s="469" t="s">
        <v>12</v>
      </c>
      <c r="AZ42" s="469"/>
      <c r="BA42" s="467"/>
      <c r="BB42" s="468"/>
      <c r="BC42" s="582">
        <v>233</v>
      </c>
      <c r="BD42" s="473" t="s">
        <v>12</v>
      </c>
      <c r="BE42" s="473"/>
      <c r="BF42" s="582">
        <v>23.599999999999998</v>
      </c>
      <c r="BG42" s="472" t="s">
        <v>12</v>
      </c>
      <c r="BH42" s="582">
        <v>23.599999999999998</v>
      </c>
      <c r="BI42" s="473" t="s">
        <v>12</v>
      </c>
      <c r="BJ42" s="473"/>
      <c r="BK42" s="582">
        <v>23.099999999999998</v>
      </c>
      <c r="BL42" s="472" t="s">
        <v>12</v>
      </c>
      <c r="BM42" s="582">
        <v>23.8</v>
      </c>
      <c r="BN42" s="472" t="s">
        <v>12</v>
      </c>
      <c r="BO42" s="582">
        <v>23.3</v>
      </c>
      <c r="BP42" s="472" t="s">
        <v>12</v>
      </c>
      <c r="BQ42" s="500">
        <v>246</v>
      </c>
      <c r="BR42" s="469" t="s">
        <v>314</v>
      </c>
      <c r="BS42" s="469"/>
      <c r="BT42" s="500">
        <v>538</v>
      </c>
      <c r="BU42" s="469" t="s">
        <v>314</v>
      </c>
      <c r="BV42" s="469"/>
      <c r="BW42" s="500">
        <v>255</v>
      </c>
      <c r="BX42" s="469" t="s">
        <v>314</v>
      </c>
      <c r="BY42" s="469"/>
      <c r="BZ42" s="500">
        <v>252</v>
      </c>
      <c r="CA42" s="469" t="s">
        <v>314</v>
      </c>
      <c r="CB42" s="469"/>
      <c r="CC42" s="468"/>
      <c r="CD42" s="468"/>
      <c r="CE42" s="468"/>
      <c r="CF42" s="468"/>
      <c r="CG42" s="468"/>
      <c r="CH42" s="468"/>
      <c r="CI42" s="468"/>
      <c r="CJ42" s="468"/>
      <c r="CK42" s="468"/>
      <c r="CL42" s="468"/>
      <c r="CM42" s="468"/>
      <c r="CN42" s="468"/>
      <c r="CO42" s="467">
        <v>5.19</v>
      </c>
      <c r="CP42" s="468" t="s">
        <v>12</v>
      </c>
      <c r="CQ42" s="468"/>
      <c r="CR42" s="500">
        <v>100</v>
      </c>
      <c r="CS42" s="469" t="s">
        <v>12</v>
      </c>
      <c r="CT42" s="469"/>
      <c r="CU42" s="467">
        <v>5.07</v>
      </c>
      <c r="CV42" s="468" t="s">
        <v>12</v>
      </c>
      <c r="CW42" s="467">
        <v>5.24</v>
      </c>
      <c r="CX42" s="468" t="s">
        <v>12</v>
      </c>
      <c r="CY42" s="467">
        <v>5.4</v>
      </c>
      <c r="CZ42" s="468" t="s">
        <v>12</v>
      </c>
      <c r="DA42" s="467"/>
      <c r="DB42" s="468"/>
      <c r="DC42" s="467"/>
      <c r="DD42" s="471"/>
      <c r="DE42" s="432"/>
      <c r="DF42" s="432"/>
      <c r="DG42" s="432"/>
      <c r="DH42" s="432"/>
      <c r="DI42" s="432"/>
      <c r="DJ42" s="432"/>
      <c r="DK42" s="432"/>
      <c r="DL42" s="432"/>
      <c r="DM42" s="432"/>
      <c r="DN42" s="432"/>
      <c r="DO42" s="432"/>
      <c r="DP42" s="432"/>
      <c r="DQ42" s="432"/>
      <c r="DR42" s="432"/>
      <c r="DS42" s="432"/>
      <c r="DT42" s="432"/>
    </row>
    <row r="43" spans="1:124" s="5" customFormat="1" ht="11.25" x14ac:dyDescent="0.2">
      <c r="A43" s="465" t="s">
        <v>78</v>
      </c>
      <c r="B43" s="466" t="s">
        <v>243</v>
      </c>
      <c r="C43" s="30" t="s">
        <v>2</v>
      </c>
      <c r="D43" s="30" t="s">
        <v>2</v>
      </c>
      <c r="E43" s="466"/>
      <c r="F43" s="467"/>
      <c r="G43" s="468"/>
      <c r="H43" s="467"/>
      <c r="I43" s="469"/>
      <c r="J43" s="469"/>
      <c r="K43" s="467"/>
      <c r="L43" s="468"/>
      <c r="M43" s="467"/>
      <c r="N43" s="468"/>
      <c r="O43" s="467"/>
      <c r="P43" s="468"/>
      <c r="Q43" s="467"/>
      <c r="R43" s="468"/>
      <c r="S43" s="467"/>
      <c r="T43" s="468"/>
      <c r="U43" s="467"/>
      <c r="V43" s="468"/>
      <c r="W43" s="467"/>
      <c r="X43" s="468"/>
      <c r="Y43" s="467"/>
      <c r="Z43" s="468"/>
      <c r="AA43" s="467">
        <v>28</v>
      </c>
      <c r="AB43" s="468" t="s">
        <v>12</v>
      </c>
      <c r="AC43" s="467">
        <v>29.8</v>
      </c>
      <c r="AD43" s="468" t="s">
        <v>12</v>
      </c>
      <c r="AE43" s="467">
        <v>25.8</v>
      </c>
      <c r="AF43" s="468" t="s">
        <v>12</v>
      </c>
      <c r="AG43" s="467"/>
      <c r="AH43" s="468"/>
      <c r="AI43" s="467">
        <v>27.9</v>
      </c>
      <c r="AJ43" s="468" t="s">
        <v>12</v>
      </c>
      <c r="AK43" s="467"/>
      <c r="AL43" s="468"/>
      <c r="AM43" s="467"/>
      <c r="AN43" s="468"/>
      <c r="AO43" s="467"/>
      <c r="AP43" s="468"/>
      <c r="AQ43" s="467">
        <v>26.000000000000004</v>
      </c>
      <c r="AR43" s="468" t="s">
        <v>12</v>
      </c>
      <c r="AS43" s="467"/>
      <c r="AT43" s="468"/>
      <c r="AU43" s="467"/>
      <c r="AV43" s="469"/>
      <c r="AW43" s="469"/>
      <c r="AX43" s="467">
        <v>28</v>
      </c>
      <c r="AY43" s="469" t="s">
        <v>12</v>
      </c>
      <c r="AZ43" s="469"/>
      <c r="BA43" s="467"/>
      <c r="BB43" s="468"/>
      <c r="BC43" s="582">
        <v>233</v>
      </c>
      <c r="BD43" s="473" t="s">
        <v>12</v>
      </c>
      <c r="BE43" s="473"/>
      <c r="BF43" s="582">
        <v>23.599999999999998</v>
      </c>
      <c r="BG43" s="472" t="s">
        <v>12</v>
      </c>
      <c r="BH43" s="582">
        <v>23.599999999999998</v>
      </c>
      <c r="BI43" s="473" t="s">
        <v>12</v>
      </c>
      <c r="BJ43" s="473"/>
      <c r="BK43" s="582">
        <v>23.099999999999998</v>
      </c>
      <c r="BL43" s="472" t="s">
        <v>12</v>
      </c>
      <c r="BM43" s="582">
        <v>23.8</v>
      </c>
      <c r="BN43" s="472" t="s">
        <v>12</v>
      </c>
      <c r="BO43" s="582">
        <v>23.3</v>
      </c>
      <c r="BP43" s="472" t="s">
        <v>12</v>
      </c>
      <c r="BQ43" s="500">
        <v>246</v>
      </c>
      <c r="BR43" s="469" t="s">
        <v>314</v>
      </c>
      <c r="BS43" s="469"/>
      <c r="BT43" s="500">
        <v>538</v>
      </c>
      <c r="BU43" s="469" t="s">
        <v>314</v>
      </c>
      <c r="BV43" s="469"/>
      <c r="BW43" s="500">
        <v>255</v>
      </c>
      <c r="BX43" s="469" t="s">
        <v>314</v>
      </c>
      <c r="BY43" s="469"/>
      <c r="BZ43" s="500">
        <v>252</v>
      </c>
      <c r="CA43" s="469" t="s">
        <v>314</v>
      </c>
      <c r="CB43" s="469"/>
      <c r="CC43" s="468"/>
      <c r="CD43" s="468"/>
      <c r="CE43" s="468"/>
      <c r="CF43" s="468"/>
      <c r="CG43" s="468"/>
      <c r="CH43" s="468"/>
      <c r="CI43" s="468"/>
      <c r="CJ43" s="468"/>
      <c r="CK43" s="468"/>
      <c r="CL43" s="468"/>
      <c r="CM43" s="468"/>
      <c r="CN43" s="468"/>
      <c r="CO43" s="467">
        <v>10.8</v>
      </c>
      <c r="CP43" s="468" t="s">
        <v>12</v>
      </c>
      <c r="CQ43" s="468"/>
      <c r="CR43" s="500">
        <v>209</v>
      </c>
      <c r="CS43" s="469" t="s">
        <v>12</v>
      </c>
      <c r="CT43" s="469"/>
      <c r="CU43" s="467">
        <v>10.6</v>
      </c>
      <c r="CV43" s="468" t="s">
        <v>12</v>
      </c>
      <c r="CW43" s="467">
        <v>10.9</v>
      </c>
      <c r="CX43" s="468" t="s">
        <v>12</v>
      </c>
      <c r="CY43" s="467">
        <v>11.3</v>
      </c>
      <c r="CZ43" s="468" t="s">
        <v>12</v>
      </c>
      <c r="DA43" s="467"/>
      <c r="DB43" s="468"/>
      <c r="DC43" s="467"/>
      <c r="DD43" s="471"/>
      <c r="DE43" s="432"/>
      <c r="DF43" s="432"/>
      <c r="DG43" s="432"/>
      <c r="DH43" s="432"/>
      <c r="DI43" s="432"/>
      <c r="DJ43" s="432"/>
      <c r="DK43" s="432"/>
      <c r="DL43" s="432"/>
      <c r="DM43" s="432"/>
      <c r="DN43" s="432"/>
      <c r="DO43" s="432"/>
      <c r="DP43" s="432"/>
      <c r="DQ43" s="432"/>
      <c r="DR43" s="432"/>
      <c r="DS43" s="432"/>
      <c r="DT43" s="432"/>
    </row>
    <row r="44" spans="1:124" s="5" customFormat="1" ht="11.25" x14ac:dyDescent="0.2">
      <c r="A44" s="465" t="s">
        <v>79</v>
      </c>
      <c r="B44" s="466" t="s">
        <v>243</v>
      </c>
      <c r="C44" s="30" t="s">
        <v>2</v>
      </c>
      <c r="D44" s="30" t="s">
        <v>2</v>
      </c>
      <c r="E44" s="466"/>
      <c r="F44" s="467"/>
      <c r="G44" s="468"/>
      <c r="H44" s="467"/>
      <c r="I44" s="469"/>
      <c r="J44" s="469"/>
      <c r="K44" s="467"/>
      <c r="L44" s="468"/>
      <c r="M44" s="467"/>
      <c r="N44" s="468"/>
      <c r="O44" s="467"/>
      <c r="P44" s="468"/>
      <c r="Q44" s="467"/>
      <c r="R44" s="468"/>
      <c r="S44" s="467"/>
      <c r="T44" s="468"/>
      <c r="U44" s="467"/>
      <c r="V44" s="468"/>
      <c r="W44" s="467"/>
      <c r="X44" s="468"/>
      <c r="Y44" s="467"/>
      <c r="Z44" s="468"/>
      <c r="AA44" s="467">
        <v>28</v>
      </c>
      <c r="AB44" s="468" t="s">
        <v>12</v>
      </c>
      <c r="AC44" s="467">
        <v>29.8</v>
      </c>
      <c r="AD44" s="468" t="s">
        <v>12</v>
      </c>
      <c r="AE44" s="467">
        <v>25.8</v>
      </c>
      <c r="AF44" s="468" t="s">
        <v>12</v>
      </c>
      <c r="AG44" s="467"/>
      <c r="AH44" s="468"/>
      <c r="AI44" s="467">
        <v>27.9</v>
      </c>
      <c r="AJ44" s="468" t="s">
        <v>12</v>
      </c>
      <c r="AK44" s="467"/>
      <c r="AL44" s="468"/>
      <c r="AM44" s="467"/>
      <c r="AN44" s="468"/>
      <c r="AO44" s="467"/>
      <c r="AP44" s="468"/>
      <c r="AQ44" s="467">
        <v>26.000000000000004</v>
      </c>
      <c r="AR44" s="468" t="s">
        <v>12</v>
      </c>
      <c r="AS44" s="467"/>
      <c r="AT44" s="468"/>
      <c r="AU44" s="467"/>
      <c r="AV44" s="469"/>
      <c r="AW44" s="469"/>
      <c r="AX44" s="467">
        <v>28</v>
      </c>
      <c r="AY44" s="469" t="s">
        <v>12</v>
      </c>
      <c r="AZ44" s="469"/>
      <c r="BA44" s="467"/>
      <c r="BB44" s="468"/>
      <c r="BC44" s="582">
        <v>233</v>
      </c>
      <c r="BD44" s="473" t="s">
        <v>12</v>
      </c>
      <c r="BE44" s="473"/>
      <c r="BF44" s="582">
        <v>23.599999999999998</v>
      </c>
      <c r="BG44" s="472" t="s">
        <v>12</v>
      </c>
      <c r="BH44" s="582">
        <v>23.599999999999998</v>
      </c>
      <c r="BI44" s="473" t="s">
        <v>12</v>
      </c>
      <c r="BJ44" s="473"/>
      <c r="BK44" s="582">
        <v>23.099999999999998</v>
      </c>
      <c r="BL44" s="472" t="s">
        <v>12</v>
      </c>
      <c r="BM44" s="582">
        <v>23.8</v>
      </c>
      <c r="BN44" s="472" t="s">
        <v>12</v>
      </c>
      <c r="BO44" s="582">
        <v>23.3</v>
      </c>
      <c r="BP44" s="472" t="s">
        <v>12</v>
      </c>
      <c r="BQ44" s="500">
        <v>246</v>
      </c>
      <c r="BR44" s="469" t="s">
        <v>314</v>
      </c>
      <c r="BS44" s="469"/>
      <c r="BT44" s="500">
        <v>538</v>
      </c>
      <c r="BU44" s="469" t="s">
        <v>314</v>
      </c>
      <c r="BV44" s="469"/>
      <c r="BW44" s="500">
        <v>255</v>
      </c>
      <c r="BX44" s="469" t="s">
        <v>314</v>
      </c>
      <c r="BY44" s="469"/>
      <c r="BZ44" s="500">
        <v>252</v>
      </c>
      <c r="CA44" s="469" t="s">
        <v>314</v>
      </c>
      <c r="CB44" s="469"/>
      <c r="CC44" s="468"/>
      <c r="CD44" s="468"/>
      <c r="CE44" s="468"/>
      <c r="CF44" s="468"/>
      <c r="CG44" s="468"/>
      <c r="CH44" s="468"/>
      <c r="CI44" s="468"/>
      <c r="CJ44" s="468"/>
      <c r="CK44" s="468"/>
      <c r="CL44" s="468"/>
      <c r="CM44" s="468"/>
      <c r="CN44" s="468"/>
      <c r="CO44" s="467">
        <v>0.52</v>
      </c>
      <c r="CP44" s="468" t="s">
        <v>12</v>
      </c>
      <c r="CQ44" s="468"/>
      <c r="CR44" s="500">
        <v>10.1</v>
      </c>
      <c r="CS44" s="469" t="s">
        <v>12</v>
      </c>
      <c r="CT44" s="469"/>
      <c r="CU44" s="467">
        <v>0.51</v>
      </c>
      <c r="CV44" s="468" t="s">
        <v>12</v>
      </c>
      <c r="CW44" s="467">
        <v>0.53</v>
      </c>
      <c r="CX44" s="468" t="s">
        <v>12</v>
      </c>
      <c r="CY44" s="467">
        <v>0.54</v>
      </c>
      <c r="CZ44" s="468" t="s">
        <v>12</v>
      </c>
      <c r="DA44" s="467"/>
      <c r="DB44" s="468"/>
      <c r="DC44" s="467"/>
      <c r="DD44" s="471"/>
      <c r="DE44" s="432"/>
      <c r="DF44" s="432"/>
      <c r="DG44" s="432"/>
      <c r="DH44" s="432"/>
      <c r="DI44" s="432"/>
      <c r="DJ44" s="432"/>
      <c r="DK44" s="432"/>
      <c r="DL44" s="432"/>
      <c r="DM44" s="432"/>
      <c r="DN44" s="432"/>
      <c r="DO44" s="432"/>
      <c r="DP44" s="432"/>
      <c r="DQ44" s="432"/>
      <c r="DR44" s="432"/>
      <c r="DS44" s="432"/>
      <c r="DT44" s="432"/>
    </row>
    <row r="45" spans="1:124" s="5" customFormat="1" ht="11.25" x14ac:dyDescent="0.2">
      <c r="A45" s="465" t="s">
        <v>80</v>
      </c>
      <c r="B45" s="466" t="s">
        <v>243</v>
      </c>
      <c r="C45" s="30" t="s">
        <v>2</v>
      </c>
      <c r="D45" s="30" t="s">
        <v>2</v>
      </c>
      <c r="E45" s="466"/>
      <c r="F45" s="467"/>
      <c r="G45" s="468"/>
      <c r="H45" s="467"/>
      <c r="I45" s="469"/>
      <c r="J45" s="469"/>
      <c r="K45" s="467"/>
      <c r="L45" s="468"/>
      <c r="M45" s="467"/>
      <c r="N45" s="468"/>
      <c r="O45" s="467"/>
      <c r="P45" s="468"/>
      <c r="Q45" s="467"/>
      <c r="R45" s="468"/>
      <c r="S45" s="467"/>
      <c r="T45" s="468"/>
      <c r="U45" s="467"/>
      <c r="V45" s="468"/>
      <c r="W45" s="467"/>
      <c r="X45" s="468"/>
      <c r="Y45" s="467"/>
      <c r="Z45" s="468"/>
      <c r="AA45" s="467">
        <v>28</v>
      </c>
      <c r="AB45" s="468" t="s">
        <v>12</v>
      </c>
      <c r="AC45" s="467">
        <v>29.8</v>
      </c>
      <c r="AD45" s="468" t="s">
        <v>12</v>
      </c>
      <c r="AE45" s="467">
        <v>25.8</v>
      </c>
      <c r="AF45" s="468" t="s">
        <v>12</v>
      </c>
      <c r="AG45" s="467"/>
      <c r="AH45" s="468"/>
      <c r="AI45" s="467">
        <v>27.9</v>
      </c>
      <c r="AJ45" s="468" t="s">
        <v>12</v>
      </c>
      <c r="AK45" s="467"/>
      <c r="AL45" s="468"/>
      <c r="AM45" s="467"/>
      <c r="AN45" s="468"/>
      <c r="AO45" s="467"/>
      <c r="AP45" s="468"/>
      <c r="AQ45" s="467">
        <v>26.000000000000004</v>
      </c>
      <c r="AR45" s="468" t="s">
        <v>12</v>
      </c>
      <c r="AS45" s="467"/>
      <c r="AT45" s="468"/>
      <c r="AU45" s="467"/>
      <c r="AV45" s="469"/>
      <c r="AW45" s="469"/>
      <c r="AX45" s="467">
        <v>28</v>
      </c>
      <c r="AY45" s="469" t="s">
        <v>12</v>
      </c>
      <c r="AZ45" s="469"/>
      <c r="BA45" s="467"/>
      <c r="BB45" s="468"/>
      <c r="BC45" s="582">
        <v>233</v>
      </c>
      <c r="BD45" s="473" t="s">
        <v>12</v>
      </c>
      <c r="BE45" s="473"/>
      <c r="BF45" s="582">
        <v>23.599999999999998</v>
      </c>
      <c r="BG45" s="472" t="s">
        <v>12</v>
      </c>
      <c r="BH45" s="582">
        <v>23.599999999999998</v>
      </c>
      <c r="BI45" s="473" t="s">
        <v>12</v>
      </c>
      <c r="BJ45" s="473"/>
      <c r="BK45" s="582">
        <v>23.099999999999998</v>
      </c>
      <c r="BL45" s="472" t="s">
        <v>12</v>
      </c>
      <c r="BM45" s="582">
        <v>23.8</v>
      </c>
      <c r="BN45" s="472" t="s">
        <v>12</v>
      </c>
      <c r="BO45" s="582">
        <v>23.3</v>
      </c>
      <c r="BP45" s="472" t="s">
        <v>12</v>
      </c>
      <c r="BQ45" s="500">
        <v>246</v>
      </c>
      <c r="BR45" s="469" t="s">
        <v>314</v>
      </c>
      <c r="BS45" s="469"/>
      <c r="BT45" s="500">
        <v>538</v>
      </c>
      <c r="BU45" s="469" t="s">
        <v>314</v>
      </c>
      <c r="BV45" s="469"/>
      <c r="BW45" s="500">
        <v>255</v>
      </c>
      <c r="BX45" s="469" t="s">
        <v>314</v>
      </c>
      <c r="BY45" s="469"/>
      <c r="BZ45" s="500">
        <v>252</v>
      </c>
      <c r="CA45" s="469" t="s">
        <v>314</v>
      </c>
      <c r="CB45" s="469"/>
      <c r="CC45" s="468"/>
      <c r="CD45" s="468"/>
      <c r="CE45" s="468"/>
      <c r="CF45" s="468"/>
      <c r="CG45" s="468"/>
      <c r="CH45" s="468"/>
      <c r="CI45" s="468"/>
      <c r="CJ45" s="468"/>
      <c r="CK45" s="468"/>
      <c r="CL45" s="468"/>
      <c r="CM45" s="468"/>
      <c r="CN45" s="468"/>
      <c r="CO45" s="467">
        <v>1.82</v>
      </c>
      <c r="CP45" s="468" t="s">
        <v>12</v>
      </c>
      <c r="CQ45" s="468"/>
      <c r="CR45" s="500">
        <v>35.200000000000003</v>
      </c>
      <c r="CS45" s="469" t="s">
        <v>12</v>
      </c>
      <c r="CT45" s="469"/>
      <c r="CU45" s="467">
        <v>1.78</v>
      </c>
      <c r="CV45" s="468" t="s">
        <v>12</v>
      </c>
      <c r="CW45" s="467">
        <v>1.83</v>
      </c>
      <c r="CX45" s="468" t="s">
        <v>12</v>
      </c>
      <c r="CY45" s="467">
        <v>1.8900000000000001</v>
      </c>
      <c r="CZ45" s="468" t="s">
        <v>12</v>
      </c>
      <c r="DA45" s="467"/>
      <c r="DB45" s="468"/>
      <c r="DC45" s="467"/>
      <c r="DD45" s="471"/>
      <c r="DE45" s="432"/>
      <c r="DF45" s="432"/>
      <c r="DG45" s="432"/>
      <c r="DH45" s="432"/>
      <c r="DI45" s="432"/>
      <c r="DJ45" s="432"/>
      <c r="DK45" s="432"/>
      <c r="DL45" s="432"/>
      <c r="DM45" s="432"/>
      <c r="DN45" s="432"/>
      <c r="DO45" s="432"/>
      <c r="DP45" s="432"/>
      <c r="DQ45" s="432"/>
      <c r="DR45" s="432"/>
      <c r="DS45" s="432"/>
      <c r="DT45" s="432"/>
    </row>
    <row r="46" spans="1:124" s="5" customFormat="1" ht="11.25" x14ac:dyDescent="0.2">
      <c r="A46" s="465" t="s">
        <v>81</v>
      </c>
      <c r="B46" s="466" t="s">
        <v>243</v>
      </c>
      <c r="C46" s="30" t="s">
        <v>2</v>
      </c>
      <c r="D46" s="30">
        <v>1500</v>
      </c>
      <c r="E46" s="466"/>
      <c r="F46" s="467"/>
      <c r="G46" s="468"/>
      <c r="H46" s="467"/>
      <c r="I46" s="469"/>
      <c r="J46" s="469"/>
      <c r="K46" s="467"/>
      <c r="L46" s="468"/>
      <c r="M46" s="467"/>
      <c r="N46" s="468"/>
      <c r="O46" s="467"/>
      <c r="P46" s="468"/>
      <c r="Q46" s="467"/>
      <c r="R46" s="468"/>
      <c r="S46" s="467"/>
      <c r="T46" s="468"/>
      <c r="U46" s="467"/>
      <c r="V46" s="468"/>
      <c r="W46" s="467"/>
      <c r="X46" s="468"/>
      <c r="Y46" s="467"/>
      <c r="Z46" s="468"/>
      <c r="AA46" s="467">
        <v>28</v>
      </c>
      <c r="AB46" s="468" t="s">
        <v>12</v>
      </c>
      <c r="AC46" s="467">
        <v>29.8</v>
      </c>
      <c r="AD46" s="468" t="s">
        <v>12</v>
      </c>
      <c r="AE46" s="467">
        <v>25.8</v>
      </c>
      <c r="AF46" s="468" t="s">
        <v>12</v>
      </c>
      <c r="AG46" s="467"/>
      <c r="AH46" s="468"/>
      <c r="AI46" s="467">
        <v>27.9</v>
      </c>
      <c r="AJ46" s="468" t="s">
        <v>12</v>
      </c>
      <c r="AK46" s="467"/>
      <c r="AL46" s="468"/>
      <c r="AM46" s="467"/>
      <c r="AN46" s="468"/>
      <c r="AO46" s="467"/>
      <c r="AP46" s="468"/>
      <c r="AQ46" s="467">
        <v>26.000000000000004</v>
      </c>
      <c r="AR46" s="468" t="s">
        <v>12</v>
      </c>
      <c r="AS46" s="467"/>
      <c r="AT46" s="468"/>
      <c r="AU46" s="467"/>
      <c r="AV46" s="469"/>
      <c r="AW46" s="469"/>
      <c r="AX46" s="467">
        <v>28</v>
      </c>
      <c r="AY46" s="469" t="s">
        <v>12</v>
      </c>
      <c r="AZ46" s="469"/>
      <c r="BA46" s="467"/>
      <c r="BB46" s="468"/>
      <c r="BC46" s="583">
        <v>233</v>
      </c>
      <c r="BD46" s="483" t="s">
        <v>12</v>
      </c>
      <c r="BE46" s="483"/>
      <c r="BF46" s="583">
        <v>23.599999999999998</v>
      </c>
      <c r="BG46" s="482" t="s">
        <v>12</v>
      </c>
      <c r="BH46" s="583">
        <v>23.599999999999998</v>
      </c>
      <c r="BI46" s="483" t="s">
        <v>12</v>
      </c>
      <c r="BJ46" s="483"/>
      <c r="BK46" s="583">
        <v>23.099999999999998</v>
      </c>
      <c r="BL46" s="482" t="s">
        <v>12</v>
      </c>
      <c r="BM46" s="583">
        <v>23.8</v>
      </c>
      <c r="BN46" s="482" t="s">
        <v>12</v>
      </c>
      <c r="BO46" s="583">
        <v>23.3</v>
      </c>
      <c r="BP46" s="482" t="s">
        <v>12</v>
      </c>
      <c r="BQ46" s="500">
        <v>246</v>
      </c>
      <c r="BR46" s="469" t="s">
        <v>314</v>
      </c>
      <c r="BS46" s="469"/>
      <c r="BT46" s="500">
        <v>538</v>
      </c>
      <c r="BU46" s="469" t="s">
        <v>314</v>
      </c>
      <c r="BV46" s="469"/>
      <c r="BW46" s="500">
        <v>255</v>
      </c>
      <c r="BX46" s="469" t="s">
        <v>314</v>
      </c>
      <c r="BY46" s="469"/>
      <c r="BZ46" s="500">
        <v>252</v>
      </c>
      <c r="CA46" s="469" t="s">
        <v>314</v>
      </c>
      <c r="CB46" s="469"/>
      <c r="CC46" s="468"/>
      <c r="CD46" s="468"/>
      <c r="CE46" s="468"/>
      <c r="CF46" s="468"/>
      <c r="CG46" s="468"/>
      <c r="CH46" s="468"/>
      <c r="CI46" s="468"/>
      <c r="CJ46" s="468"/>
      <c r="CK46" s="468"/>
      <c r="CL46" s="468"/>
      <c r="CM46" s="468"/>
      <c r="CN46" s="468"/>
      <c r="CO46" s="467">
        <v>1.4000000000000001</v>
      </c>
      <c r="CP46" s="468" t="s">
        <v>12</v>
      </c>
      <c r="CQ46" s="468"/>
      <c r="CR46" s="500">
        <v>27.2</v>
      </c>
      <c r="CS46" s="469" t="s">
        <v>12</v>
      </c>
      <c r="CT46" s="469"/>
      <c r="CU46" s="467">
        <v>1.37</v>
      </c>
      <c r="CV46" s="468" t="s">
        <v>12</v>
      </c>
      <c r="CW46" s="467">
        <v>1.42</v>
      </c>
      <c r="CX46" s="468" t="s">
        <v>12</v>
      </c>
      <c r="CY46" s="467">
        <v>1.46</v>
      </c>
      <c r="CZ46" s="468" t="s">
        <v>12</v>
      </c>
      <c r="DA46" s="467"/>
      <c r="DB46" s="468"/>
      <c r="DC46" s="467"/>
      <c r="DD46" s="471"/>
      <c r="DE46" s="432"/>
      <c r="DF46" s="432"/>
      <c r="DG46" s="432"/>
      <c r="DH46" s="432"/>
      <c r="DI46" s="432"/>
      <c r="DJ46" s="432"/>
      <c r="DK46" s="432"/>
      <c r="DL46" s="432"/>
      <c r="DM46" s="432"/>
      <c r="DN46" s="432"/>
      <c r="DO46" s="432"/>
      <c r="DP46" s="432"/>
      <c r="DQ46" s="432"/>
      <c r="DR46" s="432"/>
      <c r="DS46" s="432"/>
      <c r="DT46" s="432"/>
    </row>
    <row r="47" spans="1:124" s="5" customFormat="1" ht="11.25" x14ac:dyDescent="0.2">
      <c r="A47" s="465" t="s">
        <v>82</v>
      </c>
      <c r="B47" s="466" t="s">
        <v>243</v>
      </c>
      <c r="C47" s="30" t="s">
        <v>2</v>
      </c>
      <c r="D47" s="30">
        <v>300</v>
      </c>
      <c r="E47" s="466"/>
      <c r="F47" s="467"/>
      <c r="G47" s="468"/>
      <c r="H47" s="467"/>
      <c r="I47" s="469"/>
      <c r="J47" s="469"/>
      <c r="K47" s="467"/>
      <c r="L47" s="468"/>
      <c r="M47" s="467"/>
      <c r="N47" s="468"/>
      <c r="O47" s="467"/>
      <c r="P47" s="468"/>
      <c r="Q47" s="467"/>
      <c r="R47" s="468"/>
      <c r="S47" s="467"/>
      <c r="T47" s="468"/>
      <c r="U47" s="467"/>
      <c r="V47" s="468"/>
      <c r="W47" s="467"/>
      <c r="X47" s="468"/>
      <c r="Y47" s="467"/>
      <c r="Z47" s="468"/>
      <c r="AA47" s="467">
        <v>28</v>
      </c>
      <c r="AB47" s="468" t="s">
        <v>12</v>
      </c>
      <c r="AC47" s="467">
        <v>29.8</v>
      </c>
      <c r="AD47" s="468" t="s">
        <v>12</v>
      </c>
      <c r="AE47" s="467">
        <v>25.8</v>
      </c>
      <c r="AF47" s="468" t="s">
        <v>12</v>
      </c>
      <c r="AG47" s="467"/>
      <c r="AH47" s="468"/>
      <c r="AI47" s="467">
        <v>27.9</v>
      </c>
      <c r="AJ47" s="468" t="s">
        <v>12</v>
      </c>
      <c r="AK47" s="467"/>
      <c r="AL47" s="468"/>
      <c r="AM47" s="467"/>
      <c r="AN47" s="468"/>
      <c r="AO47" s="467"/>
      <c r="AP47" s="468"/>
      <c r="AQ47" s="467">
        <v>26.000000000000004</v>
      </c>
      <c r="AR47" s="468" t="s">
        <v>12</v>
      </c>
      <c r="AS47" s="467"/>
      <c r="AT47" s="468"/>
      <c r="AU47" s="467"/>
      <c r="AV47" s="469"/>
      <c r="AW47" s="469"/>
      <c r="AX47" s="500">
        <v>186</v>
      </c>
      <c r="AY47" s="469" t="s">
        <v>3</v>
      </c>
      <c r="AZ47" s="469"/>
      <c r="BA47" s="467"/>
      <c r="BB47" s="468"/>
      <c r="BC47" s="584">
        <v>2940</v>
      </c>
      <c r="BD47" s="585"/>
      <c r="BE47" s="301" t="str">
        <f>(IF(((BC47/$D47)&lt;10),"&lt;10",ROUND((BC47/$D47),0)))</f>
        <v>&lt;10</v>
      </c>
      <c r="BF47" s="586">
        <v>23.599999999999998</v>
      </c>
      <c r="BG47" s="587" t="s">
        <v>12</v>
      </c>
      <c r="BH47" s="586">
        <v>23.599999999999998</v>
      </c>
      <c r="BI47" s="585" t="s">
        <v>12</v>
      </c>
      <c r="BJ47" s="585"/>
      <c r="BK47" s="586">
        <v>23.099999999999998</v>
      </c>
      <c r="BL47" s="587" t="s">
        <v>12</v>
      </c>
      <c r="BM47" s="586">
        <v>23.8</v>
      </c>
      <c r="BN47" s="587" t="s">
        <v>12</v>
      </c>
      <c r="BO47" s="586">
        <v>23.3</v>
      </c>
      <c r="BP47" s="587" t="s">
        <v>12</v>
      </c>
      <c r="BQ47" s="501">
        <v>1390</v>
      </c>
      <c r="BR47" s="469"/>
      <c r="BS47" s="301" t="str">
        <f>(IF(((BQ47/$D47)&lt;10),"&lt;10",ROUND((BQ47/$D47),0)))</f>
        <v>&lt;10</v>
      </c>
      <c r="BT47" s="501">
        <v>4280</v>
      </c>
      <c r="BU47" s="469"/>
      <c r="BV47" s="301">
        <f>(IF(((BT47/$D47)&lt;10),"&lt;10",ROUND((BT47/$D47),0)))</f>
        <v>14</v>
      </c>
      <c r="BW47" s="588">
        <v>644</v>
      </c>
      <c r="BX47" s="469"/>
      <c r="BY47" s="301" t="str">
        <f>(IF(((BW47/$D47)&lt;10),"&lt;10",ROUND((BW47/$D47),0)))</f>
        <v>&lt;10</v>
      </c>
      <c r="BZ47" s="588">
        <v>785</v>
      </c>
      <c r="CA47" s="469"/>
      <c r="CB47" s="301" t="str">
        <f>(IF(((BZ47/$D47)&lt;10),"&lt;10",ROUND((BZ47/$D47),0)))</f>
        <v>&lt;10</v>
      </c>
      <c r="CC47" s="468"/>
      <c r="CD47" s="468"/>
      <c r="CE47" s="468"/>
      <c r="CF47" s="468"/>
      <c r="CG47" s="468"/>
      <c r="CH47" s="468"/>
      <c r="CI47" s="468"/>
      <c r="CJ47" s="468"/>
      <c r="CK47" s="468"/>
      <c r="CL47" s="468"/>
      <c r="CM47" s="468"/>
      <c r="CN47" s="468"/>
      <c r="CO47" s="467">
        <v>86.2</v>
      </c>
      <c r="CP47" s="468"/>
      <c r="CQ47" s="468"/>
      <c r="CR47" s="588">
        <v>507</v>
      </c>
      <c r="CS47" s="469" t="s">
        <v>8</v>
      </c>
      <c r="CT47" s="301" t="str">
        <f>(IF(((CR47/$D47)&lt;10),"&lt;10",ROUND((CR47/$D47),0)))</f>
        <v>&lt;10</v>
      </c>
      <c r="CU47" s="467">
        <v>1.76</v>
      </c>
      <c r="CV47" s="468" t="s">
        <v>12</v>
      </c>
      <c r="CW47" s="467">
        <v>1.82</v>
      </c>
      <c r="CX47" s="468" t="s">
        <v>12</v>
      </c>
      <c r="CY47" s="467">
        <v>1.8800000000000001</v>
      </c>
      <c r="CZ47" s="468" t="s">
        <v>12</v>
      </c>
      <c r="DA47" s="467"/>
      <c r="DB47" s="468"/>
      <c r="DC47" s="467"/>
      <c r="DD47" s="471"/>
      <c r="DE47" s="432"/>
      <c r="DF47" s="432"/>
      <c r="DG47" s="432"/>
      <c r="DH47" s="432"/>
      <c r="DI47" s="432"/>
      <c r="DJ47" s="432"/>
      <c r="DK47" s="432"/>
      <c r="DL47" s="432"/>
      <c r="DM47" s="432"/>
      <c r="DN47" s="432"/>
      <c r="DO47" s="432"/>
      <c r="DP47" s="432"/>
      <c r="DQ47" s="432"/>
      <c r="DR47" s="432"/>
      <c r="DS47" s="432"/>
      <c r="DT47" s="432"/>
    </row>
    <row r="48" spans="1:124" s="5" customFormat="1" ht="11.25" x14ac:dyDescent="0.2">
      <c r="A48" s="202" t="s">
        <v>83</v>
      </c>
      <c r="B48" s="485" t="s">
        <v>243</v>
      </c>
      <c r="C48" s="39" t="s">
        <v>2</v>
      </c>
      <c r="D48" s="39">
        <v>200</v>
      </c>
      <c r="E48" s="485"/>
      <c r="F48" s="478"/>
      <c r="G48" s="479"/>
      <c r="H48" s="478"/>
      <c r="I48" s="480"/>
      <c r="J48" s="480"/>
      <c r="K48" s="478"/>
      <c r="L48" s="479"/>
      <c r="M48" s="478"/>
      <c r="N48" s="479"/>
      <c r="O48" s="478"/>
      <c r="P48" s="479"/>
      <c r="Q48" s="478"/>
      <c r="R48" s="479"/>
      <c r="S48" s="478"/>
      <c r="T48" s="479"/>
      <c r="U48" s="478"/>
      <c r="V48" s="479"/>
      <c r="W48" s="478"/>
      <c r="X48" s="479"/>
      <c r="Y48" s="478"/>
      <c r="Z48" s="479"/>
      <c r="AA48" s="478">
        <v>28</v>
      </c>
      <c r="AB48" s="479" t="s">
        <v>12</v>
      </c>
      <c r="AC48" s="478">
        <v>29.8</v>
      </c>
      <c r="AD48" s="479" t="s">
        <v>12</v>
      </c>
      <c r="AE48" s="478">
        <v>25.8</v>
      </c>
      <c r="AF48" s="479" t="s">
        <v>12</v>
      </c>
      <c r="AG48" s="478"/>
      <c r="AH48" s="479"/>
      <c r="AI48" s="478">
        <v>27.9</v>
      </c>
      <c r="AJ48" s="479" t="s">
        <v>12</v>
      </c>
      <c r="AK48" s="478"/>
      <c r="AL48" s="479"/>
      <c r="AM48" s="478"/>
      <c r="AN48" s="479"/>
      <c r="AO48" s="478"/>
      <c r="AP48" s="479"/>
      <c r="AQ48" s="478">
        <v>26.000000000000004</v>
      </c>
      <c r="AR48" s="479" t="s">
        <v>12</v>
      </c>
      <c r="AS48" s="478"/>
      <c r="AT48" s="479"/>
      <c r="AU48" s="478"/>
      <c r="AV48" s="480"/>
      <c r="AW48" s="480"/>
      <c r="AX48" s="478">
        <v>28</v>
      </c>
      <c r="AY48" s="480" t="s">
        <v>12</v>
      </c>
      <c r="AZ48" s="480"/>
      <c r="BA48" s="478"/>
      <c r="BB48" s="479"/>
      <c r="BC48" s="589">
        <v>233</v>
      </c>
      <c r="BD48" s="590" t="s">
        <v>12</v>
      </c>
      <c r="BE48" s="590"/>
      <c r="BF48" s="589">
        <v>23.599999999999998</v>
      </c>
      <c r="BG48" s="591" t="s">
        <v>12</v>
      </c>
      <c r="BH48" s="589">
        <v>119</v>
      </c>
      <c r="BI48" s="590"/>
      <c r="BJ48" s="590"/>
      <c r="BK48" s="589">
        <v>23.099999999999998</v>
      </c>
      <c r="BL48" s="591" t="s">
        <v>12</v>
      </c>
      <c r="BM48" s="589">
        <v>23.8</v>
      </c>
      <c r="BN48" s="591" t="s">
        <v>12</v>
      </c>
      <c r="BO48" s="589">
        <v>23.3</v>
      </c>
      <c r="BP48" s="591" t="s">
        <v>12</v>
      </c>
      <c r="BQ48" s="592">
        <v>246</v>
      </c>
      <c r="BR48" s="480" t="s">
        <v>314</v>
      </c>
      <c r="BS48" s="480"/>
      <c r="BT48" s="592">
        <v>538</v>
      </c>
      <c r="BU48" s="480" t="s">
        <v>314</v>
      </c>
      <c r="BV48" s="480"/>
      <c r="BW48" s="592">
        <v>255</v>
      </c>
      <c r="BX48" s="480" t="s">
        <v>314</v>
      </c>
      <c r="BY48" s="480"/>
      <c r="BZ48" s="592">
        <v>252</v>
      </c>
      <c r="CA48" s="480" t="s">
        <v>314</v>
      </c>
      <c r="CB48" s="480"/>
      <c r="CC48" s="479"/>
      <c r="CD48" s="479"/>
      <c r="CE48" s="479"/>
      <c r="CF48" s="479"/>
      <c r="CG48" s="479"/>
      <c r="CH48" s="479"/>
      <c r="CI48" s="479"/>
      <c r="CJ48" s="479"/>
      <c r="CK48" s="479"/>
      <c r="CL48" s="479"/>
      <c r="CM48" s="479"/>
      <c r="CN48" s="479"/>
      <c r="CO48" s="478">
        <v>1.56</v>
      </c>
      <c r="CP48" s="479" t="s">
        <v>12</v>
      </c>
      <c r="CQ48" s="479"/>
      <c r="CR48" s="592">
        <v>30.3</v>
      </c>
      <c r="CS48" s="480" t="s">
        <v>12</v>
      </c>
      <c r="CT48" s="480"/>
      <c r="CU48" s="478">
        <v>8.02</v>
      </c>
      <c r="CV48" s="479" t="s">
        <v>8</v>
      </c>
      <c r="CW48" s="478">
        <v>1.58</v>
      </c>
      <c r="CX48" s="479" t="s">
        <v>12</v>
      </c>
      <c r="CY48" s="478">
        <v>1.6300000000000001</v>
      </c>
      <c r="CZ48" s="479" t="s">
        <v>12</v>
      </c>
      <c r="DA48" s="478"/>
      <c r="DB48" s="479"/>
      <c r="DC48" s="478"/>
      <c r="DD48" s="484"/>
      <c r="DE48" s="432"/>
      <c r="DF48" s="432"/>
      <c r="DG48" s="432"/>
      <c r="DH48" s="432"/>
      <c r="DI48" s="432"/>
      <c r="DJ48" s="432"/>
      <c r="DK48" s="432"/>
      <c r="DL48" s="432"/>
      <c r="DM48" s="432"/>
      <c r="DN48" s="432"/>
      <c r="DO48" s="432"/>
      <c r="DP48" s="432"/>
      <c r="DQ48" s="432"/>
      <c r="DR48" s="432"/>
      <c r="DS48" s="432"/>
      <c r="DT48" s="432"/>
    </row>
    <row r="49" spans="1:124" s="5" customFormat="1" ht="11.25" x14ac:dyDescent="0.2">
      <c r="A49" s="197" t="s">
        <v>88</v>
      </c>
      <c r="B49" s="14" t="s">
        <v>243</v>
      </c>
      <c r="C49" s="593">
        <v>9</v>
      </c>
      <c r="D49" s="594" t="s">
        <v>2</v>
      </c>
      <c r="E49" s="595"/>
      <c r="F49" s="547"/>
      <c r="G49" s="548"/>
      <c r="H49" s="547"/>
      <c r="I49" s="549"/>
      <c r="J49" s="549"/>
      <c r="K49" s="547"/>
      <c r="L49" s="548"/>
      <c r="M49" s="547"/>
      <c r="N49" s="548"/>
      <c r="O49" s="547"/>
      <c r="P49" s="548"/>
      <c r="Q49" s="547"/>
      <c r="R49" s="548"/>
      <c r="S49" s="547"/>
      <c r="T49" s="548"/>
      <c r="U49" s="547"/>
      <c r="V49" s="548"/>
      <c r="W49" s="547"/>
      <c r="X49" s="548"/>
      <c r="Y49" s="547"/>
      <c r="Z49" s="548"/>
      <c r="AA49" s="547"/>
      <c r="AB49" s="548"/>
      <c r="AC49" s="547"/>
      <c r="AD49" s="548"/>
      <c r="AE49" s="547"/>
      <c r="AF49" s="548"/>
      <c r="AG49" s="547"/>
      <c r="AH49" s="548"/>
      <c r="AI49" s="547"/>
      <c r="AJ49" s="548"/>
      <c r="AK49" s="547"/>
      <c r="AL49" s="548"/>
      <c r="AM49" s="547"/>
      <c r="AN49" s="548"/>
      <c r="AO49" s="547"/>
      <c r="AP49" s="548"/>
      <c r="AQ49" s="547"/>
      <c r="AR49" s="548"/>
      <c r="AS49" s="547"/>
      <c r="AT49" s="548"/>
      <c r="AU49" s="547"/>
      <c r="AV49" s="549"/>
      <c r="AW49" s="549"/>
      <c r="AX49" s="596">
        <f>AX47</f>
        <v>186</v>
      </c>
      <c r="AY49" s="549"/>
      <c r="AZ49" s="597">
        <f>(IF(((AX49/$C49)&lt;10),"&lt;10",ROUND((AX49/$C49),0)))</f>
        <v>21</v>
      </c>
      <c r="BA49" s="547"/>
      <c r="BB49" s="548"/>
      <c r="BC49" s="598">
        <f>BC47</f>
        <v>2940</v>
      </c>
      <c r="BD49" s="599"/>
      <c r="BE49" s="600">
        <f>(IF(((BC49/$C49)&lt;10),"&lt;10",ROUND((BC49/$C49),0)))</f>
        <v>327</v>
      </c>
      <c r="BF49" s="601"/>
      <c r="BG49" s="601"/>
      <c r="BH49" s="602">
        <v>119</v>
      </c>
      <c r="BI49" s="599"/>
      <c r="BJ49" s="600">
        <f>(IF(((BH49/$C49)&lt;10),"&lt;10",ROUND((BH49/$C49),0)))</f>
        <v>13</v>
      </c>
      <c r="BK49" s="601"/>
      <c r="BL49" s="601"/>
      <c r="BM49" s="601"/>
      <c r="BN49" s="601"/>
      <c r="BO49" s="601"/>
      <c r="BP49" s="601"/>
      <c r="BQ49" s="603">
        <f>BQ47</f>
        <v>1390</v>
      </c>
      <c r="BR49" s="549"/>
      <c r="BS49" s="370">
        <f>(IF(((BQ49/$C49)&lt;10),"&lt;10",ROUND((BQ49/$C49),0)))</f>
        <v>154</v>
      </c>
      <c r="BT49" s="603">
        <f>BT47</f>
        <v>4280</v>
      </c>
      <c r="BU49" s="549"/>
      <c r="BV49" s="370">
        <f>(IF(((BT49/$C49)&lt;10),"&lt;10",ROUND((BT49/$C49),0)))</f>
        <v>476</v>
      </c>
      <c r="BW49" s="603">
        <f>BW47</f>
        <v>644</v>
      </c>
      <c r="BX49" s="549"/>
      <c r="BY49" s="370">
        <f>(IF(((BW49/$C49)&lt;10),"&lt;10",ROUND((BW49/$C49),0)))</f>
        <v>72</v>
      </c>
      <c r="BZ49" s="603">
        <f>BZ47</f>
        <v>785</v>
      </c>
      <c r="CA49" s="549"/>
      <c r="CB49" s="370">
        <f>(IF(((BZ49/$C49)&lt;10),"&lt;10",ROUND((BZ49/$C49),0)))</f>
        <v>87</v>
      </c>
      <c r="CC49" s="548"/>
      <c r="CD49" s="548"/>
      <c r="CE49" s="548"/>
      <c r="CF49" s="548"/>
      <c r="CG49" s="548"/>
      <c r="CH49" s="548"/>
      <c r="CI49" s="548"/>
      <c r="CJ49" s="548"/>
      <c r="CK49" s="548"/>
      <c r="CL49" s="548"/>
      <c r="CM49" s="548"/>
      <c r="CN49" s="548"/>
      <c r="CO49" s="604">
        <v>86.2</v>
      </c>
      <c r="CP49" s="605"/>
      <c r="CQ49" s="303" t="str">
        <f>(IF(((CO49/$C49)&lt;10),"&lt;10",ROUND((CO49/$C49),0)))</f>
        <v>&lt;10</v>
      </c>
      <c r="CR49" s="606">
        <v>507</v>
      </c>
      <c r="CS49" s="605"/>
      <c r="CT49" s="303">
        <f>(IF(((CR49/$C49)&lt;10),"&lt;10",ROUND((CR49/$C49),0)))</f>
        <v>56</v>
      </c>
      <c r="CU49" s="607">
        <v>8.02</v>
      </c>
      <c r="CV49" s="548"/>
      <c r="CW49" s="547"/>
      <c r="CX49" s="548"/>
      <c r="CY49" s="547"/>
      <c r="CZ49" s="548"/>
      <c r="DA49" s="547"/>
      <c r="DB49" s="548"/>
      <c r="DC49" s="547"/>
      <c r="DD49" s="548"/>
      <c r="DE49" s="432"/>
      <c r="DF49" s="432"/>
      <c r="DG49" s="432"/>
      <c r="DH49" s="432"/>
      <c r="DI49" s="432"/>
      <c r="DJ49" s="432"/>
      <c r="DK49" s="432"/>
      <c r="DL49" s="432"/>
      <c r="DM49" s="432"/>
      <c r="DN49" s="432"/>
      <c r="DO49" s="432"/>
      <c r="DP49" s="432"/>
      <c r="DQ49" s="432"/>
      <c r="DR49" s="432"/>
      <c r="DS49" s="432"/>
      <c r="DT49" s="432"/>
    </row>
    <row r="50" spans="1:124" s="432" customFormat="1" ht="11.25" x14ac:dyDescent="0.2">
      <c r="A50" s="193" t="s">
        <v>240</v>
      </c>
      <c r="B50" s="568"/>
      <c r="C50" s="568"/>
      <c r="D50" s="569"/>
      <c r="E50" s="569"/>
      <c r="F50" s="570"/>
      <c r="G50" s="571"/>
      <c r="H50" s="570"/>
      <c r="I50" s="572"/>
      <c r="J50" s="572"/>
      <c r="K50" s="570"/>
      <c r="L50" s="571"/>
      <c r="M50" s="570"/>
      <c r="N50" s="571"/>
      <c r="O50" s="553"/>
      <c r="P50" s="552" t="s">
        <v>3</v>
      </c>
      <c r="Q50" s="553"/>
      <c r="R50" s="552" t="s">
        <v>3</v>
      </c>
      <c r="S50" s="553"/>
      <c r="T50" s="552" t="s">
        <v>3</v>
      </c>
      <c r="U50" s="553"/>
      <c r="V50" s="552"/>
      <c r="W50" s="553"/>
      <c r="X50" s="552"/>
      <c r="Y50" s="553"/>
      <c r="Z50" s="552"/>
      <c r="AA50" s="553"/>
      <c r="AB50" s="552"/>
      <c r="AC50" s="553"/>
      <c r="AD50" s="552"/>
      <c r="AE50" s="553"/>
      <c r="AF50" s="552"/>
      <c r="AG50" s="553"/>
      <c r="AH50" s="552"/>
      <c r="AI50" s="553"/>
      <c r="AJ50" s="552"/>
      <c r="AK50" s="553"/>
      <c r="AL50" s="552"/>
      <c r="AM50" s="553"/>
      <c r="AN50" s="552"/>
      <c r="AO50" s="553"/>
      <c r="AP50" s="552"/>
      <c r="AQ50" s="553"/>
      <c r="AR50" s="552"/>
      <c r="AS50" s="553"/>
      <c r="AT50" s="552"/>
      <c r="AU50" s="553"/>
      <c r="AV50" s="556"/>
      <c r="AW50" s="556"/>
      <c r="AX50" s="553"/>
      <c r="AY50" s="556"/>
      <c r="AZ50" s="556"/>
      <c r="BA50" s="553"/>
      <c r="BB50" s="552"/>
      <c r="BC50" s="561"/>
      <c r="BD50" s="559"/>
      <c r="BE50" s="559"/>
      <c r="BF50" s="561"/>
      <c r="BG50" s="561"/>
      <c r="BH50" s="561"/>
      <c r="BI50" s="559"/>
      <c r="BJ50" s="559"/>
      <c r="BK50" s="561"/>
      <c r="BL50" s="561"/>
      <c r="BM50" s="561"/>
      <c r="BN50" s="561"/>
      <c r="BO50" s="561"/>
      <c r="BP50" s="561"/>
      <c r="BQ50" s="552"/>
      <c r="BR50" s="556"/>
      <c r="BS50" s="556"/>
      <c r="BT50" s="552"/>
      <c r="BU50" s="556"/>
      <c r="BV50" s="556"/>
      <c r="BW50" s="552"/>
      <c r="BX50" s="556"/>
      <c r="BY50" s="556"/>
      <c r="BZ50" s="552"/>
      <c r="CA50" s="556"/>
      <c r="CB50" s="556"/>
      <c r="CC50" s="552"/>
      <c r="CD50" s="552"/>
      <c r="CE50" s="552"/>
      <c r="CF50" s="552"/>
      <c r="CG50" s="552"/>
      <c r="CH50" s="552"/>
      <c r="CI50" s="552"/>
      <c r="CJ50" s="552"/>
      <c r="CK50" s="552"/>
      <c r="CL50" s="552"/>
      <c r="CM50" s="552"/>
      <c r="CN50" s="552"/>
      <c r="CO50" s="553"/>
      <c r="CP50" s="552"/>
      <c r="CQ50" s="552"/>
      <c r="CR50" s="553"/>
      <c r="CS50" s="556"/>
      <c r="CT50" s="556"/>
      <c r="CU50" s="553"/>
      <c r="CV50" s="552"/>
      <c r="CW50" s="553"/>
      <c r="CX50" s="552"/>
      <c r="CY50" s="553"/>
      <c r="CZ50" s="552"/>
      <c r="DA50" s="553"/>
      <c r="DB50" s="552"/>
      <c r="DC50" s="553"/>
      <c r="DD50" s="552"/>
    </row>
    <row r="51" spans="1:124" s="457" customFormat="1" ht="11.25" x14ac:dyDescent="0.2">
      <c r="A51" s="200" t="s">
        <v>159</v>
      </c>
      <c r="B51" s="578" t="s">
        <v>10</v>
      </c>
      <c r="C51" s="25" t="s">
        <v>2</v>
      </c>
      <c r="D51" s="24" t="s">
        <v>2</v>
      </c>
      <c r="E51" s="608">
        <v>36000</v>
      </c>
      <c r="F51" s="609">
        <v>2.77</v>
      </c>
      <c r="G51" s="580" t="s">
        <v>3</v>
      </c>
      <c r="H51" s="609">
        <v>2.1800000000000002</v>
      </c>
      <c r="I51" s="581" t="s">
        <v>3</v>
      </c>
      <c r="J51" s="581"/>
      <c r="K51" s="609">
        <v>0.25</v>
      </c>
      <c r="L51" s="580" t="s">
        <v>12</v>
      </c>
      <c r="M51" s="609">
        <v>0.25</v>
      </c>
      <c r="N51" s="580" t="s">
        <v>12</v>
      </c>
      <c r="O51" s="609"/>
      <c r="P51" s="580"/>
      <c r="Q51" s="609"/>
      <c r="R51" s="580"/>
      <c r="S51" s="609"/>
      <c r="T51" s="580"/>
      <c r="U51" s="609">
        <v>0.05</v>
      </c>
      <c r="V51" s="580" t="s">
        <v>8</v>
      </c>
      <c r="W51" s="609">
        <v>4.2000000000000003E-2</v>
      </c>
      <c r="X51" s="580" t="s">
        <v>8</v>
      </c>
      <c r="Y51" s="609">
        <v>9.2999999999999999E-2</v>
      </c>
      <c r="Z51" s="580" t="s">
        <v>8</v>
      </c>
      <c r="AA51" s="609">
        <v>0.45</v>
      </c>
      <c r="AB51" s="580" t="s">
        <v>316</v>
      </c>
      <c r="AC51" s="609">
        <v>4.3999999999999997E-2</v>
      </c>
      <c r="AD51" s="580" t="s">
        <v>8</v>
      </c>
      <c r="AE51" s="609">
        <v>8.1000000000000003E-2</v>
      </c>
      <c r="AF51" s="580" t="s">
        <v>8</v>
      </c>
      <c r="AG51" s="609">
        <v>9.4E-2</v>
      </c>
      <c r="AH51" s="580" t="s">
        <v>8</v>
      </c>
      <c r="AI51" s="609">
        <v>0.5</v>
      </c>
      <c r="AJ51" s="580" t="s">
        <v>316</v>
      </c>
      <c r="AK51" s="609">
        <v>0.24</v>
      </c>
      <c r="AL51" s="580" t="s">
        <v>316</v>
      </c>
      <c r="AM51" s="609">
        <v>0.31</v>
      </c>
      <c r="AN51" s="580" t="s">
        <v>316</v>
      </c>
      <c r="AO51" s="609">
        <v>0.28000000000000003</v>
      </c>
      <c r="AP51" s="580" t="s">
        <v>316</v>
      </c>
      <c r="AQ51" s="609">
        <v>0.16</v>
      </c>
      <c r="AR51" s="580" t="s">
        <v>316</v>
      </c>
      <c r="AS51" s="609">
        <v>0.52</v>
      </c>
      <c r="AT51" s="580" t="s">
        <v>316</v>
      </c>
      <c r="AU51" s="609">
        <v>0.35</v>
      </c>
      <c r="AV51" s="581" t="s">
        <v>316</v>
      </c>
      <c r="AW51" s="581"/>
      <c r="AX51" s="609">
        <v>0.16</v>
      </c>
      <c r="AY51" s="581" t="s">
        <v>316</v>
      </c>
      <c r="AZ51" s="581"/>
      <c r="BA51" s="609">
        <v>0.12</v>
      </c>
      <c r="BB51" s="580" t="s">
        <v>316</v>
      </c>
      <c r="BC51" s="610"/>
      <c r="BD51" s="611"/>
      <c r="BE51" s="611"/>
      <c r="BF51" s="610"/>
      <c r="BG51" s="610"/>
      <c r="BH51" s="610"/>
      <c r="BI51" s="611"/>
      <c r="BJ51" s="611"/>
      <c r="BK51" s="610"/>
      <c r="BL51" s="610"/>
      <c r="BM51" s="610"/>
      <c r="BN51" s="610"/>
      <c r="BO51" s="610"/>
      <c r="BP51" s="610"/>
      <c r="BQ51" s="580"/>
      <c r="BR51" s="581"/>
      <c r="BS51" s="581"/>
      <c r="BT51" s="580"/>
      <c r="BU51" s="581"/>
      <c r="BV51" s="581"/>
      <c r="BW51" s="580"/>
      <c r="BX51" s="581"/>
      <c r="BY51" s="581"/>
      <c r="BZ51" s="580"/>
      <c r="CA51" s="581"/>
      <c r="CB51" s="581"/>
      <c r="CC51" s="580"/>
      <c r="CD51" s="580"/>
      <c r="CE51" s="580"/>
      <c r="CF51" s="580"/>
      <c r="CG51" s="580"/>
      <c r="CH51" s="580"/>
      <c r="CI51" s="580"/>
      <c r="CJ51" s="580"/>
      <c r="CK51" s="580"/>
      <c r="CL51" s="580"/>
      <c r="CM51" s="580"/>
      <c r="CN51" s="580"/>
      <c r="CO51" s="609"/>
      <c r="CP51" s="580"/>
      <c r="CQ51" s="580"/>
      <c r="CR51" s="609"/>
      <c r="CS51" s="581"/>
      <c r="CT51" s="581"/>
      <c r="CU51" s="609"/>
      <c r="CV51" s="580"/>
      <c r="CW51" s="609"/>
      <c r="CX51" s="580"/>
      <c r="CY51" s="609"/>
      <c r="CZ51" s="580"/>
      <c r="DA51" s="609"/>
      <c r="DB51" s="580"/>
      <c r="DC51" s="609"/>
      <c r="DD51" s="612"/>
      <c r="DE51" s="432"/>
      <c r="DF51" s="432"/>
      <c r="DG51" s="432"/>
      <c r="DH51" s="432"/>
      <c r="DI51" s="432"/>
      <c r="DJ51" s="432"/>
      <c r="DK51" s="432"/>
      <c r="DL51" s="432"/>
      <c r="DM51" s="432"/>
      <c r="DN51" s="432"/>
      <c r="DO51" s="432"/>
      <c r="DP51" s="432"/>
      <c r="DQ51" s="432"/>
      <c r="DR51" s="432"/>
      <c r="DS51" s="432"/>
      <c r="DT51" s="432"/>
    </row>
    <row r="52" spans="1:124" s="617" customFormat="1" ht="11.25" x14ac:dyDescent="0.2">
      <c r="A52" s="201" t="s">
        <v>160</v>
      </c>
      <c r="B52" s="578" t="s">
        <v>10</v>
      </c>
      <c r="C52" s="30">
        <v>91</v>
      </c>
      <c r="D52" s="13" t="s">
        <v>2</v>
      </c>
      <c r="E52" s="613"/>
      <c r="F52" s="95">
        <v>20</v>
      </c>
      <c r="G52" s="96" t="s">
        <v>12</v>
      </c>
      <c r="H52" s="95">
        <v>20</v>
      </c>
      <c r="I52" s="614" t="s">
        <v>12</v>
      </c>
      <c r="J52" s="614"/>
      <c r="K52" s="95">
        <v>20</v>
      </c>
      <c r="L52" s="96" t="s">
        <v>12</v>
      </c>
      <c r="M52" s="95">
        <v>20</v>
      </c>
      <c r="N52" s="96" t="s">
        <v>12</v>
      </c>
      <c r="O52" s="95"/>
      <c r="P52" s="96"/>
      <c r="Q52" s="95"/>
      <c r="R52" s="96"/>
      <c r="S52" s="95"/>
      <c r="T52" s="96"/>
      <c r="U52" s="95">
        <v>2.6</v>
      </c>
      <c r="V52" s="96" t="s">
        <v>8</v>
      </c>
      <c r="W52" s="95">
        <v>1.6</v>
      </c>
      <c r="X52" s="96" t="s">
        <v>8</v>
      </c>
      <c r="Y52" s="95">
        <v>1.7</v>
      </c>
      <c r="Z52" s="96" t="s">
        <v>8</v>
      </c>
      <c r="AA52" s="95">
        <v>2.1</v>
      </c>
      <c r="AB52" s="96" t="s">
        <v>8</v>
      </c>
      <c r="AC52" s="95">
        <v>1.5</v>
      </c>
      <c r="AD52" s="96" t="s">
        <v>8</v>
      </c>
      <c r="AE52" s="95">
        <v>2</v>
      </c>
      <c r="AF52" s="96" t="s">
        <v>8</v>
      </c>
      <c r="AG52" s="95">
        <v>1.6</v>
      </c>
      <c r="AH52" s="96" t="s">
        <v>8</v>
      </c>
      <c r="AI52" s="95">
        <v>12.7</v>
      </c>
      <c r="AJ52" s="96" t="s">
        <v>8</v>
      </c>
      <c r="AK52" s="95">
        <v>6.7</v>
      </c>
      <c r="AL52" s="96" t="s">
        <v>8</v>
      </c>
      <c r="AM52" s="95">
        <v>2</v>
      </c>
      <c r="AN52" s="96" t="s">
        <v>8</v>
      </c>
      <c r="AO52" s="95">
        <v>1.7</v>
      </c>
      <c r="AP52" s="96" t="s">
        <v>8</v>
      </c>
      <c r="AQ52" s="95">
        <v>1.7</v>
      </c>
      <c r="AR52" s="96" t="s">
        <v>8</v>
      </c>
      <c r="AS52" s="95">
        <v>1.5</v>
      </c>
      <c r="AT52" s="96" t="s">
        <v>8</v>
      </c>
      <c r="AU52" s="615">
        <v>3470</v>
      </c>
      <c r="AV52" s="614" t="s">
        <v>3</v>
      </c>
      <c r="AW52" s="301">
        <f>(IF(((AU52/$C52)&lt;10),"&lt;10",ROUND((AU52/$C52),0)))</f>
        <v>38</v>
      </c>
      <c r="AX52" s="95">
        <v>2</v>
      </c>
      <c r="AY52" s="614" t="s">
        <v>8</v>
      </c>
      <c r="AZ52" s="614"/>
      <c r="BA52" s="95">
        <v>2.1</v>
      </c>
      <c r="BB52" s="96" t="s">
        <v>8</v>
      </c>
      <c r="BC52" s="591"/>
      <c r="BD52" s="590"/>
      <c r="BE52" s="590"/>
      <c r="BF52" s="591"/>
      <c r="BG52" s="591"/>
      <c r="BH52" s="591"/>
      <c r="BI52" s="590"/>
      <c r="BJ52" s="590"/>
      <c r="BK52" s="591"/>
      <c r="BL52" s="591"/>
      <c r="BM52" s="591"/>
      <c r="BN52" s="591"/>
      <c r="BO52" s="591"/>
      <c r="BP52" s="591"/>
      <c r="BQ52" s="96"/>
      <c r="BR52" s="614"/>
      <c r="BS52" s="614"/>
      <c r="BT52" s="96"/>
      <c r="BU52" s="614"/>
      <c r="BV52" s="614"/>
      <c r="BW52" s="96"/>
      <c r="BX52" s="614"/>
      <c r="BY52" s="614"/>
      <c r="BZ52" s="96"/>
      <c r="CA52" s="614"/>
      <c r="CB52" s="614"/>
      <c r="CC52" s="96"/>
      <c r="CD52" s="96"/>
      <c r="CE52" s="96"/>
      <c r="CF52" s="96"/>
      <c r="CG52" s="96"/>
      <c r="CH52" s="96"/>
      <c r="CI52" s="96"/>
      <c r="CJ52" s="96"/>
      <c r="CK52" s="96"/>
      <c r="CL52" s="96"/>
      <c r="CM52" s="96"/>
      <c r="CN52" s="96"/>
      <c r="CO52" s="95">
        <v>84.5</v>
      </c>
      <c r="CP52" s="96"/>
      <c r="CQ52" s="96"/>
      <c r="CR52" s="615">
        <v>13900</v>
      </c>
      <c r="CS52" s="614" t="s">
        <v>8</v>
      </c>
      <c r="CT52" s="301">
        <f>(IF(((CR52/$C52)&lt;10),"&lt;10",ROUND((CR52/$C52),0)))</f>
        <v>153</v>
      </c>
      <c r="CU52" s="95">
        <v>2.6</v>
      </c>
      <c r="CV52" s="96" t="s">
        <v>8</v>
      </c>
      <c r="CW52" s="95">
        <v>20</v>
      </c>
      <c r="CX52" s="96" t="s">
        <v>8</v>
      </c>
      <c r="CY52" s="95">
        <v>2.2400000000000002</v>
      </c>
      <c r="CZ52" s="96" t="s">
        <v>8</v>
      </c>
      <c r="DA52" s="95"/>
      <c r="DB52" s="96"/>
      <c r="DC52" s="95"/>
      <c r="DD52" s="616"/>
      <c r="DE52" s="432"/>
      <c r="DF52" s="432"/>
      <c r="DG52" s="432"/>
      <c r="DH52" s="432"/>
      <c r="DI52" s="432"/>
      <c r="DJ52" s="432"/>
      <c r="DK52" s="432"/>
      <c r="DL52" s="432"/>
      <c r="DM52" s="432"/>
      <c r="DN52" s="432"/>
      <c r="DO52" s="432"/>
      <c r="DP52" s="432"/>
      <c r="DQ52" s="432"/>
      <c r="DR52" s="432"/>
      <c r="DS52" s="432"/>
      <c r="DT52" s="432"/>
    </row>
    <row r="53" spans="1:124" s="545" customFormat="1" ht="11.25" x14ac:dyDescent="0.2">
      <c r="A53" s="202" t="s">
        <v>161</v>
      </c>
      <c r="B53" s="485" t="s">
        <v>10</v>
      </c>
      <c r="C53" s="39" t="s">
        <v>2</v>
      </c>
      <c r="D53" s="618" t="s">
        <v>2</v>
      </c>
      <c r="E53" s="619">
        <v>14000</v>
      </c>
      <c r="F53" s="94">
        <v>50</v>
      </c>
      <c r="G53" s="93" t="s">
        <v>12</v>
      </c>
      <c r="H53" s="94">
        <v>50</v>
      </c>
      <c r="I53" s="488" t="s">
        <v>12</v>
      </c>
      <c r="J53" s="488"/>
      <c r="K53" s="94">
        <v>50</v>
      </c>
      <c r="L53" s="93" t="s">
        <v>12</v>
      </c>
      <c r="M53" s="94">
        <v>50</v>
      </c>
      <c r="N53" s="93" t="s">
        <v>12</v>
      </c>
      <c r="O53" s="94"/>
      <c r="P53" s="93"/>
      <c r="Q53" s="94"/>
      <c r="R53" s="93"/>
      <c r="S53" s="94"/>
      <c r="T53" s="93"/>
      <c r="U53" s="94"/>
      <c r="V53" s="93"/>
      <c r="W53" s="94"/>
      <c r="X53" s="93"/>
      <c r="Y53" s="94"/>
      <c r="Z53" s="93"/>
      <c r="AA53" s="94"/>
      <c r="AB53" s="93"/>
      <c r="AC53" s="94"/>
      <c r="AD53" s="93"/>
      <c r="AE53" s="94"/>
      <c r="AF53" s="93"/>
      <c r="AG53" s="94"/>
      <c r="AH53" s="93"/>
      <c r="AI53" s="94"/>
      <c r="AJ53" s="93"/>
      <c r="AK53" s="94"/>
      <c r="AL53" s="93"/>
      <c r="AM53" s="94"/>
      <c r="AN53" s="93"/>
      <c r="AO53" s="94"/>
      <c r="AP53" s="93"/>
      <c r="AQ53" s="94"/>
      <c r="AR53" s="93"/>
      <c r="AS53" s="94"/>
      <c r="AT53" s="93"/>
      <c r="AU53" s="94"/>
      <c r="AV53" s="488"/>
      <c r="AW53" s="488"/>
      <c r="AX53" s="94"/>
      <c r="AY53" s="488"/>
      <c r="AZ53" s="488"/>
      <c r="BA53" s="94"/>
      <c r="BB53" s="93"/>
      <c r="BC53" s="620"/>
      <c r="BD53" s="621"/>
      <c r="BE53" s="621"/>
      <c r="BF53" s="620"/>
      <c r="BG53" s="620"/>
      <c r="BH53" s="620"/>
      <c r="BI53" s="621"/>
      <c r="BJ53" s="621"/>
      <c r="BK53" s="620"/>
      <c r="BL53" s="620"/>
      <c r="BM53" s="620"/>
      <c r="BN53" s="620"/>
      <c r="BO53" s="620"/>
      <c r="BP53" s="620"/>
      <c r="BQ53" s="93"/>
      <c r="BR53" s="488"/>
      <c r="BS53" s="488"/>
      <c r="BT53" s="93"/>
      <c r="BU53" s="488"/>
      <c r="BV53" s="488"/>
      <c r="BW53" s="93"/>
      <c r="BX53" s="488"/>
      <c r="BY53" s="488"/>
      <c r="BZ53" s="93"/>
      <c r="CA53" s="488"/>
      <c r="CB53" s="488"/>
      <c r="CC53" s="93"/>
      <c r="CD53" s="93"/>
      <c r="CE53" s="93"/>
      <c r="CF53" s="93"/>
      <c r="CG53" s="93"/>
      <c r="CH53" s="93"/>
      <c r="CI53" s="93"/>
      <c r="CJ53" s="93"/>
      <c r="CK53" s="93"/>
      <c r="CL53" s="93"/>
      <c r="CM53" s="93"/>
      <c r="CN53" s="93"/>
      <c r="CO53" s="94">
        <v>92.2</v>
      </c>
      <c r="CP53" s="93" t="s">
        <v>8</v>
      </c>
      <c r="CQ53" s="93"/>
      <c r="CR53" s="622">
        <v>2650</v>
      </c>
      <c r="CS53" s="488" t="s">
        <v>8</v>
      </c>
      <c r="CT53" s="488"/>
      <c r="CU53" s="94">
        <v>7.5200000000000005</v>
      </c>
      <c r="CV53" s="93" t="s">
        <v>8</v>
      </c>
      <c r="CW53" s="94">
        <v>40.700000000000003</v>
      </c>
      <c r="CX53" s="93" t="s">
        <v>8</v>
      </c>
      <c r="CY53" s="94">
        <v>6.53</v>
      </c>
      <c r="CZ53" s="93" t="s">
        <v>8</v>
      </c>
      <c r="DA53" s="94"/>
      <c r="DB53" s="93"/>
      <c r="DC53" s="94"/>
      <c r="DD53" s="623"/>
      <c r="DE53" s="432"/>
      <c r="DF53" s="432"/>
      <c r="DG53" s="432"/>
      <c r="DH53" s="432"/>
      <c r="DI53" s="432"/>
      <c r="DJ53" s="432"/>
      <c r="DK53" s="432"/>
      <c r="DL53" s="432"/>
      <c r="DM53" s="432"/>
      <c r="DN53" s="432"/>
      <c r="DO53" s="432"/>
      <c r="DP53" s="432"/>
      <c r="DQ53" s="432"/>
      <c r="DR53" s="432"/>
      <c r="DS53" s="432"/>
      <c r="DT53" s="432"/>
    </row>
    <row r="54" spans="1:124" s="432" customFormat="1" ht="11.25" x14ac:dyDescent="0.2">
      <c r="A54" s="624" t="s">
        <v>318</v>
      </c>
      <c r="B54" s="625"/>
      <c r="C54" s="625"/>
      <c r="D54" s="626"/>
      <c r="E54" s="626"/>
      <c r="F54" s="570"/>
      <c r="G54" s="627"/>
      <c r="H54" s="570"/>
      <c r="I54" s="628"/>
      <c r="J54" s="628"/>
      <c r="K54" s="570"/>
      <c r="L54" s="627"/>
      <c r="M54" s="570"/>
      <c r="N54" s="627"/>
      <c r="O54" s="573"/>
      <c r="P54" s="629"/>
      <c r="Q54" s="573"/>
      <c r="R54" s="629"/>
      <c r="S54" s="573"/>
      <c r="T54" s="629"/>
      <c r="U54" s="573"/>
      <c r="V54" s="629"/>
      <c r="W54" s="573"/>
      <c r="X54" s="629"/>
      <c r="Y54" s="573"/>
      <c r="Z54" s="629"/>
      <c r="AA54" s="573"/>
      <c r="AB54" s="629"/>
      <c r="AC54" s="573"/>
      <c r="AD54" s="629"/>
      <c r="AE54" s="573"/>
      <c r="AF54" s="629"/>
      <c r="AG54" s="573"/>
      <c r="AH54" s="629"/>
      <c r="AI54" s="573"/>
      <c r="AJ54" s="629"/>
      <c r="AK54" s="573"/>
      <c r="AL54" s="629"/>
      <c r="AM54" s="573"/>
      <c r="AN54" s="629"/>
      <c r="AO54" s="573"/>
      <c r="AP54" s="629"/>
      <c r="AQ54" s="573"/>
      <c r="AR54" s="629"/>
      <c r="AS54" s="573"/>
      <c r="AT54" s="629"/>
      <c r="AU54" s="573"/>
      <c r="AV54" s="630"/>
      <c r="AW54" s="630"/>
      <c r="AX54" s="573"/>
      <c r="AY54" s="630"/>
      <c r="AZ54" s="630"/>
      <c r="BA54" s="573"/>
      <c r="BB54" s="629"/>
      <c r="BC54" s="631"/>
      <c r="BD54" s="632"/>
      <c r="BE54" s="632"/>
      <c r="BF54" s="631"/>
      <c r="BG54" s="631"/>
      <c r="BH54" s="631"/>
      <c r="BI54" s="632"/>
      <c r="BJ54" s="632"/>
      <c r="BK54" s="631"/>
      <c r="BL54" s="631"/>
      <c r="BM54" s="631"/>
      <c r="BN54" s="631"/>
      <c r="BO54" s="631"/>
      <c r="BP54" s="631"/>
      <c r="BQ54" s="629"/>
      <c r="BR54" s="630"/>
      <c r="BS54" s="630"/>
      <c r="BT54" s="629"/>
      <c r="BU54" s="630"/>
      <c r="BV54" s="630"/>
      <c r="BW54" s="629"/>
      <c r="BX54" s="630"/>
      <c r="BY54" s="630"/>
      <c r="BZ54" s="629"/>
      <c r="CA54" s="630"/>
      <c r="CB54" s="630"/>
      <c r="CC54" s="629"/>
      <c r="CD54" s="629"/>
      <c r="CE54" s="629"/>
      <c r="CF54" s="629"/>
      <c r="CG54" s="629"/>
      <c r="CH54" s="629"/>
      <c r="CI54" s="629"/>
      <c r="CJ54" s="629"/>
      <c r="CK54" s="629"/>
      <c r="CL54" s="629"/>
      <c r="CM54" s="629"/>
      <c r="CN54" s="629"/>
      <c r="CO54" s="573"/>
      <c r="CP54" s="629"/>
      <c r="CQ54" s="629"/>
      <c r="CR54" s="573"/>
      <c r="CS54" s="630"/>
      <c r="CT54" s="630"/>
      <c r="CU54" s="573"/>
      <c r="CV54" s="629"/>
      <c r="CW54" s="573"/>
      <c r="CX54" s="629"/>
      <c r="CY54" s="573"/>
      <c r="CZ54" s="629"/>
      <c r="DA54" s="573"/>
      <c r="DB54" s="629"/>
      <c r="DC54" s="573"/>
      <c r="DD54" s="629"/>
    </row>
    <row r="55" spans="1:124" s="5" customFormat="1" ht="11.25" x14ac:dyDescent="0.2">
      <c r="A55" s="200" t="s">
        <v>319</v>
      </c>
      <c r="B55" s="578" t="s">
        <v>10</v>
      </c>
      <c r="C55" s="25" t="s">
        <v>2</v>
      </c>
      <c r="D55" s="24" t="s">
        <v>2</v>
      </c>
      <c r="E55" s="633"/>
      <c r="F55" s="579"/>
      <c r="G55" s="580"/>
      <c r="H55" s="579"/>
      <c r="I55" s="581"/>
      <c r="J55" s="581"/>
      <c r="K55" s="579"/>
      <c r="L55" s="580"/>
      <c r="M55" s="579"/>
      <c r="N55" s="580"/>
      <c r="O55" s="579"/>
      <c r="P55" s="580"/>
      <c r="Q55" s="579"/>
      <c r="R55" s="580"/>
      <c r="S55" s="579"/>
      <c r="T55" s="580"/>
      <c r="U55" s="579"/>
      <c r="V55" s="580"/>
      <c r="W55" s="579"/>
      <c r="X55" s="580"/>
      <c r="Y55" s="579"/>
      <c r="Z55" s="580"/>
      <c r="AA55" s="579"/>
      <c r="AB55" s="580"/>
      <c r="AC55" s="579"/>
      <c r="AD55" s="580"/>
      <c r="AE55" s="579"/>
      <c r="AF55" s="580"/>
      <c r="AG55" s="579"/>
      <c r="AH55" s="580"/>
      <c r="AI55" s="579"/>
      <c r="AJ55" s="580"/>
      <c r="AK55" s="579"/>
      <c r="AL55" s="580"/>
      <c r="AM55" s="579"/>
      <c r="AN55" s="580"/>
      <c r="AO55" s="579"/>
      <c r="AP55" s="580"/>
      <c r="AQ55" s="579"/>
      <c r="AR55" s="580"/>
      <c r="AS55" s="579"/>
      <c r="AT55" s="580"/>
      <c r="AU55" s="579"/>
      <c r="AV55" s="581"/>
      <c r="AW55" s="634"/>
      <c r="AX55" s="580"/>
      <c r="AY55" s="634"/>
      <c r="AZ55" s="581"/>
      <c r="BA55" s="579"/>
      <c r="BB55" s="580"/>
      <c r="BC55" s="610"/>
      <c r="BD55" s="611"/>
      <c r="BE55" s="611"/>
      <c r="BF55" s="610"/>
      <c r="BG55" s="610"/>
      <c r="BH55" s="610"/>
      <c r="BI55" s="611"/>
      <c r="BJ55" s="611"/>
      <c r="BK55" s="610"/>
      <c r="BL55" s="610"/>
      <c r="BM55" s="610"/>
      <c r="BN55" s="610"/>
      <c r="BO55" s="610"/>
      <c r="BP55" s="610"/>
      <c r="BQ55" s="580"/>
      <c r="BR55" s="581"/>
      <c r="BS55" s="581"/>
      <c r="BT55" s="580"/>
      <c r="BU55" s="581"/>
      <c r="BV55" s="581"/>
      <c r="BW55" s="580"/>
      <c r="BX55" s="581"/>
      <c r="BY55" s="581"/>
      <c r="BZ55" s="580"/>
      <c r="CA55" s="581"/>
      <c r="CB55" s="581"/>
      <c r="CC55" s="580"/>
      <c r="CD55" s="580"/>
      <c r="CE55" s="580"/>
      <c r="CF55" s="580"/>
      <c r="CG55" s="580"/>
      <c r="CH55" s="580"/>
      <c r="CI55" s="580"/>
      <c r="CJ55" s="580"/>
      <c r="CK55" s="580"/>
      <c r="CL55" s="580"/>
      <c r="CM55" s="580"/>
      <c r="CN55" s="580"/>
      <c r="CO55" s="579">
        <v>2.5</v>
      </c>
      <c r="CP55" s="580" t="s">
        <v>12</v>
      </c>
      <c r="CQ55" s="580"/>
      <c r="CR55" s="579">
        <v>3.6</v>
      </c>
      <c r="CS55" s="581" t="s">
        <v>12</v>
      </c>
      <c r="CT55" s="581"/>
      <c r="CU55" s="579"/>
      <c r="CV55" s="580"/>
      <c r="CW55" s="579"/>
      <c r="CX55" s="580"/>
      <c r="CY55" s="579"/>
      <c r="CZ55" s="580"/>
      <c r="DA55" s="579"/>
      <c r="DB55" s="580"/>
      <c r="DC55" s="579"/>
      <c r="DD55" s="612"/>
      <c r="DE55" s="432"/>
      <c r="DF55" s="432"/>
      <c r="DG55" s="432"/>
      <c r="DH55" s="432"/>
      <c r="DI55" s="432"/>
      <c r="DJ55" s="432"/>
      <c r="DK55" s="432"/>
      <c r="DL55" s="432"/>
      <c r="DM55" s="432"/>
      <c r="DN55" s="432"/>
      <c r="DO55" s="432"/>
      <c r="DP55" s="432"/>
      <c r="DQ55" s="432"/>
      <c r="DR55" s="432"/>
      <c r="DS55" s="432"/>
      <c r="DT55" s="432"/>
    </row>
    <row r="56" spans="1:124" s="5" customFormat="1" ht="11.25" x14ac:dyDescent="0.2">
      <c r="A56" s="465" t="s">
        <v>320</v>
      </c>
      <c r="B56" s="466" t="s">
        <v>10</v>
      </c>
      <c r="C56" s="30" t="s">
        <v>2</v>
      </c>
      <c r="D56" s="13" t="s">
        <v>2</v>
      </c>
      <c r="E56" s="633"/>
      <c r="F56" s="467"/>
      <c r="G56" s="468"/>
      <c r="H56" s="467"/>
      <c r="I56" s="469"/>
      <c r="J56" s="469"/>
      <c r="K56" s="467"/>
      <c r="L56" s="468"/>
      <c r="M56" s="467"/>
      <c r="N56" s="468"/>
      <c r="O56" s="467"/>
      <c r="P56" s="468"/>
      <c r="Q56" s="467"/>
      <c r="R56" s="468"/>
      <c r="S56" s="467"/>
      <c r="T56" s="468"/>
      <c r="U56" s="467"/>
      <c r="V56" s="468"/>
      <c r="W56" s="467"/>
      <c r="X56" s="468"/>
      <c r="Y56" s="467"/>
      <c r="Z56" s="468"/>
      <c r="AA56" s="467"/>
      <c r="AB56" s="468"/>
      <c r="AC56" s="467"/>
      <c r="AD56" s="468"/>
      <c r="AE56" s="467"/>
      <c r="AF56" s="468"/>
      <c r="AG56" s="467"/>
      <c r="AH56" s="468"/>
      <c r="AI56" s="467"/>
      <c r="AJ56" s="468"/>
      <c r="AK56" s="467"/>
      <c r="AL56" s="468"/>
      <c r="AM56" s="467"/>
      <c r="AN56" s="468"/>
      <c r="AO56" s="467"/>
      <c r="AP56" s="468"/>
      <c r="AQ56" s="467"/>
      <c r="AR56" s="468"/>
      <c r="AS56" s="467"/>
      <c r="AT56" s="468"/>
      <c r="AU56" s="467"/>
      <c r="AV56" s="469"/>
      <c r="AW56" s="470"/>
      <c r="AX56" s="468"/>
      <c r="AY56" s="470"/>
      <c r="AZ56" s="469"/>
      <c r="BA56" s="467"/>
      <c r="BB56" s="468"/>
      <c r="BC56" s="472"/>
      <c r="BD56" s="473"/>
      <c r="BE56" s="473"/>
      <c r="BF56" s="472"/>
      <c r="BG56" s="472"/>
      <c r="BH56" s="472"/>
      <c r="BI56" s="473"/>
      <c r="BJ56" s="473"/>
      <c r="BK56" s="472"/>
      <c r="BL56" s="472"/>
      <c r="BM56" s="472"/>
      <c r="BN56" s="472"/>
      <c r="BO56" s="472"/>
      <c r="BP56" s="472"/>
      <c r="BQ56" s="468"/>
      <c r="BR56" s="469"/>
      <c r="BS56" s="469"/>
      <c r="BT56" s="468"/>
      <c r="BU56" s="469"/>
      <c r="BV56" s="469"/>
      <c r="BW56" s="468"/>
      <c r="BX56" s="469"/>
      <c r="BY56" s="469"/>
      <c r="BZ56" s="468"/>
      <c r="CA56" s="469"/>
      <c r="CB56" s="469"/>
      <c r="CC56" s="468"/>
      <c r="CD56" s="468"/>
      <c r="CE56" s="468"/>
      <c r="CF56" s="468"/>
      <c r="CG56" s="468"/>
      <c r="CH56" s="468"/>
      <c r="CI56" s="468"/>
      <c r="CJ56" s="468"/>
      <c r="CK56" s="468"/>
      <c r="CL56" s="468"/>
      <c r="CM56" s="468"/>
      <c r="CN56" s="468"/>
      <c r="CO56" s="467">
        <v>2.5</v>
      </c>
      <c r="CP56" s="468" t="s">
        <v>12</v>
      </c>
      <c r="CQ56" s="468"/>
      <c r="CR56" s="467">
        <v>3.9</v>
      </c>
      <c r="CS56" s="469" t="s">
        <v>321</v>
      </c>
      <c r="CT56" s="469"/>
      <c r="CU56" s="467"/>
      <c r="CV56" s="468"/>
      <c r="CW56" s="467"/>
      <c r="CX56" s="468"/>
      <c r="CY56" s="467"/>
      <c r="CZ56" s="468"/>
      <c r="DA56" s="467"/>
      <c r="DB56" s="468"/>
      <c r="DC56" s="467"/>
      <c r="DD56" s="471"/>
      <c r="DE56" s="432"/>
      <c r="DF56" s="432"/>
      <c r="DG56" s="432"/>
      <c r="DH56" s="432"/>
      <c r="DI56" s="432"/>
      <c r="DJ56" s="432"/>
      <c r="DK56" s="432"/>
      <c r="DL56" s="432"/>
      <c r="DM56" s="432"/>
      <c r="DN56" s="432"/>
      <c r="DO56" s="432"/>
      <c r="DP56" s="432"/>
      <c r="DQ56" s="432"/>
      <c r="DR56" s="432"/>
      <c r="DS56" s="432"/>
      <c r="DT56" s="432"/>
    </row>
    <row r="57" spans="1:124" s="5" customFormat="1" ht="11.25" x14ac:dyDescent="0.2">
      <c r="A57" s="465" t="s">
        <v>322</v>
      </c>
      <c r="B57" s="466" t="s">
        <v>10</v>
      </c>
      <c r="C57" s="30" t="s">
        <v>2</v>
      </c>
      <c r="D57" s="13" t="s">
        <v>2</v>
      </c>
      <c r="E57" s="633"/>
      <c r="F57" s="467"/>
      <c r="G57" s="468"/>
      <c r="H57" s="467"/>
      <c r="I57" s="469"/>
      <c r="J57" s="469"/>
      <c r="K57" s="467"/>
      <c r="L57" s="468"/>
      <c r="M57" s="467"/>
      <c r="N57" s="468"/>
      <c r="O57" s="467"/>
      <c r="P57" s="468"/>
      <c r="Q57" s="467"/>
      <c r="R57" s="468"/>
      <c r="S57" s="467"/>
      <c r="T57" s="468"/>
      <c r="U57" s="467"/>
      <c r="V57" s="468"/>
      <c r="W57" s="467"/>
      <c r="X57" s="468"/>
      <c r="Y57" s="467"/>
      <c r="Z57" s="468"/>
      <c r="AA57" s="467"/>
      <c r="AB57" s="468"/>
      <c r="AC57" s="467"/>
      <c r="AD57" s="468"/>
      <c r="AE57" s="467"/>
      <c r="AF57" s="468"/>
      <c r="AG57" s="467"/>
      <c r="AH57" s="468"/>
      <c r="AI57" s="467"/>
      <c r="AJ57" s="468"/>
      <c r="AK57" s="467"/>
      <c r="AL57" s="468"/>
      <c r="AM57" s="467"/>
      <c r="AN57" s="468"/>
      <c r="AO57" s="467"/>
      <c r="AP57" s="468"/>
      <c r="AQ57" s="467"/>
      <c r="AR57" s="468"/>
      <c r="AS57" s="467"/>
      <c r="AT57" s="468"/>
      <c r="AU57" s="467"/>
      <c r="AV57" s="469"/>
      <c r="AW57" s="470"/>
      <c r="AX57" s="468"/>
      <c r="AY57" s="470"/>
      <c r="AZ57" s="469"/>
      <c r="BA57" s="467"/>
      <c r="BB57" s="468"/>
      <c r="BC57" s="472"/>
      <c r="BD57" s="473"/>
      <c r="BE57" s="473"/>
      <c r="BF57" s="472"/>
      <c r="BG57" s="472"/>
      <c r="BH57" s="472"/>
      <c r="BI57" s="473"/>
      <c r="BJ57" s="473"/>
      <c r="BK57" s="472"/>
      <c r="BL57" s="472"/>
      <c r="BM57" s="472"/>
      <c r="BN57" s="472"/>
      <c r="BO57" s="472"/>
      <c r="BP57" s="472"/>
      <c r="BQ57" s="468"/>
      <c r="BR57" s="469"/>
      <c r="BS57" s="469"/>
      <c r="BT57" s="468"/>
      <c r="BU57" s="469"/>
      <c r="BV57" s="469"/>
      <c r="BW57" s="468"/>
      <c r="BX57" s="469"/>
      <c r="BY57" s="469"/>
      <c r="BZ57" s="468"/>
      <c r="CA57" s="469"/>
      <c r="CB57" s="469"/>
      <c r="CC57" s="468"/>
      <c r="CD57" s="468"/>
      <c r="CE57" s="468"/>
      <c r="CF57" s="468"/>
      <c r="CG57" s="468"/>
      <c r="CH57" s="468"/>
      <c r="CI57" s="468"/>
      <c r="CJ57" s="468"/>
      <c r="CK57" s="468"/>
      <c r="CL57" s="468"/>
      <c r="CM57" s="468"/>
      <c r="CN57" s="468"/>
      <c r="CO57" s="467">
        <v>0.37</v>
      </c>
      <c r="CP57" s="468" t="s">
        <v>12</v>
      </c>
      <c r="CQ57" s="468"/>
      <c r="CR57" s="467">
        <v>1.2</v>
      </c>
      <c r="CS57" s="469" t="s">
        <v>321</v>
      </c>
      <c r="CT57" s="469"/>
      <c r="CU57" s="467"/>
      <c r="CV57" s="468"/>
      <c r="CW57" s="467"/>
      <c r="CX57" s="468"/>
      <c r="CY57" s="467"/>
      <c r="CZ57" s="468"/>
      <c r="DA57" s="467"/>
      <c r="DB57" s="468"/>
      <c r="DC57" s="467"/>
      <c r="DD57" s="471"/>
      <c r="DE57" s="432"/>
      <c r="DF57" s="432"/>
      <c r="DG57" s="432"/>
      <c r="DH57" s="432"/>
      <c r="DI57" s="432"/>
      <c r="DJ57" s="432"/>
      <c r="DK57" s="432"/>
      <c r="DL57" s="432"/>
      <c r="DM57" s="432"/>
      <c r="DN57" s="432"/>
      <c r="DO57" s="432"/>
      <c r="DP57" s="432"/>
      <c r="DQ57" s="432"/>
      <c r="DR57" s="432"/>
      <c r="DS57" s="432"/>
      <c r="DT57" s="432"/>
    </row>
    <row r="58" spans="1:124" s="5" customFormat="1" ht="11.25" x14ac:dyDescent="0.2">
      <c r="A58" s="465" t="s">
        <v>323</v>
      </c>
      <c r="B58" s="466" t="s">
        <v>10</v>
      </c>
      <c r="C58" s="30" t="s">
        <v>2</v>
      </c>
      <c r="D58" s="13" t="s">
        <v>2</v>
      </c>
      <c r="E58" s="633"/>
      <c r="F58" s="467"/>
      <c r="G58" s="468"/>
      <c r="H58" s="467"/>
      <c r="I58" s="469"/>
      <c r="J58" s="469"/>
      <c r="K58" s="467"/>
      <c r="L58" s="468"/>
      <c r="M58" s="467"/>
      <c r="N58" s="468"/>
      <c r="O58" s="467"/>
      <c r="P58" s="468"/>
      <c r="Q58" s="467"/>
      <c r="R58" s="468"/>
      <c r="S58" s="467"/>
      <c r="T58" s="468"/>
      <c r="U58" s="467"/>
      <c r="V58" s="468"/>
      <c r="W58" s="467"/>
      <c r="X58" s="468"/>
      <c r="Y58" s="467"/>
      <c r="Z58" s="468"/>
      <c r="AA58" s="467"/>
      <c r="AB58" s="468"/>
      <c r="AC58" s="467"/>
      <c r="AD58" s="468"/>
      <c r="AE58" s="467"/>
      <c r="AF58" s="468"/>
      <c r="AG58" s="467"/>
      <c r="AH58" s="468"/>
      <c r="AI58" s="467"/>
      <c r="AJ58" s="468"/>
      <c r="AK58" s="467"/>
      <c r="AL58" s="468"/>
      <c r="AM58" s="467"/>
      <c r="AN58" s="468"/>
      <c r="AO58" s="467"/>
      <c r="AP58" s="468"/>
      <c r="AQ58" s="467"/>
      <c r="AR58" s="468"/>
      <c r="AS58" s="467"/>
      <c r="AT58" s="468"/>
      <c r="AU58" s="467"/>
      <c r="AV58" s="469"/>
      <c r="AW58" s="470"/>
      <c r="AX58" s="468"/>
      <c r="AY58" s="470"/>
      <c r="AZ58" s="469"/>
      <c r="BA58" s="467"/>
      <c r="BB58" s="468"/>
      <c r="BC58" s="472"/>
      <c r="BD58" s="473"/>
      <c r="BE58" s="473"/>
      <c r="BF58" s="472"/>
      <c r="BG58" s="472"/>
      <c r="BH58" s="472"/>
      <c r="BI58" s="473"/>
      <c r="BJ58" s="473"/>
      <c r="BK58" s="472"/>
      <c r="BL58" s="472"/>
      <c r="BM58" s="472"/>
      <c r="BN58" s="472"/>
      <c r="BO58" s="472"/>
      <c r="BP58" s="472"/>
      <c r="BQ58" s="468"/>
      <c r="BR58" s="469"/>
      <c r="BS58" s="469"/>
      <c r="BT58" s="468"/>
      <c r="BU58" s="469"/>
      <c r="BV58" s="469"/>
      <c r="BW58" s="468"/>
      <c r="BX58" s="469"/>
      <c r="BY58" s="469"/>
      <c r="BZ58" s="468"/>
      <c r="CA58" s="469"/>
      <c r="CB58" s="469"/>
      <c r="CC58" s="468"/>
      <c r="CD58" s="468"/>
      <c r="CE58" s="468"/>
      <c r="CF58" s="468"/>
      <c r="CG58" s="468"/>
      <c r="CH58" s="468"/>
      <c r="CI58" s="468"/>
      <c r="CJ58" s="468"/>
      <c r="CK58" s="468"/>
      <c r="CL58" s="468"/>
      <c r="CM58" s="468"/>
      <c r="CN58" s="468"/>
      <c r="CO58" s="467">
        <v>0.37</v>
      </c>
      <c r="CP58" s="468" t="s">
        <v>12</v>
      </c>
      <c r="CQ58" s="468"/>
      <c r="CR58" s="467">
        <v>2.2999999999999998</v>
      </c>
      <c r="CS58" s="469" t="s">
        <v>321</v>
      </c>
      <c r="CT58" s="469"/>
      <c r="CU58" s="467"/>
      <c r="CV58" s="468"/>
      <c r="CW58" s="467"/>
      <c r="CX58" s="468"/>
      <c r="CY58" s="467"/>
      <c r="CZ58" s="468"/>
      <c r="DA58" s="467"/>
      <c r="DB58" s="468"/>
      <c r="DC58" s="467"/>
      <c r="DD58" s="471"/>
      <c r="DE58" s="432"/>
      <c r="DF58" s="432"/>
      <c r="DG58" s="432"/>
      <c r="DH58" s="432"/>
      <c r="DI58" s="432"/>
      <c r="DJ58" s="432"/>
      <c r="DK58" s="432"/>
      <c r="DL58" s="432"/>
      <c r="DM58" s="432"/>
      <c r="DN58" s="432"/>
      <c r="DO58" s="432"/>
      <c r="DP58" s="432"/>
      <c r="DQ58" s="432"/>
      <c r="DR58" s="432"/>
      <c r="DS58" s="432"/>
      <c r="DT58" s="432"/>
    </row>
    <row r="59" spans="1:124" s="5" customFormat="1" ht="11.25" x14ac:dyDescent="0.2">
      <c r="A59" s="465" t="s">
        <v>324</v>
      </c>
      <c r="B59" s="466" t="s">
        <v>10</v>
      </c>
      <c r="C59" s="30" t="s">
        <v>2</v>
      </c>
      <c r="D59" s="13" t="s">
        <v>2</v>
      </c>
      <c r="E59" s="633"/>
      <c r="F59" s="467"/>
      <c r="G59" s="468"/>
      <c r="H59" s="467"/>
      <c r="I59" s="469"/>
      <c r="J59" s="469"/>
      <c r="K59" s="467"/>
      <c r="L59" s="468"/>
      <c r="M59" s="467"/>
      <c r="N59" s="468"/>
      <c r="O59" s="467"/>
      <c r="P59" s="468"/>
      <c r="Q59" s="467"/>
      <c r="R59" s="468"/>
      <c r="S59" s="467"/>
      <c r="T59" s="468"/>
      <c r="U59" s="467"/>
      <c r="V59" s="468"/>
      <c r="W59" s="467"/>
      <c r="X59" s="468"/>
      <c r="Y59" s="467"/>
      <c r="Z59" s="468"/>
      <c r="AA59" s="467"/>
      <c r="AB59" s="468"/>
      <c r="AC59" s="467"/>
      <c r="AD59" s="468"/>
      <c r="AE59" s="467"/>
      <c r="AF59" s="468"/>
      <c r="AG59" s="467"/>
      <c r="AH59" s="468"/>
      <c r="AI59" s="467"/>
      <c r="AJ59" s="468"/>
      <c r="AK59" s="467"/>
      <c r="AL59" s="468"/>
      <c r="AM59" s="467"/>
      <c r="AN59" s="468"/>
      <c r="AO59" s="467"/>
      <c r="AP59" s="468"/>
      <c r="AQ59" s="467"/>
      <c r="AR59" s="468"/>
      <c r="AS59" s="467"/>
      <c r="AT59" s="468"/>
      <c r="AU59" s="467"/>
      <c r="AV59" s="469"/>
      <c r="AW59" s="470"/>
      <c r="AX59" s="468"/>
      <c r="AY59" s="470"/>
      <c r="AZ59" s="469"/>
      <c r="BA59" s="467"/>
      <c r="BB59" s="468"/>
      <c r="BC59" s="472"/>
      <c r="BD59" s="473"/>
      <c r="BE59" s="473"/>
      <c r="BF59" s="472"/>
      <c r="BG59" s="472"/>
      <c r="BH59" s="472"/>
      <c r="BI59" s="473"/>
      <c r="BJ59" s="473"/>
      <c r="BK59" s="472"/>
      <c r="BL59" s="472"/>
      <c r="BM59" s="472"/>
      <c r="BN59" s="472"/>
      <c r="BO59" s="472"/>
      <c r="BP59" s="472"/>
      <c r="BQ59" s="468"/>
      <c r="BR59" s="469"/>
      <c r="BS59" s="469"/>
      <c r="BT59" s="468"/>
      <c r="BU59" s="469"/>
      <c r="BV59" s="469"/>
      <c r="BW59" s="468"/>
      <c r="BX59" s="469"/>
      <c r="BY59" s="469"/>
      <c r="BZ59" s="468"/>
      <c r="CA59" s="469"/>
      <c r="CB59" s="469"/>
      <c r="CC59" s="468"/>
      <c r="CD59" s="468"/>
      <c r="CE59" s="468"/>
      <c r="CF59" s="468"/>
      <c r="CG59" s="468"/>
      <c r="CH59" s="468"/>
      <c r="CI59" s="468"/>
      <c r="CJ59" s="468"/>
      <c r="CK59" s="468"/>
      <c r="CL59" s="468"/>
      <c r="CM59" s="468"/>
      <c r="CN59" s="468"/>
      <c r="CO59" s="467">
        <v>2.5</v>
      </c>
      <c r="CP59" s="468" t="s">
        <v>12</v>
      </c>
      <c r="CQ59" s="468"/>
      <c r="CR59" s="467">
        <v>3.7</v>
      </c>
      <c r="CS59" s="469" t="s">
        <v>321</v>
      </c>
      <c r="CT59" s="469"/>
      <c r="CU59" s="467"/>
      <c r="CV59" s="468"/>
      <c r="CW59" s="467"/>
      <c r="CX59" s="468"/>
      <c r="CY59" s="467"/>
      <c r="CZ59" s="468"/>
      <c r="DA59" s="467"/>
      <c r="DB59" s="468"/>
      <c r="DC59" s="467"/>
      <c r="DD59" s="471"/>
      <c r="DE59" s="432"/>
      <c r="DF59" s="432"/>
      <c r="DG59" s="432"/>
      <c r="DH59" s="432"/>
      <c r="DI59" s="432"/>
      <c r="DJ59" s="432"/>
      <c r="DK59" s="432"/>
      <c r="DL59" s="432"/>
      <c r="DM59" s="432"/>
      <c r="DN59" s="432"/>
      <c r="DO59" s="432"/>
      <c r="DP59" s="432"/>
      <c r="DQ59" s="432"/>
      <c r="DR59" s="432"/>
      <c r="DS59" s="432"/>
      <c r="DT59" s="432"/>
    </row>
    <row r="60" spans="1:124" s="5" customFormat="1" ht="11.25" x14ac:dyDescent="0.2">
      <c r="A60" s="465" t="s">
        <v>325</v>
      </c>
      <c r="B60" s="466" t="s">
        <v>10</v>
      </c>
      <c r="C60" s="30" t="s">
        <v>2</v>
      </c>
      <c r="D60" s="13" t="s">
        <v>2</v>
      </c>
      <c r="E60" s="633"/>
      <c r="F60" s="467"/>
      <c r="G60" s="468"/>
      <c r="H60" s="467"/>
      <c r="I60" s="469"/>
      <c r="J60" s="469"/>
      <c r="K60" s="467"/>
      <c r="L60" s="468"/>
      <c r="M60" s="467"/>
      <c r="N60" s="468"/>
      <c r="O60" s="467"/>
      <c r="P60" s="468"/>
      <c r="Q60" s="467"/>
      <c r="R60" s="468"/>
      <c r="S60" s="467"/>
      <c r="T60" s="468"/>
      <c r="U60" s="467"/>
      <c r="V60" s="468"/>
      <c r="W60" s="467"/>
      <c r="X60" s="468"/>
      <c r="Y60" s="467"/>
      <c r="Z60" s="468"/>
      <c r="AA60" s="467"/>
      <c r="AB60" s="468"/>
      <c r="AC60" s="467"/>
      <c r="AD60" s="468"/>
      <c r="AE60" s="467"/>
      <c r="AF60" s="468"/>
      <c r="AG60" s="467"/>
      <c r="AH60" s="468"/>
      <c r="AI60" s="467"/>
      <c r="AJ60" s="468"/>
      <c r="AK60" s="467"/>
      <c r="AL60" s="468"/>
      <c r="AM60" s="467"/>
      <c r="AN60" s="468"/>
      <c r="AO60" s="467"/>
      <c r="AP60" s="468"/>
      <c r="AQ60" s="467"/>
      <c r="AR60" s="468"/>
      <c r="AS60" s="467"/>
      <c r="AT60" s="468"/>
      <c r="AU60" s="467"/>
      <c r="AV60" s="469"/>
      <c r="AW60" s="470"/>
      <c r="AX60" s="468"/>
      <c r="AY60" s="470"/>
      <c r="AZ60" s="469"/>
      <c r="BA60" s="467"/>
      <c r="BB60" s="468"/>
      <c r="BC60" s="472"/>
      <c r="BD60" s="473"/>
      <c r="BE60" s="473"/>
      <c r="BF60" s="472"/>
      <c r="BG60" s="472"/>
      <c r="BH60" s="472"/>
      <c r="BI60" s="473"/>
      <c r="BJ60" s="473"/>
      <c r="BK60" s="472"/>
      <c r="BL60" s="472"/>
      <c r="BM60" s="472"/>
      <c r="BN60" s="472"/>
      <c r="BO60" s="472"/>
      <c r="BP60" s="472"/>
      <c r="BQ60" s="468"/>
      <c r="BR60" s="469"/>
      <c r="BS60" s="469"/>
      <c r="BT60" s="468"/>
      <c r="BU60" s="469"/>
      <c r="BV60" s="469"/>
      <c r="BW60" s="468"/>
      <c r="BX60" s="469"/>
      <c r="BY60" s="469"/>
      <c r="BZ60" s="468"/>
      <c r="CA60" s="469"/>
      <c r="CB60" s="469"/>
      <c r="CC60" s="468"/>
      <c r="CD60" s="468"/>
      <c r="CE60" s="468"/>
      <c r="CF60" s="468"/>
      <c r="CG60" s="468"/>
      <c r="CH60" s="468"/>
      <c r="CI60" s="468"/>
      <c r="CJ60" s="468"/>
      <c r="CK60" s="468"/>
      <c r="CL60" s="468"/>
      <c r="CM60" s="468"/>
      <c r="CN60" s="468"/>
      <c r="CO60" s="467">
        <v>2.5</v>
      </c>
      <c r="CP60" s="468" t="s">
        <v>12</v>
      </c>
      <c r="CQ60" s="468"/>
      <c r="CR60" s="467">
        <v>5.8</v>
      </c>
      <c r="CS60" s="469" t="s">
        <v>321</v>
      </c>
      <c r="CT60" s="469"/>
      <c r="CU60" s="467"/>
      <c r="CV60" s="468"/>
      <c r="CW60" s="467"/>
      <c r="CX60" s="468"/>
      <c r="CY60" s="467"/>
      <c r="CZ60" s="468"/>
      <c r="DA60" s="467"/>
      <c r="DB60" s="468"/>
      <c r="DC60" s="467"/>
      <c r="DD60" s="471"/>
      <c r="DE60" s="432"/>
      <c r="DF60" s="432"/>
      <c r="DG60" s="432"/>
      <c r="DH60" s="432"/>
      <c r="DI60" s="432"/>
      <c r="DJ60" s="432"/>
      <c r="DK60" s="432"/>
      <c r="DL60" s="432"/>
      <c r="DM60" s="432"/>
      <c r="DN60" s="432"/>
      <c r="DO60" s="432"/>
      <c r="DP60" s="432"/>
      <c r="DQ60" s="432"/>
      <c r="DR60" s="432"/>
      <c r="DS60" s="432"/>
      <c r="DT60" s="432"/>
    </row>
    <row r="61" spans="1:124" s="5" customFormat="1" ht="11.25" x14ac:dyDescent="0.2">
      <c r="A61" s="465" t="s">
        <v>326</v>
      </c>
      <c r="B61" s="466" t="s">
        <v>10</v>
      </c>
      <c r="C61" s="30" t="s">
        <v>2</v>
      </c>
      <c r="D61" s="13" t="s">
        <v>2</v>
      </c>
      <c r="E61" s="633"/>
      <c r="F61" s="467"/>
      <c r="G61" s="468"/>
      <c r="H61" s="467"/>
      <c r="I61" s="469"/>
      <c r="J61" s="469"/>
      <c r="K61" s="467"/>
      <c r="L61" s="468"/>
      <c r="M61" s="467"/>
      <c r="N61" s="468"/>
      <c r="O61" s="467"/>
      <c r="P61" s="468"/>
      <c r="Q61" s="467"/>
      <c r="R61" s="468"/>
      <c r="S61" s="467"/>
      <c r="T61" s="468"/>
      <c r="U61" s="467"/>
      <c r="V61" s="468"/>
      <c r="W61" s="467"/>
      <c r="X61" s="468"/>
      <c r="Y61" s="467"/>
      <c r="Z61" s="468"/>
      <c r="AA61" s="467"/>
      <c r="AB61" s="468"/>
      <c r="AC61" s="467"/>
      <c r="AD61" s="468"/>
      <c r="AE61" s="467"/>
      <c r="AF61" s="468"/>
      <c r="AG61" s="467"/>
      <c r="AH61" s="468"/>
      <c r="AI61" s="467"/>
      <c r="AJ61" s="468"/>
      <c r="AK61" s="467"/>
      <c r="AL61" s="468"/>
      <c r="AM61" s="467"/>
      <c r="AN61" s="468"/>
      <c r="AO61" s="467"/>
      <c r="AP61" s="468"/>
      <c r="AQ61" s="467"/>
      <c r="AR61" s="468"/>
      <c r="AS61" s="467"/>
      <c r="AT61" s="468"/>
      <c r="AU61" s="467"/>
      <c r="AV61" s="469"/>
      <c r="AW61" s="470"/>
      <c r="AX61" s="468"/>
      <c r="AY61" s="470"/>
      <c r="AZ61" s="469"/>
      <c r="BA61" s="467"/>
      <c r="BB61" s="468"/>
      <c r="BC61" s="472"/>
      <c r="BD61" s="473"/>
      <c r="BE61" s="473"/>
      <c r="BF61" s="472"/>
      <c r="BG61" s="472"/>
      <c r="BH61" s="472"/>
      <c r="BI61" s="473"/>
      <c r="BJ61" s="473"/>
      <c r="BK61" s="472"/>
      <c r="BL61" s="472"/>
      <c r="BM61" s="472"/>
      <c r="BN61" s="472"/>
      <c r="BO61" s="472"/>
      <c r="BP61" s="472"/>
      <c r="BQ61" s="468"/>
      <c r="BR61" s="469"/>
      <c r="BS61" s="469"/>
      <c r="BT61" s="468"/>
      <c r="BU61" s="469"/>
      <c r="BV61" s="469"/>
      <c r="BW61" s="468"/>
      <c r="BX61" s="469"/>
      <c r="BY61" s="469"/>
      <c r="BZ61" s="468"/>
      <c r="CA61" s="469"/>
      <c r="CB61" s="469"/>
      <c r="CC61" s="468"/>
      <c r="CD61" s="468"/>
      <c r="CE61" s="468"/>
      <c r="CF61" s="468"/>
      <c r="CG61" s="468"/>
      <c r="CH61" s="468"/>
      <c r="CI61" s="468"/>
      <c r="CJ61" s="468"/>
      <c r="CK61" s="468"/>
      <c r="CL61" s="468"/>
      <c r="CM61" s="468"/>
      <c r="CN61" s="468"/>
      <c r="CO61" s="467">
        <v>2.5</v>
      </c>
      <c r="CP61" s="468" t="s">
        <v>12</v>
      </c>
      <c r="CQ61" s="468"/>
      <c r="CR61" s="467">
        <v>50</v>
      </c>
      <c r="CS61" s="469" t="s">
        <v>69</v>
      </c>
      <c r="CT61" s="469"/>
      <c r="CU61" s="467"/>
      <c r="CV61" s="468"/>
      <c r="CW61" s="467"/>
      <c r="CX61" s="468"/>
      <c r="CY61" s="467"/>
      <c r="CZ61" s="468"/>
      <c r="DA61" s="467"/>
      <c r="DB61" s="468"/>
      <c r="DC61" s="467"/>
      <c r="DD61" s="471"/>
      <c r="DE61" s="432"/>
      <c r="DF61" s="432"/>
      <c r="DG61" s="432"/>
      <c r="DH61" s="432"/>
      <c r="DI61" s="432"/>
      <c r="DJ61" s="432"/>
      <c r="DK61" s="432"/>
      <c r="DL61" s="432"/>
      <c r="DM61" s="432"/>
      <c r="DN61" s="432"/>
      <c r="DO61" s="432"/>
      <c r="DP61" s="432"/>
      <c r="DQ61" s="432"/>
      <c r="DR61" s="432"/>
      <c r="DS61" s="432"/>
      <c r="DT61" s="432"/>
    </row>
    <row r="62" spans="1:124" s="5" customFormat="1" ht="11.25" x14ac:dyDescent="0.2">
      <c r="A62" s="202" t="s">
        <v>327</v>
      </c>
      <c r="B62" s="485" t="s">
        <v>10</v>
      </c>
      <c r="C62" s="39" t="s">
        <v>2</v>
      </c>
      <c r="D62" s="14" t="s">
        <v>2</v>
      </c>
      <c r="E62" s="633"/>
      <c r="F62" s="487"/>
      <c r="G62" s="93"/>
      <c r="H62" s="487"/>
      <c r="I62" s="488"/>
      <c r="J62" s="488"/>
      <c r="K62" s="487"/>
      <c r="L62" s="93"/>
      <c r="M62" s="487"/>
      <c r="N62" s="93"/>
      <c r="O62" s="487"/>
      <c r="P62" s="93"/>
      <c r="Q62" s="487"/>
      <c r="R62" s="93"/>
      <c r="S62" s="487"/>
      <c r="T62" s="93"/>
      <c r="U62" s="487"/>
      <c r="V62" s="93"/>
      <c r="W62" s="487"/>
      <c r="X62" s="93"/>
      <c r="Y62" s="487"/>
      <c r="Z62" s="93"/>
      <c r="AA62" s="487"/>
      <c r="AB62" s="93"/>
      <c r="AC62" s="487"/>
      <c r="AD62" s="93"/>
      <c r="AE62" s="487"/>
      <c r="AF62" s="93"/>
      <c r="AG62" s="487"/>
      <c r="AH62" s="93"/>
      <c r="AI62" s="487"/>
      <c r="AJ62" s="93"/>
      <c r="AK62" s="487"/>
      <c r="AL62" s="93"/>
      <c r="AM62" s="487"/>
      <c r="AN62" s="93"/>
      <c r="AO62" s="487"/>
      <c r="AP62" s="93"/>
      <c r="AQ62" s="487"/>
      <c r="AR62" s="93"/>
      <c r="AS62" s="487"/>
      <c r="AT62" s="93"/>
      <c r="AU62" s="487"/>
      <c r="AV62" s="488"/>
      <c r="AW62" s="635"/>
      <c r="AX62" s="93"/>
      <c r="AY62" s="635"/>
      <c r="AZ62" s="488"/>
      <c r="BA62" s="487"/>
      <c r="BB62" s="93"/>
      <c r="BC62" s="620"/>
      <c r="BD62" s="621"/>
      <c r="BE62" s="621"/>
      <c r="BF62" s="620"/>
      <c r="BG62" s="620"/>
      <c r="BH62" s="620"/>
      <c r="BI62" s="621"/>
      <c r="BJ62" s="621"/>
      <c r="BK62" s="620"/>
      <c r="BL62" s="620"/>
      <c r="BM62" s="620"/>
      <c r="BN62" s="620"/>
      <c r="BO62" s="620"/>
      <c r="BP62" s="620"/>
      <c r="BQ62" s="93"/>
      <c r="BR62" s="488"/>
      <c r="BS62" s="488"/>
      <c r="BT62" s="93"/>
      <c r="BU62" s="488"/>
      <c r="BV62" s="488"/>
      <c r="BW62" s="93"/>
      <c r="BX62" s="488"/>
      <c r="BY62" s="488"/>
      <c r="BZ62" s="93"/>
      <c r="CA62" s="488"/>
      <c r="CB62" s="488"/>
      <c r="CC62" s="93"/>
      <c r="CD62" s="93"/>
      <c r="CE62" s="93"/>
      <c r="CF62" s="93"/>
      <c r="CG62" s="93"/>
      <c r="CH62" s="93"/>
      <c r="CI62" s="93"/>
      <c r="CJ62" s="93"/>
      <c r="CK62" s="93"/>
      <c r="CL62" s="93"/>
      <c r="CM62" s="93"/>
      <c r="CN62" s="93"/>
      <c r="CO62" s="487">
        <v>2.5</v>
      </c>
      <c r="CP62" s="93" t="s">
        <v>12</v>
      </c>
      <c r="CQ62" s="93"/>
      <c r="CR62" s="487">
        <v>68</v>
      </c>
      <c r="CS62" s="488" t="s">
        <v>321</v>
      </c>
      <c r="CT62" s="488"/>
      <c r="CU62" s="487"/>
      <c r="CV62" s="93"/>
      <c r="CW62" s="487"/>
      <c r="CX62" s="93"/>
      <c r="CY62" s="487"/>
      <c r="CZ62" s="93"/>
      <c r="DA62" s="487"/>
      <c r="DB62" s="93"/>
      <c r="DC62" s="487"/>
      <c r="DD62" s="623"/>
      <c r="DE62" s="432"/>
      <c r="DF62" s="432"/>
      <c r="DG62" s="432"/>
      <c r="DH62" s="432"/>
      <c r="DI62" s="432"/>
      <c r="DJ62" s="432"/>
      <c r="DK62" s="432"/>
      <c r="DL62" s="432"/>
      <c r="DM62" s="432"/>
      <c r="DN62" s="432"/>
      <c r="DO62" s="432"/>
      <c r="DP62" s="432"/>
      <c r="DQ62" s="432"/>
      <c r="DR62" s="432"/>
      <c r="DS62" s="432"/>
      <c r="DT62" s="432"/>
    </row>
    <row r="63" spans="1:124" s="432" customFormat="1" ht="11.25" x14ac:dyDescent="0.2">
      <c r="A63" s="624" t="s">
        <v>328</v>
      </c>
      <c r="B63" s="625"/>
      <c r="C63" s="625"/>
      <c r="D63" s="626"/>
      <c r="E63" s="626"/>
      <c r="F63" s="570"/>
      <c r="G63" s="627"/>
      <c r="H63" s="570"/>
      <c r="I63" s="628"/>
      <c r="J63" s="628"/>
      <c r="K63" s="570"/>
      <c r="L63" s="627"/>
      <c r="M63" s="570"/>
      <c r="N63" s="627"/>
      <c r="O63" s="553"/>
      <c r="P63" s="636"/>
      <c r="Q63" s="553"/>
      <c r="R63" s="636"/>
      <c r="S63" s="553"/>
      <c r="T63" s="636"/>
      <c r="U63" s="553"/>
      <c r="V63" s="636"/>
      <c r="W63" s="553"/>
      <c r="X63" s="636"/>
      <c r="Y63" s="553"/>
      <c r="Z63" s="636"/>
      <c r="AA63" s="553"/>
      <c r="AB63" s="636"/>
      <c r="AC63" s="553"/>
      <c r="AD63" s="636"/>
      <c r="AE63" s="553"/>
      <c r="AF63" s="636"/>
      <c r="AG63" s="553"/>
      <c r="AH63" s="636"/>
      <c r="AI63" s="553"/>
      <c r="AJ63" s="636"/>
      <c r="AK63" s="553"/>
      <c r="AL63" s="636"/>
      <c r="AM63" s="553"/>
      <c r="AN63" s="636"/>
      <c r="AO63" s="553"/>
      <c r="AP63" s="636"/>
      <c r="AQ63" s="553"/>
      <c r="AR63" s="636"/>
      <c r="AS63" s="553"/>
      <c r="AT63" s="636"/>
      <c r="AU63" s="553"/>
      <c r="AV63" s="637"/>
      <c r="AW63" s="637"/>
      <c r="AX63" s="553"/>
      <c r="AY63" s="637"/>
      <c r="AZ63" s="637"/>
      <c r="BA63" s="553"/>
      <c r="BB63" s="636"/>
      <c r="BC63" s="631"/>
      <c r="BD63" s="632"/>
      <c r="BE63" s="632"/>
      <c r="BF63" s="631"/>
      <c r="BG63" s="631"/>
      <c r="BH63" s="631"/>
      <c r="BI63" s="632"/>
      <c r="BJ63" s="632"/>
      <c r="BK63" s="631"/>
      <c r="BL63" s="631"/>
      <c r="BM63" s="631"/>
      <c r="BN63" s="631"/>
      <c r="BO63" s="631"/>
      <c r="BP63" s="631"/>
      <c r="BQ63" s="636"/>
      <c r="BR63" s="637"/>
      <c r="BS63" s="637"/>
      <c r="BT63" s="636"/>
      <c r="BU63" s="637"/>
      <c r="BV63" s="637"/>
      <c r="BW63" s="636"/>
      <c r="BX63" s="637"/>
      <c r="BY63" s="637"/>
      <c r="BZ63" s="636"/>
      <c r="CA63" s="637"/>
      <c r="CB63" s="637"/>
      <c r="CC63" s="636"/>
      <c r="CD63" s="636"/>
      <c r="CE63" s="636"/>
      <c r="CF63" s="636"/>
      <c r="CG63" s="636"/>
      <c r="CH63" s="636"/>
      <c r="CI63" s="636"/>
      <c r="CJ63" s="636"/>
      <c r="CK63" s="636"/>
      <c r="CL63" s="636"/>
      <c r="CM63" s="636"/>
      <c r="CN63" s="636"/>
      <c r="CO63" s="553"/>
      <c r="CP63" s="636"/>
      <c r="CQ63" s="636"/>
      <c r="CR63" s="553"/>
      <c r="CS63" s="637"/>
      <c r="CT63" s="637"/>
      <c r="CU63" s="553"/>
      <c r="CV63" s="636"/>
      <c r="CW63" s="553"/>
      <c r="CX63" s="636"/>
      <c r="CY63" s="553"/>
      <c r="CZ63" s="636"/>
      <c r="DA63" s="553"/>
      <c r="DB63" s="636"/>
      <c r="DC63" s="553"/>
      <c r="DD63" s="636"/>
    </row>
    <row r="64" spans="1:124" s="5" customFormat="1" ht="11.25" x14ac:dyDescent="0.2">
      <c r="A64" s="200" t="s">
        <v>323</v>
      </c>
      <c r="B64" s="578" t="s">
        <v>10</v>
      </c>
      <c r="C64" s="25" t="s">
        <v>2</v>
      </c>
      <c r="D64" s="579" t="s">
        <v>2</v>
      </c>
      <c r="E64" s="580"/>
      <c r="F64" s="579"/>
      <c r="G64" s="580"/>
      <c r="H64" s="579"/>
      <c r="I64" s="581"/>
      <c r="J64" s="581"/>
      <c r="K64" s="579"/>
      <c r="L64" s="580"/>
      <c r="M64" s="579"/>
      <c r="N64" s="580"/>
      <c r="O64" s="579"/>
      <c r="P64" s="580"/>
      <c r="Q64" s="579"/>
      <c r="R64" s="580"/>
      <c r="S64" s="579"/>
      <c r="T64" s="580"/>
      <c r="U64" s="579"/>
      <c r="V64" s="580"/>
      <c r="W64" s="579"/>
      <c r="X64" s="580"/>
      <c r="Y64" s="579"/>
      <c r="Z64" s="580"/>
      <c r="AA64" s="579"/>
      <c r="AB64" s="580"/>
      <c r="AC64" s="579"/>
      <c r="AD64" s="580"/>
      <c r="AE64" s="579"/>
      <c r="AF64" s="580"/>
      <c r="AG64" s="579"/>
      <c r="AH64" s="580"/>
      <c r="AI64" s="579"/>
      <c r="AJ64" s="580"/>
      <c r="AK64" s="579"/>
      <c r="AL64" s="580"/>
      <c r="AM64" s="579"/>
      <c r="AN64" s="580"/>
      <c r="AO64" s="579"/>
      <c r="AP64" s="580"/>
      <c r="AQ64" s="579"/>
      <c r="AR64" s="580"/>
      <c r="AS64" s="579"/>
      <c r="AT64" s="580"/>
      <c r="AU64" s="579"/>
      <c r="AV64" s="581"/>
      <c r="AW64" s="634"/>
      <c r="AX64" s="580"/>
      <c r="AY64" s="634"/>
      <c r="AZ64" s="581"/>
      <c r="BA64" s="579"/>
      <c r="BB64" s="580"/>
      <c r="BC64" s="610"/>
      <c r="BD64" s="611"/>
      <c r="BE64" s="611"/>
      <c r="BF64" s="610"/>
      <c r="BG64" s="610"/>
      <c r="BH64" s="610"/>
      <c r="BI64" s="611"/>
      <c r="BJ64" s="611"/>
      <c r="BK64" s="610"/>
      <c r="BL64" s="610"/>
      <c r="BM64" s="610"/>
      <c r="BN64" s="610"/>
      <c r="BO64" s="610"/>
      <c r="BP64" s="610"/>
      <c r="BQ64" s="580"/>
      <c r="BR64" s="581"/>
      <c r="BS64" s="581"/>
      <c r="BT64" s="580"/>
      <c r="BU64" s="581"/>
      <c r="BV64" s="581"/>
      <c r="BW64" s="580"/>
      <c r="BX64" s="581"/>
      <c r="BY64" s="581"/>
      <c r="BZ64" s="580"/>
      <c r="CA64" s="581"/>
      <c r="CB64" s="581"/>
      <c r="CC64" s="580"/>
      <c r="CD64" s="580"/>
      <c r="CE64" s="580"/>
      <c r="CF64" s="580"/>
      <c r="CG64" s="580"/>
      <c r="CH64" s="580"/>
      <c r="CI64" s="580"/>
      <c r="CJ64" s="580"/>
      <c r="CK64" s="580"/>
      <c r="CL64" s="580"/>
      <c r="CM64" s="580"/>
      <c r="CN64" s="580"/>
      <c r="CO64" s="579">
        <v>0.24</v>
      </c>
      <c r="CP64" s="580" t="s">
        <v>12</v>
      </c>
      <c r="CQ64" s="580"/>
      <c r="CR64" s="579">
        <v>1</v>
      </c>
      <c r="CS64" s="581" t="s">
        <v>8</v>
      </c>
      <c r="CT64" s="581"/>
      <c r="CU64" s="579"/>
      <c r="CV64" s="580"/>
      <c r="CW64" s="579"/>
      <c r="CX64" s="580"/>
      <c r="CY64" s="579"/>
      <c r="CZ64" s="580"/>
      <c r="DA64" s="579"/>
      <c r="DB64" s="580"/>
      <c r="DC64" s="579"/>
      <c r="DD64" s="612"/>
      <c r="DE64" s="432"/>
      <c r="DF64" s="432"/>
      <c r="DG64" s="432"/>
      <c r="DH64" s="432"/>
      <c r="DI64" s="432"/>
      <c r="DJ64" s="432"/>
      <c r="DK64" s="432"/>
      <c r="DL64" s="432"/>
      <c r="DM64" s="432"/>
      <c r="DN64" s="432"/>
      <c r="DO64" s="432"/>
      <c r="DP64" s="432"/>
      <c r="DQ64" s="432"/>
      <c r="DR64" s="432"/>
      <c r="DS64" s="432"/>
      <c r="DT64" s="432"/>
    </row>
    <row r="65" spans="1:266" s="5" customFormat="1" ht="11.25" x14ac:dyDescent="0.2">
      <c r="A65" s="465" t="s">
        <v>329</v>
      </c>
      <c r="B65" s="466" t="s">
        <v>10</v>
      </c>
      <c r="C65" s="30" t="s">
        <v>2</v>
      </c>
      <c r="D65" s="467" t="s">
        <v>2</v>
      </c>
      <c r="E65" s="468"/>
      <c r="F65" s="467"/>
      <c r="G65" s="468"/>
      <c r="H65" s="467"/>
      <c r="I65" s="469"/>
      <c r="J65" s="469"/>
      <c r="K65" s="467"/>
      <c r="L65" s="468"/>
      <c r="M65" s="467"/>
      <c r="N65" s="468"/>
      <c r="O65" s="467"/>
      <c r="P65" s="468"/>
      <c r="Q65" s="467"/>
      <c r="R65" s="468"/>
      <c r="S65" s="467"/>
      <c r="T65" s="468"/>
      <c r="U65" s="467"/>
      <c r="V65" s="468"/>
      <c r="W65" s="467"/>
      <c r="X65" s="468"/>
      <c r="Y65" s="467"/>
      <c r="Z65" s="468"/>
      <c r="AA65" s="467"/>
      <c r="AB65" s="468"/>
      <c r="AC65" s="467"/>
      <c r="AD65" s="468"/>
      <c r="AE65" s="467"/>
      <c r="AF65" s="468"/>
      <c r="AG65" s="467"/>
      <c r="AH65" s="468"/>
      <c r="AI65" s="467"/>
      <c r="AJ65" s="468"/>
      <c r="AK65" s="467"/>
      <c r="AL65" s="468"/>
      <c r="AM65" s="467"/>
      <c r="AN65" s="468"/>
      <c r="AO65" s="467"/>
      <c r="AP65" s="468"/>
      <c r="AQ65" s="467"/>
      <c r="AR65" s="468"/>
      <c r="AS65" s="467"/>
      <c r="AT65" s="468"/>
      <c r="AU65" s="467"/>
      <c r="AV65" s="469"/>
      <c r="AW65" s="470"/>
      <c r="AX65" s="468"/>
      <c r="AY65" s="470"/>
      <c r="AZ65" s="469"/>
      <c r="BA65" s="467"/>
      <c r="BB65" s="468"/>
      <c r="BC65" s="472"/>
      <c r="BD65" s="473"/>
      <c r="BE65" s="473"/>
      <c r="BF65" s="472"/>
      <c r="BG65" s="472"/>
      <c r="BH65" s="472"/>
      <c r="BI65" s="473"/>
      <c r="BJ65" s="473"/>
      <c r="BK65" s="472"/>
      <c r="BL65" s="472"/>
      <c r="BM65" s="472"/>
      <c r="BN65" s="472"/>
      <c r="BO65" s="472"/>
      <c r="BP65" s="472"/>
      <c r="BQ65" s="468"/>
      <c r="BR65" s="469"/>
      <c r="BS65" s="469"/>
      <c r="BT65" s="468"/>
      <c r="BU65" s="469"/>
      <c r="BV65" s="469"/>
      <c r="BW65" s="468"/>
      <c r="BX65" s="469"/>
      <c r="BY65" s="469"/>
      <c r="BZ65" s="468"/>
      <c r="CA65" s="469"/>
      <c r="CB65" s="469"/>
      <c r="CC65" s="468"/>
      <c r="CD65" s="468"/>
      <c r="CE65" s="468"/>
      <c r="CF65" s="468"/>
      <c r="CG65" s="468"/>
      <c r="CH65" s="468"/>
      <c r="CI65" s="468"/>
      <c r="CJ65" s="468"/>
      <c r="CK65" s="468"/>
      <c r="CL65" s="468"/>
      <c r="CM65" s="468"/>
      <c r="CN65" s="468"/>
      <c r="CO65" s="467">
        <v>1.2</v>
      </c>
      <c r="CP65" s="468" t="s">
        <v>8</v>
      </c>
      <c r="CQ65" s="468"/>
      <c r="CR65" s="467">
        <v>74</v>
      </c>
      <c r="CS65" s="469" t="s">
        <v>8</v>
      </c>
      <c r="CT65" s="469"/>
      <c r="CU65" s="467"/>
      <c r="CV65" s="468"/>
      <c r="CW65" s="467"/>
      <c r="CX65" s="468"/>
      <c r="CY65" s="467"/>
      <c r="CZ65" s="468"/>
      <c r="DA65" s="467"/>
      <c r="DB65" s="468"/>
      <c r="DC65" s="467"/>
      <c r="DD65" s="471"/>
      <c r="DE65" s="432"/>
      <c r="DF65" s="432"/>
      <c r="DG65" s="432"/>
      <c r="DH65" s="432"/>
      <c r="DI65" s="432"/>
      <c r="DJ65" s="432"/>
      <c r="DK65" s="432"/>
      <c r="DL65" s="432"/>
      <c r="DM65" s="432"/>
      <c r="DN65" s="432"/>
      <c r="DO65" s="432"/>
      <c r="DP65" s="432"/>
      <c r="DQ65" s="432"/>
      <c r="DR65" s="432"/>
      <c r="DS65" s="432"/>
      <c r="DT65" s="432"/>
    </row>
    <row r="66" spans="1:266" s="5" customFormat="1" ht="11.25" x14ac:dyDescent="0.2">
      <c r="A66" s="465" t="s">
        <v>330</v>
      </c>
      <c r="B66" s="466" t="s">
        <v>10</v>
      </c>
      <c r="C66" s="30" t="s">
        <v>2</v>
      </c>
      <c r="D66" s="467" t="s">
        <v>2</v>
      </c>
      <c r="E66" s="468"/>
      <c r="F66" s="467"/>
      <c r="G66" s="468"/>
      <c r="H66" s="467"/>
      <c r="I66" s="469"/>
      <c r="J66" s="469"/>
      <c r="K66" s="467"/>
      <c r="L66" s="468"/>
      <c r="M66" s="467"/>
      <c r="N66" s="468"/>
      <c r="O66" s="467"/>
      <c r="P66" s="468"/>
      <c r="Q66" s="467"/>
      <c r="R66" s="468"/>
      <c r="S66" s="467"/>
      <c r="T66" s="468"/>
      <c r="U66" s="467"/>
      <c r="V66" s="468"/>
      <c r="W66" s="467"/>
      <c r="X66" s="468"/>
      <c r="Y66" s="467"/>
      <c r="Z66" s="468"/>
      <c r="AA66" s="467"/>
      <c r="AB66" s="468"/>
      <c r="AC66" s="467"/>
      <c r="AD66" s="468"/>
      <c r="AE66" s="467"/>
      <c r="AF66" s="468"/>
      <c r="AG66" s="467"/>
      <c r="AH66" s="468"/>
      <c r="AI66" s="467"/>
      <c r="AJ66" s="468"/>
      <c r="AK66" s="467"/>
      <c r="AL66" s="468"/>
      <c r="AM66" s="467"/>
      <c r="AN66" s="468"/>
      <c r="AO66" s="467"/>
      <c r="AP66" s="468"/>
      <c r="AQ66" s="467"/>
      <c r="AR66" s="468"/>
      <c r="AS66" s="467"/>
      <c r="AT66" s="468"/>
      <c r="AU66" s="467"/>
      <c r="AV66" s="469"/>
      <c r="AW66" s="470"/>
      <c r="AX66" s="468"/>
      <c r="AY66" s="470"/>
      <c r="AZ66" s="469"/>
      <c r="BA66" s="467"/>
      <c r="BB66" s="468"/>
      <c r="BC66" s="472"/>
      <c r="BD66" s="473"/>
      <c r="BE66" s="473"/>
      <c r="BF66" s="472"/>
      <c r="BG66" s="472"/>
      <c r="BH66" s="472"/>
      <c r="BI66" s="473"/>
      <c r="BJ66" s="473"/>
      <c r="BK66" s="472"/>
      <c r="BL66" s="472"/>
      <c r="BM66" s="472"/>
      <c r="BN66" s="472"/>
      <c r="BO66" s="472"/>
      <c r="BP66" s="472"/>
      <c r="BQ66" s="468"/>
      <c r="BR66" s="469"/>
      <c r="BS66" s="469"/>
      <c r="BT66" s="468"/>
      <c r="BU66" s="469"/>
      <c r="BV66" s="469"/>
      <c r="BW66" s="468"/>
      <c r="BX66" s="469"/>
      <c r="BY66" s="469"/>
      <c r="BZ66" s="468"/>
      <c r="CA66" s="469"/>
      <c r="CB66" s="469"/>
      <c r="CC66" s="468"/>
      <c r="CD66" s="468"/>
      <c r="CE66" s="468"/>
      <c r="CF66" s="468"/>
      <c r="CG66" s="468"/>
      <c r="CH66" s="468"/>
      <c r="CI66" s="468"/>
      <c r="CJ66" s="468"/>
      <c r="CK66" s="468"/>
      <c r="CL66" s="468"/>
      <c r="CM66" s="468"/>
      <c r="CN66" s="468"/>
      <c r="CO66" s="467">
        <v>15</v>
      </c>
      <c r="CP66" s="468"/>
      <c r="CQ66" s="468"/>
      <c r="CR66" s="499">
        <v>290</v>
      </c>
      <c r="CS66" s="469" t="s">
        <v>8</v>
      </c>
      <c r="CT66" s="469"/>
      <c r="CU66" s="467"/>
      <c r="CV66" s="468"/>
      <c r="CW66" s="467"/>
      <c r="CX66" s="468"/>
      <c r="CY66" s="467"/>
      <c r="CZ66" s="468"/>
      <c r="DA66" s="467"/>
      <c r="DB66" s="468"/>
      <c r="DC66" s="467"/>
      <c r="DD66" s="471"/>
      <c r="DE66" s="432"/>
      <c r="DF66" s="432"/>
      <c r="DG66" s="432"/>
      <c r="DH66" s="432"/>
      <c r="DI66" s="432"/>
      <c r="DJ66" s="432"/>
      <c r="DK66" s="432"/>
      <c r="DL66" s="432"/>
      <c r="DM66" s="432"/>
      <c r="DN66" s="432"/>
      <c r="DO66" s="432"/>
      <c r="DP66" s="432"/>
      <c r="DQ66" s="432"/>
      <c r="DR66" s="432"/>
      <c r="DS66" s="432"/>
      <c r="DT66" s="432"/>
    </row>
    <row r="67" spans="1:266" s="5" customFormat="1" ht="11.25" x14ac:dyDescent="0.2">
      <c r="A67" s="465" t="s">
        <v>331</v>
      </c>
      <c r="B67" s="466" t="s">
        <v>10</v>
      </c>
      <c r="C67" s="30" t="s">
        <v>2</v>
      </c>
      <c r="D67" s="467" t="s">
        <v>2</v>
      </c>
      <c r="E67" s="468"/>
      <c r="F67" s="467"/>
      <c r="G67" s="468"/>
      <c r="H67" s="467"/>
      <c r="I67" s="469"/>
      <c r="J67" s="469"/>
      <c r="K67" s="467"/>
      <c r="L67" s="468"/>
      <c r="M67" s="467"/>
      <c r="N67" s="468"/>
      <c r="O67" s="467"/>
      <c r="P67" s="468"/>
      <c r="Q67" s="467"/>
      <c r="R67" s="468"/>
      <c r="S67" s="467"/>
      <c r="T67" s="468"/>
      <c r="U67" s="467"/>
      <c r="V67" s="468"/>
      <c r="W67" s="467"/>
      <c r="X67" s="468"/>
      <c r="Y67" s="467"/>
      <c r="Z67" s="468"/>
      <c r="AA67" s="467"/>
      <c r="AB67" s="468"/>
      <c r="AC67" s="467"/>
      <c r="AD67" s="468"/>
      <c r="AE67" s="467"/>
      <c r="AF67" s="468"/>
      <c r="AG67" s="467"/>
      <c r="AH67" s="468"/>
      <c r="AI67" s="467"/>
      <c r="AJ67" s="468"/>
      <c r="AK67" s="467"/>
      <c r="AL67" s="468"/>
      <c r="AM67" s="467"/>
      <c r="AN67" s="468"/>
      <c r="AO67" s="467"/>
      <c r="AP67" s="468"/>
      <c r="AQ67" s="467"/>
      <c r="AR67" s="468"/>
      <c r="AS67" s="467"/>
      <c r="AT67" s="468"/>
      <c r="AU67" s="467"/>
      <c r="AV67" s="469"/>
      <c r="AW67" s="470"/>
      <c r="AX67" s="468"/>
      <c r="AY67" s="470"/>
      <c r="AZ67" s="469"/>
      <c r="BA67" s="467"/>
      <c r="BB67" s="468"/>
      <c r="BC67" s="472"/>
      <c r="BD67" s="473"/>
      <c r="BE67" s="473"/>
      <c r="BF67" s="472"/>
      <c r="BG67" s="472"/>
      <c r="BH67" s="472"/>
      <c r="BI67" s="473"/>
      <c r="BJ67" s="473"/>
      <c r="BK67" s="472"/>
      <c r="BL67" s="472"/>
      <c r="BM67" s="472"/>
      <c r="BN67" s="472"/>
      <c r="BO67" s="472"/>
      <c r="BP67" s="472"/>
      <c r="BQ67" s="468"/>
      <c r="BR67" s="469"/>
      <c r="BS67" s="469"/>
      <c r="BT67" s="468"/>
      <c r="BU67" s="469"/>
      <c r="BV67" s="469"/>
      <c r="BW67" s="468"/>
      <c r="BX67" s="469"/>
      <c r="BY67" s="469"/>
      <c r="BZ67" s="468"/>
      <c r="CA67" s="469"/>
      <c r="CB67" s="469"/>
      <c r="CC67" s="468"/>
      <c r="CD67" s="468"/>
      <c r="CE67" s="468"/>
      <c r="CF67" s="468"/>
      <c r="CG67" s="468"/>
      <c r="CH67" s="468"/>
      <c r="CI67" s="468"/>
      <c r="CJ67" s="468"/>
      <c r="CK67" s="468"/>
      <c r="CL67" s="468"/>
      <c r="CM67" s="468"/>
      <c r="CN67" s="468"/>
      <c r="CO67" s="467">
        <v>23</v>
      </c>
      <c r="CP67" s="468"/>
      <c r="CQ67" s="468"/>
      <c r="CR67" s="499">
        <v>420</v>
      </c>
      <c r="CS67" s="469" t="s">
        <v>8</v>
      </c>
      <c r="CT67" s="469"/>
      <c r="CU67" s="467"/>
      <c r="CV67" s="468"/>
      <c r="CW67" s="467"/>
      <c r="CX67" s="468"/>
      <c r="CY67" s="467"/>
      <c r="CZ67" s="468"/>
      <c r="DA67" s="467"/>
      <c r="DB67" s="468"/>
      <c r="DC67" s="467"/>
      <c r="DD67" s="471"/>
      <c r="DE67" s="432"/>
      <c r="DF67" s="432"/>
      <c r="DG67" s="432"/>
      <c r="DH67" s="432"/>
      <c r="DI67" s="432"/>
      <c r="DJ67" s="432"/>
      <c r="DK67" s="432"/>
      <c r="DL67" s="432"/>
      <c r="DM67" s="432"/>
      <c r="DN67" s="432"/>
      <c r="DO67" s="432"/>
      <c r="DP67" s="432"/>
      <c r="DQ67" s="432"/>
      <c r="DR67" s="432"/>
      <c r="DS67" s="432"/>
      <c r="DT67" s="432"/>
    </row>
    <row r="68" spans="1:266" s="5" customFormat="1" ht="11.25" x14ac:dyDescent="0.2">
      <c r="A68" s="465" t="s">
        <v>325</v>
      </c>
      <c r="B68" s="466" t="s">
        <v>10</v>
      </c>
      <c r="C68" s="30" t="s">
        <v>2</v>
      </c>
      <c r="D68" s="467" t="s">
        <v>2</v>
      </c>
      <c r="E68" s="468"/>
      <c r="F68" s="467"/>
      <c r="G68" s="468"/>
      <c r="H68" s="467"/>
      <c r="I68" s="469"/>
      <c r="J68" s="469"/>
      <c r="K68" s="467"/>
      <c r="L68" s="468"/>
      <c r="M68" s="467"/>
      <c r="N68" s="468"/>
      <c r="O68" s="467"/>
      <c r="P68" s="468"/>
      <c r="Q68" s="467"/>
      <c r="R68" s="468"/>
      <c r="S68" s="467"/>
      <c r="T68" s="468"/>
      <c r="U68" s="467"/>
      <c r="V68" s="468"/>
      <c r="W68" s="467"/>
      <c r="X68" s="468"/>
      <c r="Y68" s="467"/>
      <c r="Z68" s="468"/>
      <c r="AA68" s="467"/>
      <c r="AB68" s="468"/>
      <c r="AC68" s="467"/>
      <c r="AD68" s="468"/>
      <c r="AE68" s="467"/>
      <c r="AF68" s="468"/>
      <c r="AG68" s="467"/>
      <c r="AH68" s="468"/>
      <c r="AI68" s="467"/>
      <c r="AJ68" s="468"/>
      <c r="AK68" s="467"/>
      <c r="AL68" s="468"/>
      <c r="AM68" s="467"/>
      <c r="AN68" s="468"/>
      <c r="AO68" s="467"/>
      <c r="AP68" s="468"/>
      <c r="AQ68" s="467"/>
      <c r="AR68" s="468"/>
      <c r="AS68" s="467"/>
      <c r="AT68" s="468"/>
      <c r="AU68" s="467"/>
      <c r="AV68" s="469"/>
      <c r="AW68" s="470"/>
      <c r="AX68" s="468"/>
      <c r="AY68" s="470"/>
      <c r="AZ68" s="469"/>
      <c r="BA68" s="467"/>
      <c r="BB68" s="468"/>
      <c r="BC68" s="472"/>
      <c r="BD68" s="473"/>
      <c r="BE68" s="473"/>
      <c r="BF68" s="472"/>
      <c r="BG68" s="472"/>
      <c r="BH68" s="472"/>
      <c r="BI68" s="473"/>
      <c r="BJ68" s="473"/>
      <c r="BK68" s="472"/>
      <c r="BL68" s="472"/>
      <c r="BM68" s="472"/>
      <c r="BN68" s="472"/>
      <c r="BO68" s="472"/>
      <c r="BP68" s="472"/>
      <c r="BQ68" s="468"/>
      <c r="BR68" s="469"/>
      <c r="BS68" s="469"/>
      <c r="BT68" s="468"/>
      <c r="BU68" s="469"/>
      <c r="BV68" s="469"/>
      <c r="BW68" s="468"/>
      <c r="BX68" s="469"/>
      <c r="BY68" s="469"/>
      <c r="BZ68" s="468"/>
      <c r="CA68" s="469"/>
      <c r="CB68" s="469"/>
      <c r="CC68" s="468"/>
      <c r="CD68" s="468"/>
      <c r="CE68" s="468"/>
      <c r="CF68" s="468"/>
      <c r="CG68" s="468"/>
      <c r="CH68" s="468"/>
      <c r="CI68" s="468"/>
      <c r="CJ68" s="468"/>
      <c r="CK68" s="468"/>
      <c r="CL68" s="468"/>
      <c r="CM68" s="468"/>
      <c r="CN68" s="468"/>
      <c r="CO68" s="467">
        <v>6.1</v>
      </c>
      <c r="CP68" s="468" t="s">
        <v>12</v>
      </c>
      <c r="CQ68" s="468"/>
      <c r="CR68" s="467">
        <v>10</v>
      </c>
      <c r="CS68" s="469" t="s">
        <v>8</v>
      </c>
      <c r="CT68" s="469"/>
      <c r="CU68" s="467"/>
      <c r="CV68" s="468"/>
      <c r="CW68" s="467"/>
      <c r="CX68" s="468"/>
      <c r="CY68" s="467"/>
      <c r="CZ68" s="468"/>
      <c r="DA68" s="467"/>
      <c r="DB68" s="468"/>
      <c r="DC68" s="467"/>
      <c r="DD68" s="471"/>
      <c r="DE68" s="432"/>
      <c r="DF68" s="432"/>
      <c r="DG68" s="432"/>
      <c r="DH68" s="432"/>
      <c r="DI68" s="432"/>
      <c r="DJ68" s="432"/>
      <c r="DK68" s="432"/>
      <c r="DL68" s="432"/>
      <c r="DM68" s="432"/>
      <c r="DN68" s="432"/>
      <c r="DO68" s="432"/>
      <c r="DP68" s="432"/>
      <c r="DQ68" s="432"/>
      <c r="DR68" s="432"/>
      <c r="DS68" s="432"/>
      <c r="DT68" s="432"/>
    </row>
    <row r="69" spans="1:266" s="5" customFormat="1" ht="11.25" x14ac:dyDescent="0.2">
      <c r="A69" s="465" t="s">
        <v>332</v>
      </c>
      <c r="B69" s="466" t="s">
        <v>10</v>
      </c>
      <c r="C69" s="30" t="s">
        <v>2</v>
      </c>
      <c r="D69" s="467" t="s">
        <v>2</v>
      </c>
      <c r="E69" s="468"/>
      <c r="F69" s="467"/>
      <c r="G69" s="468"/>
      <c r="H69" s="467"/>
      <c r="I69" s="469"/>
      <c r="J69" s="469"/>
      <c r="K69" s="467"/>
      <c r="L69" s="468"/>
      <c r="M69" s="467"/>
      <c r="N69" s="468"/>
      <c r="O69" s="467"/>
      <c r="P69" s="468"/>
      <c r="Q69" s="467"/>
      <c r="R69" s="468"/>
      <c r="S69" s="467"/>
      <c r="T69" s="468"/>
      <c r="U69" s="467"/>
      <c r="V69" s="468"/>
      <c r="W69" s="467"/>
      <c r="X69" s="468"/>
      <c r="Y69" s="467"/>
      <c r="Z69" s="468"/>
      <c r="AA69" s="467"/>
      <c r="AB69" s="468"/>
      <c r="AC69" s="467"/>
      <c r="AD69" s="468"/>
      <c r="AE69" s="467"/>
      <c r="AF69" s="468"/>
      <c r="AG69" s="467"/>
      <c r="AH69" s="468"/>
      <c r="AI69" s="467"/>
      <c r="AJ69" s="468"/>
      <c r="AK69" s="467"/>
      <c r="AL69" s="468"/>
      <c r="AM69" s="467"/>
      <c r="AN69" s="468"/>
      <c r="AO69" s="467"/>
      <c r="AP69" s="468"/>
      <c r="AQ69" s="467"/>
      <c r="AR69" s="468"/>
      <c r="AS69" s="467"/>
      <c r="AT69" s="468"/>
      <c r="AU69" s="467"/>
      <c r="AV69" s="469"/>
      <c r="AW69" s="470"/>
      <c r="AX69" s="468"/>
      <c r="AY69" s="470"/>
      <c r="AZ69" s="469"/>
      <c r="BA69" s="467"/>
      <c r="BB69" s="468"/>
      <c r="BC69" s="472"/>
      <c r="BD69" s="473"/>
      <c r="BE69" s="473"/>
      <c r="BF69" s="472"/>
      <c r="BG69" s="472"/>
      <c r="BH69" s="472"/>
      <c r="BI69" s="473"/>
      <c r="BJ69" s="473"/>
      <c r="BK69" s="472"/>
      <c r="BL69" s="472"/>
      <c r="BM69" s="472"/>
      <c r="BN69" s="472"/>
      <c r="BO69" s="472"/>
      <c r="BP69" s="472"/>
      <c r="BQ69" s="468"/>
      <c r="BR69" s="469"/>
      <c r="BS69" s="469"/>
      <c r="BT69" s="468"/>
      <c r="BU69" s="469"/>
      <c r="BV69" s="469"/>
      <c r="BW69" s="468"/>
      <c r="BX69" s="469"/>
      <c r="BY69" s="469"/>
      <c r="BZ69" s="468"/>
      <c r="CA69" s="469"/>
      <c r="CB69" s="469"/>
      <c r="CC69" s="468"/>
      <c r="CD69" s="468"/>
      <c r="CE69" s="468"/>
      <c r="CF69" s="468"/>
      <c r="CG69" s="468"/>
      <c r="CH69" s="468"/>
      <c r="CI69" s="468"/>
      <c r="CJ69" s="468"/>
      <c r="CK69" s="468"/>
      <c r="CL69" s="468"/>
      <c r="CM69" s="468"/>
      <c r="CN69" s="468"/>
      <c r="CO69" s="467">
        <v>1.3</v>
      </c>
      <c r="CP69" s="468" t="s">
        <v>8</v>
      </c>
      <c r="CQ69" s="468"/>
      <c r="CR69" s="499">
        <v>510</v>
      </c>
      <c r="CS69" s="469" t="s">
        <v>8</v>
      </c>
      <c r="CT69" s="469"/>
      <c r="CU69" s="467"/>
      <c r="CV69" s="468"/>
      <c r="CW69" s="467"/>
      <c r="CX69" s="468"/>
      <c r="CY69" s="467"/>
      <c r="CZ69" s="468"/>
      <c r="DA69" s="467"/>
      <c r="DB69" s="468"/>
      <c r="DC69" s="467"/>
      <c r="DD69" s="471"/>
      <c r="DE69" s="432"/>
      <c r="DF69" s="432"/>
      <c r="DG69" s="432"/>
      <c r="DH69" s="432"/>
      <c r="DI69" s="432"/>
      <c r="DJ69" s="432"/>
      <c r="DK69" s="432"/>
      <c r="DL69" s="432"/>
      <c r="DM69" s="432"/>
      <c r="DN69" s="432"/>
      <c r="DO69" s="432"/>
      <c r="DP69" s="432"/>
      <c r="DQ69" s="432"/>
      <c r="DR69" s="432"/>
      <c r="DS69" s="432"/>
      <c r="DT69" s="432"/>
    </row>
    <row r="70" spans="1:266" s="5" customFormat="1" ht="11.25" x14ac:dyDescent="0.2">
      <c r="A70" s="465" t="s">
        <v>333</v>
      </c>
      <c r="B70" s="466" t="s">
        <v>10</v>
      </c>
      <c r="C70" s="30" t="s">
        <v>2</v>
      </c>
      <c r="D70" s="467" t="s">
        <v>2</v>
      </c>
      <c r="E70" s="468"/>
      <c r="F70" s="467"/>
      <c r="G70" s="468"/>
      <c r="H70" s="467"/>
      <c r="I70" s="469"/>
      <c r="J70" s="469"/>
      <c r="K70" s="467"/>
      <c r="L70" s="468"/>
      <c r="M70" s="467"/>
      <c r="N70" s="468"/>
      <c r="O70" s="467"/>
      <c r="P70" s="468"/>
      <c r="Q70" s="467"/>
      <c r="R70" s="468"/>
      <c r="S70" s="467"/>
      <c r="T70" s="468"/>
      <c r="U70" s="467"/>
      <c r="V70" s="468"/>
      <c r="W70" s="467"/>
      <c r="X70" s="468"/>
      <c r="Y70" s="467"/>
      <c r="Z70" s="468"/>
      <c r="AA70" s="467"/>
      <c r="AB70" s="468"/>
      <c r="AC70" s="467"/>
      <c r="AD70" s="468"/>
      <c r="AE70" s="467"/>
      <c r="AF70" s="468"/>
      <c r="AG70" s="467"/>
      <c r="AH70" s="468"/>
      <c r="AI70" s="467"/>
      <c r="AJ70" s="468"/>
      <c r="AK70" s="467"/>
      <c r="AL70" s="468"/>
      <c r="AM70" s="467"/>
      <c r="AN70" s="468"/>
      <c r="AO70" s="467"/>
      <c r="AP70" s="468"/>
      <c r="AQ70" s="467"/>
      <c r="AR70" s="468"/>
      <c r="AS70" s="467"/>
      <c r="AT70" s="468"/>
      <c r="AU70" s="467"/>
      <c r="AV70" s="469"/>
      <c r="AW70" s="470"/>
      <c r="AX70" s="468"/>
      <c r="AY70" s="470"/>
      <c r="AZ70" s="469"/>
      <c r="BA70" s="467"/>
      <c r="BB70" s="468"/>
      <c r="BC70" s="472"/>
      <c r="BD70" s="473"/>
      <c r="BE70" s="473"/>
      <c r="BF70" s="472"/>
      <c r="BG70" s="472"/>
      <c r="BH70" s="472"/>
      <c r="BI70" s="473"/>
      <c r="BJ70" s="473"/>
      <c r="BK70" s="472"/>
      <c r="BL70" s="472"/>
      <c r="BM70" s="472"/>
      <c r="BN70" s="472"/>
      <c r="BO70" s="472"/>
      <c r="BP70" s="472"/>
      <c r="BQ70" s="468"/>
      <c r="BR70" s="469"/>
      <c r="BS70" s="469"/>
      <c r="BT70" s="468"/>
      <c r="BU70" s="469"/>
      <c r="BV70" s="469"/>
      <c r="BW70" s="468"/>
      <c r="BX70" s="469"/>
      <c r="BY70" s="469"/>
      <c r="BZ70" s="468"/>
      <c r="CA70" s="469"/>
      <c r="CB70" s="469"/>
      <c r="CC70" s="468"/>
      <c r="CD70" s="468"/>
      <c r="CE70" s="468"/>
      <c r="CF70" s="468"/>
      <c r="CG70" s="468"/>
      <c r="CH70" s="468"/>
      <c r="CI70" s="468"/>
      <c r="CJ70" s="468"/>
      <c r="CK70" s="468"/>
      <c r="CL70" s="468"/>
      <c r="CM70" s="468"/>
      <c r="CN70" s="468"/>
      <c r="CO70" s="467">
        <v>30</v>
      </c>
      <c r="CP70" s="468"/>
      <c r="CQ70" s="468"/>
      <c r="CR70" s="499">
        <v>8900</v>
      </c>
      <c r="CS70" s="469" t="s">
        <v>69</v>
      </c>
      <c r="CT70" s="469"/>
      <c r="CU70" s="467"/>
      <c r="CV70" s="468"/>
      <c r="CW70" s="467"/>
      <c r="CX70" s="468"/>
      <c r="CY70" s="467"/>
      <c r="CZ70" s="468"/>
      <c r="DA70" s="467"/>
      <c r="DB70" s="468"/>
      <c r="DC70" s="467"/>
      <c r="DD70" s="471"/>
      <c r="DE70" s="432"/>
      <c r="DF70" s="432"/>
      <c r="DG70" s="432"/>
      <c r="DH70" s="432"/>
      <c r="DI70" s="432"/>
      <c r="DJ70" s="432"/>
      <c r="DK70" s="432"/>
      <c r="DL70" s="432"/>
      <c r="DM70" s="432"/>
      <c r="DN70" s="432"/>
      <c r="DO70" s="432"/>
      <c r="DP70" s="432"/>
      <c r="DQ70" s="432"/>
      <c r="DR70" s="432"/>
      <c r="DS70" s="432"/>
      <c r="DT70" s="432"/>
    </row>
    <row r="71" spans="1:266" s="5" customFormat="1" ht="11.25" x14ac:dyDescent="0.2">
      <c r="A71" s="202" t="s">
        <v>334</v>
      </c>
      <c r="B71" s="485" t="s">
        <v>10</v>
      </c>
      <c r="C71" s="39" t="s">
        <v>2</v>
      </c>
      <c r="D71" s="487" t="s">
        <v>2</v>
      </c>
      <c r="E71" s="93"/>
      <c r="F71" s="487"/>
      <c r="G71" s="93"/>
      <c r="H71" s="487"/>
      <c r="I71" s="488"/>
      <c r="J71" s="488"/>
      <c r="K71" s="487"/>
      <c r="L71" s="93"/>
      <c r="M71" s="487"/>
      <c r="N71" s="93"/>
      <c r="O71" s="487"/>
      <c r="P71" s="93"/>
      <c r="Q71" s="487"/>
      <c r="R71" s="93"/>
      <c r="S71" s="487"/>
      <c r="T71" s="93"/>
      <c r="U71" s="487"/>
      <c r="V71" s="93"/>
      <c r="W71" s="487"/>
      <c r="X71" s="93"/>
      <c r="Y71" s="487"/>
      <c r="Z71" s="93"/>
      <c r="AA71" s="487"/>
      <c r="AB71" s="93"/>
      <c r="AC71" s="487"/>
      <c r="AD71" s="93"/>
      <c r="AE71" s="487"/>
      <c r="AF71" s="93"/>
      <c r="AG71" s="487"/>
      <c r="AH71" s="93"/>
      <c r="AI71" s="487"/>
      <c r="AJ71" s="93"/>
      <c r="AK71" s="487"/>
      <c r="AL71" s="93"/>
      <c r="AM71" s="487"/>
      <c r="AN71" s="93"/>
      <c r="AO71" s="487"/>
      <c r="AP71" s="93"/>
      <c r="AQ71" s="487"/>
      <c r="AR71" s="93"/>
      <c r="AS71" s="487"/>
      <c r="AT71" s="93"/>
      <c r="AU71" s="487"/>
      <c r="AV71" s="488"/>
      <c r="AW71" s="635"/>
      <c r="AX71" s="93"/>
      <c r="AY71" s="635"/>
      <c r="AZ71" s="488"/>
      <c r="BA71" s="487"/>
      <c r="BB71" s="93"/>
      <c r="BC71" s="620"/>
      <c r="BD71" s="621"/>
      <c r="BE71" s="621"/>
      <c r="BF71" s="620"/>
      <c r="BG71" s="620"/>
      <c r="BH71" s="620"/>
      <c r="BI71" s="621"/>
      <c r="BJ71" s="621"/>
      <c r="BK71" s="620"/>
      <c r="BL71" s="620"/>
      <c r="BM71" s="620"/>
      <c r="BN71" s="620"/>
      <c r="BO71" s="620"/>
      <c r="BP71" s="620"/>
      <c r="BQ71" s="93"/>
      <c r="BR71" s="488"/>
      <c r="BS71" s="488"/>
      <c r="BT71" s="93"/>
      <c r="BU71" s="488"/>
      <c r="BV71" s="488"/>
      <c r="BW71" s="93"/>
      <c r="BX71" s="488"/>
      <c r="BY71" s="488"/>
      <c r="BZ71" s="93"/>
      <c r="CA71" s="488"/>
      <c r="CB71" s="488"/>
      <c r="CC71" s="93"/>
      <c r="CD71" s="93"/>
      <c r="CE71" s="93"/>
      <c r="CF71" s="93"/>
      <c r="CG71" s="93"/>
      <c r="CH71" s="93"/>
      <c r="CI71" s="93"/>
      <c r="CJ71" s="93"/>
      <c r="CK71" s="93"/>
      <c r="CL71" s="93"/>
      <c r="CM71" s="93"/>
      <c r="CN71" s="93"/>
      <c r="CO71" s="487">
        <v>84</v>
      </c>
      <c r="CP71" s="93"/>
      <c r="CQ71" s="93"/>
      <c r="CR71" s="638">
        <v>3400</v>
      </c>
      <c r="CS71" s="488" t="s">
        <v>69</v>
      </c>
      <c r="CT71" s="488"/>
      <c r="CU71" s="487"/>
      <c r="CV71" s="93"/>
      <c r="CW71" s="487"/>
      <c r="CX71" s="93"/>
      <c r="CY71" s="487"/>
      <c r="CZ71" s="93"/>
      <c r="DA71" s="487"/>
      <c r="DB71" s="93"/>
      <c r="DC71" s="487"/>
      <c r="DD71" s="623"/>
      <c r="DE71" s="432"/>
      <c r="DF71" s="432"/>
      <c r="DG71" s="432"/>
      <c r="DH71" s="432"/>
      <c r="DI71" s="432"/>
      <c r="DJ71" s="432"/>
      <c r="DK71" s="432"/>
      <c r="DL71" s="432"/>
      <c r="DM71" s="432"/>
      <c r="DN71" s="432"/>
      <c r="DO71" s="432"/>
      <c r="DP71" s="432"/>
      <c r="DQ71" s="432"/>
      <c r="DR71" s="432"/>
      <c r="DS71" s="432"/>
      <c r="DT71" s="432"/>
    </row>
    <row r="72" spans="1:266" s="5" customFormat="1" x14ac:dyDescent="0.2">
      <c r="A72" s="177" t="s">
        <v>66</v>
      </c>
      <c r="B72" s="3"/>
      <c r="C72" s="3"/>
      <c r="D72" s="7"/>
      <c r="E72" s="7"/>
      <c r="G72" s="6"/>
      <c r="I72" s="313"/>
      <c r="J72" s="313"/>
      <c r="L72" s="6"/>
      <c r="N72" s="6"/>
      <c r="O72" s="432"/>
      <c r="P72" s="639"/>
      <c r="Q72" s="432"/>
      <c r="R72" s="639"/>
      <c r="S72" s="640"/>
      <c r="T72" s="641"/>
      <c r="AV72" s="290"/>
      <c r="AW72" s="290"/>
      <c r="AY72" s="290"/>
      <c r="AZ72" s="290"/>
      <c r="BD72" s="290"/>
      <c r="BE72" s="290"/>
      <c r="BI72" s="290"/>
      <c r="BJ72" s="290"/>
      <c r="BR72" s="290"/>
      <c r="BS72" s="290"/>
      <c r="BU72" s="290"/>
      <c r="BV72" s="290"/>
      <c r="BX72" s="290"/>
      <c r="BY72" s="290"/>
      <c r="CA72" s="290"/>
      <c r="CB72" s="290"/>
      <c r="CS72" s="290"/>
      <c r="CT72" s="290"/>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row>
    <row r="73" spans="1:266" s="5" customFormat="1" x14ac:dyDescent="0.2">
      <c r="A73" s="178" t="s">
        <v>245</v>
      </c>
      <c r="B73" s="3"/>
      <c r="C73" s="3"/>
      <c r="D73" s="7"/>
      <c r="E73" s="7"/>
      <c r="F73" s="179" t="s">
        <v>242</v>
      </c>
      <c r="G73" s="6"/>
      <c r="I73" s="313"/>
      <c r="J73" s="313"/>
      <c r="L73" s="6"/>
      <c r="N73" s="6"/>
      <c r="O73" s="432"/>
      <c r="P73" s="639"/>
      <c r="Q73" s="178" t="s">
        <v>232</v>
      </c>
      <c r="R73" s="639"/>
      <c r="S73" s="432"/>
      <c r="T73" s="639"/>
      <c r="AQ73" s="179" t="s">
        <v>242</v>
      </c>
      <c r="AR73" s="6"/>
      <c r="AT73" s="6"/>
      <c r="AU73" s="6"/>
      <c r="AV73" s="290"/>
      <c r="AW73" s="313"/>
      <c r="AY73" s="313"/>
      <c r="AZ73" s="290"/>
      <c r="BA73" s="639"/>
      <c r="BB73" s="178" t="s">
        <v>232</v>
      </c>
      <c r="BC73" s="639"/>
      <c r="BD73" s="290"/>
      <c r="BE73" s="290"/>
      <c r="BI73" s="290"/>
      <c r="BJ73" s="290"/>
      <c r="BR73" s="290"/>
      <c r="BS73" s="290"/>
      <c r="BU73" s="290"/>
      <c r="BV73" s="290"/>
      <c r="BX73" s="290"/>
      <c r="BY73" s="290"/>
      <c r="CA73" s="290"/>
      <c r="CB73" s="290"/>
      <c r="CI73" s="179" t="s">
        <v>242</v>
      </c>
      <c r="CJ73" s="6"/>
      <c r="CL73" s="6"/>
      <c r="CM73" s="6"/>
      <c r="CO73" s="6"/>
      <c r="CR73" s="6"/>
      <c r="CS73" s="290"/>
      <c r="CT73" s="313"/>
      <c r="CU73" s="178" t="s">
        <v>232</v>
      </c>
      <c r="CV73" s="639"/>
      <c r="CW73" s="432"/>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row>
    <row r="74" spans="1:266" s="5" customFormat="1" x14ac:dyDescent="0.2">
      <c r="A74" s="5" t="s">
        <v>246</v>
      </c>
      <c r="B74" s="3"/>
      <c r="C74" s="3"/>
      <c r="D74" s="7"/>
      <c r="E74" s="7"/>
      <c r="F74" s="179" t="s">
        <v>244</v>
      </c>
      <c r="G74" s="6"/>
      <c r="I74" s="313"/>
      <c r="J74" s="313"/>
      <c r="L74" s="6"/>
      <c r="N74" s="6"/>
      <c r="O74" s="432"/>
      <c r="P74" s="639"/>
      <c r="Q74" s="178" t="s">
        <v>235</v>
      </c>
      <c r="R74" s="639"/>
      <c r="S74" s="432"/>
      <c r="T74" s="639"/>
      <c r="AQ74" s="179" t="s">
        <v>244</v>
      </c>
      <c r="AR74" s="6"/>
      <c r="AT74" s="6"/>
      <c r="AU74" s="6"/>
      <c r="AV74" s="290"/>
      <c r="AW74" s="313"/>
      <c r="AY74" s="313"/>
      <c r="AZ74" s="290"/>
      <c r="BA74" s="639"/>
      <c r="BB74" s="178" t="s">
        <v>235</v>
      </c>
      <c r="BC74" s="639"/>
      <c r="BD74" s="290"/>
      <c r="BE74" s="290"/>
      <c r="BI74" s="290"/>
      <c r="BJ74" s="290"/>
      <c r="BR74" s="290"/>
      <c r="BS74" s="290"/>
      <c r="BU74" s="290"/>
      <c r="BV74" s="290"/>
      <c r="BX74" s="290"/>
      <c r="BY74" s="290"/>
      <c r="CA74" s="290"/>
      <c r="CB74" s="290"/>
      <c r="CI74" s="179" t="s">
        <v>244</v>
      </c>
      <c r="CJ74" s="6"/>
      <c r="CL74" s="6"/>
      <c r="CM74" s="6"/>
      <c r="CO74" s="6"/>
      <c r="CR74" s="6"/>
      <c r="CS74" s="290"/>
      <c r="CT74" s="313"/>
      <c r="CU74" s="178" t="s">
        <v>235</v>
      </c>
      <c r="CV74" s="639"/>
      <c r="CW74" s="432"/>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row>
    <row r="75" spans="1:266" s="5" customFormat="1" x14ac:dyDescent="0.2">
      <c r="A75" s="178" t="s">
        <v>229</v>
      </c>
      <c r="B75" s="3"/>
      <c r="C75" s="3"/>
      <c r="D75" s="7"/>
      <c r="E75" s="7"/>
      <c r="F75" s="178" t="s">
        <v>247</v>
      </c>
      <c r="G75" s="6"/>
      <c r="I75" s="313"/>
      <c r="J75" s="313"/>
      <c r="L75" s="6"/>
      <c r="N75" s="6"/>
      <c r="O75" s="432"/>
      <c r="P75" s="639"/>
      <c r="Q75" s="178" t="s">
        <v>233</v>
      </c>
      <c r="R75" s="639"/>
      <c r="S75" s="432"/>
      <c r="T75" s="639"/>
      <c r="AQ75" s="178" t="s">
        <v>247</v>
      </c>
      <c r="AR75" s="6"/>
      <c r="AT75" s="6"/>
      <c r="AU75" s="6"/>
      <c r="AV75" s="290"/>
      <c r="AW75" s="313"/>
      <c r="AY75" s="313"/>
      <c r="AZ75" s="290"/>
      <c r="BA75" s="639"/>
      <c r="BB75" s="178" t="s">
        <v>233</v>
      </c>
      <c r="BC75" s="639"/>
      <c r="BD75" s="290"/>
      <c r="BE75" s="290"/>
      <c r="BI75" s="290"/>
      <c r="BJ75" s="290"/>
      <c r="BR75" s="290"/>
      <c r="BS75" s="290"/>
      <c r="BU75" s="290"/>
      <c r="BV75" s="290"/>
      <c r="BX75" s="290"/>
      <c r="BY75" s="290"/>
      <c r="CA75" s="290"/>
      <c r="CB75" s="290"/>
      <c r="CI75" s="178" t="s">
        <v>247</v>
      </c>
      <c r="CJ75" s="6"/>
      <c r="CL75" s="6"/>
      <c r="CM75" s="6"/>
      <c r="CO75" s="6"/>
      <c r="CR75" s="6"/>
      <c r="CS75" s="290"/>
      <c r="CT75" s="313"/>
      <c r="CU75" s="178" t="s">
        <v>233</v>
      </c>
      <c r="CV75" s="639"/>
      <c r="CW75" s="432"/>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row>
    <row r="76" spans="1:266" s="5" customFormat="1" x14ac:dyDescent="0.2">
      <c r="A76" s="179" t="s">
        <v>230</v>
      </c>
      <c r="B76" s="3"/>
      <c r="C76" s="3"/>
      <c r="D76" s="7"/>
      <c r="E76" s="7"/>
      <c r="F76" s="5" t="s">
        <v>248</v>
      </c>
      <c r="G76" s="6"/>
      <c r="I76" s="313"/>
      <c r="J76" s="313"/>
      <c r="L76" s="6"/>
      <c r="N76" s="6"/>
      <c r="O76" s="432"/>
      <c r="P76" s="639"/>
      <c r="Q76" s="178" t="s">
        <v>234</v>
      </c>
      <c r="R76" s="639"/>
      <c r="S76" s="432"/>
      <c r="T76" s="639"/>
      <c r="AQ76" s="5" t="s">
        <v>248</v>
      </c>
      <c r="AR76" s="6"/>
      <c r="AT76" s="6"/>
      <c r="AU76" s="6"/>
      <c r="AV76" s="290"/>
      <c r="AW76" s="313"/>
      <c r="AY76" s="313"/>
      <c r="AZ76" s="290"/>
      <c r="BA76" s="639"/>
      <c r="BB76" s="178" t="s">
        <v>234</v>
      </c>
      <c r="BC76" s="639"/>
      <c r="BD76" s="290"/>
      <c r="BE76" s="290"/>
      <c r="BI76" s="290"/>
      <c r="BJ76" s="290"/>
      <c r="BR76" s="290"/>
      <c r="BS76" s="290"/>
      <c r="BU76" s="290"/>
      <c r="BV76" s="290"/>
      <c r="BX76" s="290"/>
      <c r="BY76" s="290"/>
      <c r="CA76" s="290"/>
      <c r="CB76" s="290"/>
      <c r="CI76" s="5" t="s">
        <v>248</v>
      </c>
      <c r="CJ76" s="6"/>
      <c r="CL76" s="6"/>
      <c r="CM76" s="6"/>
      <c r="CO76" s="6"/>
      <c r="CR76" s="6"/>
      <c r="CS76" s="290"/>
      <c r="CT76" s="313"/>
      <c r="CU76" s="178" t="s">
        <v>234</v>
      </c>
      <c r="CV76" s="639"/>
      <c r="CW76" s="432"/>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row>
    <row r="77" spans="1:266" s="5" customFormat="1" x14ac:dyDescent="0.2">
      <c r="A77" s="179" t="s">
        <v>231</v>
      </c>
      <c r="B77" s="3"/>
      <c r="C77" s="3"/>
      <c r="D77" s="7"/>
      <c r="E77" s="7"/>
      <c r="G77" s="6"/>
      <c r="I77" s="313"/>
      <c r="J77" s="313"/>
      <c r="L77" s="6"/>
      <c r="N77" s="6"/>
      <c r="O77" s="432"/>
      <c r="P77" s="639"/>
      <c r="R77" s="639"/>
      <c r="S77" s="432"/>
      <c r="T77" s="639"/>
      <c r="AR77" s="6"/>
      <c r="AT77" s="6"/>
      <c r="AU77" s="6"/>
      <c r="AV77" s="290"/>
      <c r="AW77" s="313"/>
      <c r="AY77" s="313"/>
      <c r="AZ77" s="290"/>
      <c r="BA77" s="639"/>
      <c r="BC77" s="639"/>
      <c r="BD77" s="290"/>
      <c r="BE77" s="290"/>
      <c r="BI77" s="290"/>
      <c r="BJ77" s="290"/>
      <c r="BR77" s="290"/>
      <c r="BS77" s="290"/>
      <c r="BU77" s="290"/>
      <c r="BV77" s="290"/>
      <c r="BX77" s="290"/>
      <c r="BY77" s="290"/>
      <c r="CA77" s="290"/>
      <c r="CB77" s="290"/>
      <c r="CJ77" s="6"/>
      <c r="CL77" s="6"/>
      <c r="CM77" s="6"/>
      <c r="CO77" s="6"/>
      <c r="CR77" s="6"/>
      <c r="CS77" s="290"/>
      <c r="CT77" s="313"/>
      <c r="CV77" s="639"/>
      <c r="CW77" s="432"/>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row>
    <row r="78" spans="1:266" s="432" customFormat="1" ht="11.25" x14ac:dyDescent="0.2">
      <c r="A78" s="642" t="s">
        <v>239</v>
      </c>
      <c r="B78" s="643"/>
      <c r="C78" s="643"/>
      <c r="D78" s="644"/>
      <c r="E78" s="626"/>
      <c r="F78" s="570"/>
      <c r="G78" s="627"/>
      <c r="H78" s="570"/>
      <c r="I78" s="628"/>
      <c r="J78" s="628"/>
      <c r="K78" s="570"/>
      <c r="L78" s="627"/>
      <c r="M78" s="570"/>
      <c r="N78" s="627"/>
      <c r="O78" s="553"/>
      <c r="P78" s="636"/>
      <c r="Q78" s="553"/>
      <c r="R78" s="636"/>
      <c r="S78" s="553"/>
      <c r="T78" s="636"/>
      <c r="U78" s="553"/>
      <c r="V78" s="636"/>
      <c r="W78" s="553"/>
      <c r="X78" s="636"/>
      <c r="Y78" s="553"/>
      <c r="Z78" s="636"/>
      <c r="AA78" s="553"/>
      <c r="AB78" s="636"/>
      <c r="AC78" s="553"/>
      <c r="AD78" s="636"/>
      <c r="AE78" s="553"/>
      <c r="AF78" s="636"/>
      <c r="AG78" s="553"/>
      <c r="AH78" s="636"/>
      <c r="AI78" s="553"/>
      <c r="AJ78" s="636"/>
      <c r="AK78" s="553"/>
      <c r="AL78" s="636"/>
      <c r="AM78" s="553"/>
      <c r="AN78" s="636"/>
      <c r="AO78" s="553"/>
      <c r="AP78" s="636"/>
      <c r="AQ78" s="553"/>
      <c r="AR78" s="636"/>
      <c r="AS78" s="553"/>
      <c r="AT78" s="636"/>
      <c r="AU78" s="553"/>
      <c r="AV78" s="637"/>
      <c r="AW78" s="637"/>
      <c r="AX78" s="553"/>
      <c r="AY78" s="637"/>
      <c r="AZ78" s="637"/>
      <c r="BA78" s="553"/>
      <c r="BB78" s="636"/>
      <c r="BC78" s="645"/>
      <c r="BD78" s="646"/>
      <c r="BE78" s="646"/>
      <c r="BF78" s="645"/>
      <c r="BG78" s="645"/>
      <c r="BH78" s="645"/>
      <c r="BI78" s="646"/>
      <c r="BJ78" s="646"/>
      <c r="BK78" s="645"/>
      <c r="BL78" s="645"/>
      <c r="BM78" s="645"/>
      <c r="BN78" s="645"/>
      <c r="BO78" s="645"/>
      <c r="BP78" s="645"/>
      <c r="BQ78" s="636"/>
      <c r="BR78" s="637"/>
      <c r="BS78" s="637"/>
      <c r="BT78" s="636"/>
      <c r="BU78" s="637"/>
      <c r="BV78" s="637"/>
      <c r="BW78" s="636"/>
      <c r="BX78" s="637"/>
      <c r="BY78" s="637"/>
      <c r="BZ78" s="636"/>
      <c r="CA78" s="637"/>
      <c r="CB78" s="637"/>
      <c r="CC78" s="636"/>
      <c r="CD78" s="636"/>
      <c r="CE78" s="636"/>
      <c r="CF78" s="636"/>
      <c r="CG78" s="636"/>
      <c r="CH78" s="636"/>
      <c r="CI78" s="636"/>
      <c r="CJ78" s="636"/>
      <c r="CK78" s="636"/>
      <c r="CL78" s="636"/>
      <c r="CM78" s="636"/>
      <c r="CN78" s="636"/>
      <c r="CO78" s="553"/>
      <c r="CP78" s="636"/>
      <c r="CQ78" s="636"/>
      <c r="CR78" s="553"/>
      <c r="CS78" s="637"/>
      <c r="CT78" s="637"/>
      <c r="CU78" s="553"/>
      <c r="CV78" s="636"/>
      <c r="CW78" s="553"/>
      <c r="CX78" s="636"/>
      <c r="CY78" s="553"/>
      <c r="CZ78" s="636"/>
      <c r="DA78" s="553"/>
      <c r="DB78" s="636"/>
      <c r="DC78" s="553"/>
      <c r="DD78" s="636"/>
    </row>
    <row r="79" spans="1:266" s="457" customFormat="1" ht="11.25" x14ac:dyDescent="0.2">
      <c r="A79" s="647" t="s">
        <v>98</v>
      </c>
      <c r="B79" s="648" t="s">
        <v>243</v>
      </c>
      <c r="C79" s="649" t="s">
        <v>2</v>
      </c>
      <c r="D79" s="650" t="s">
        <v>2</v>
      </c>
      <c r="E79" s="608"/>
      <c r="F79" s="579">
        <v>1.1000000000000001</v>
      </c>
      <c r="G79" s="580" t="s">
        <v>12</v>
      </c>
      <c r="H79" s="579">
        <v>1.2</v>
      </c>
      <c r="I79" s="581" t="s">
        <v>12</v>
      </c>
      <c r="J79" s="581"/>
      <c r="K79" s="579">
        <v>1</v>
      </c>
      <c r="L79" s="580" t="s">
        <v>12</v>
      </c>
      <c r="M79" s="579">
        <v>1.1000000000000001</v>
      </c>
      <c r="N79" s="580" t="s">
        <v>12</v>
      </c>
      <c r="O79" s="651">
        <v>1.1000000000000001</v>
      </c>
      <c r="P79" s="652" t="s">
        <v>12</v>
      </c>
      <c r="Q79" s="651">
        <v>1.1000000000000001</v>
      </c>
      <c r="R79" s="652" t="s">
        <v>12</v>
      </c>
      <c r="S79" s="651">
        <v>1.2</v>
      </c>
      <c r="T79" s="652" t="s">
        <v>12</v>
      </c>
      <c r="U79" s="651"/>
      <c r="V79" s="652"/>
      <c r="W79" s="651"/>
      <c r="X79" s="652"/>
      <c r="Y79" s="653">
        <v>9.6</v>
      </c>
      <c r="Z79" s="654" t="s">
        <v>12</v>
      </c>
      <c r="AA79" s="653">
        <v>6.8</v>
      </c>
      <c r="AB79" s="654" t="s">
        <v>12</v>
      </c>
      <c r="AC79" s="653">
        <v>6.1</v>
      </c>
      <c r="AD79" s="654" t="s">
        <v>12</v>
      </c>
      <c r="AE79" s="655"/>
      <c r="AF79" s="654"/>
      <c r="AG79" s="656">
        <v>6</v>
      </c>
      <c r="AH79" s="654" t="s">
        <v>12</v>
      </c>
      <c r="AI79" s="653">
        <v>6.1</v>
      </c>
      <c r="AJ79" s="654" t="s">
        <v>12</v>
      </c>
      <c r="AK79" s="655"/>
      <c r="AL79" s="654"/>
      <c r="AM79" s="656">
        <v>6</v>
      </c>
      <c r="AN79" s="654" t="s">
        <v>12</v>
      </c>
      <c r="AO79" s="653">
        <v>6.8</v>
      </c>
      <c r="AP79" s="654" t="s">
        <v>12</v>
      </c>
      <c r="AQ79" s="655"/>
      <c r="AR79" s="654"/>
      <c r="AS79" s="655"/>
      <c r="AT79" s="654"/>
      <c r="AU79" s="653">
        <v>6.2000000000000011</v>
      </c>
      <c r="AV79" s="657" t="s">
        <v>12</v>
      </c>
      <c r="AW79" s="657"/>
      <c r="AX79" s="651"/>
      <c r="AY79" s="658"/>
      <c r="AZ79" s="658"/>
      <c r="BA79" s="651"/>
      <c r="BB79" s="652"/>
      <c r="BC79" s="659"/>
      <c r="BD79" s="660"/>
      <c r="BE79" s="660"/>
      <c r="BF79" s="659"/>
      <c r="BG79" s="659"/>
      <c r="BH79" s="659"/>
      <c r="BI79" s="660"/>
      <c r="BJ79" s="660"/>
      <c r="BK79" s="659"/>
      <c r="BL79" s="659"/>
      <c r="BM79" s="659"/>
      <c r="BN79" s="659"/>
      <c r="BO79" s="659"/>
      <c r="BP79" s="659"/>
      <c r="BQ79" s="652"/>
      <c r="BR79" s="658"/>
      <c r="BS79" s="658"/>
      <c r="BT79" s="652"/>
      <c r="BU79" s="658"/>
      <c r="BV79" s="658"/>
      <c r="BW79" s="652"/>
      <c r="BX79" s="658"/>
      <c r="BY79" s="658"/>
      <c r="BZ79" s="652"/>
      <c r="CA79" s="658"/>
      <c r="CB79" s="658"/>
      <c r="CC79" s="652"/>
      <c r="CD79" s="652"/>
      <c r="CE79" s="652"/>
      <c r="CF79" s="652"/>
      <c r="CG79" s="652"/>
      <c r="CH79" s="652"/>
      <c r="CI79" s="652"/>
      <c r="CJ79" s="652"/>
      <c r="CK79" s="652"/>
      <c r="CL79" s="652"/>
      <c r="CM79" s="652"/>
      <c r="CN79" s="652"/>
      <c r="CO79" s="651"/>
      <c r="CP79" s="652"/>
      <c r="CQ79" s="652"/>
      <c r="CR79" s="651"/>
      <c r="CS79" s="658"/>
      <c r="CT79" s="658"/>
      <c r="CU79" s="651"/>
      <c r="CV79" s="652"/>
      <c r="CW79" s="651"/>
      <c r="CX79" s="652"/>
      <c r="CY79" s="651"/>
      <c r="CZ79" s="652"/>
      <c r="DA79" s="651"/>
      <c r="DB79" s="652"/>
      <c r="DC79" s="651"/>
      <c r="DD79" s="661"/>
      <c r="DE79" s="432"/>
      <c r="DF79" s="432"/>
      <c r="DG79" s="432"/>
      <c r="DH79" s="432"/>
      <c r="DI79" s="432"/>
      <c r="DJ79" s="432"/>
      <c r="DK79" s="432"/>
      <c r="DL79" s="432"/>
      <c r="DM79" s="432"/>
      <c r="DN79" s="432"/>
      <c r="DO79" s="432"/>
      <c r="DP79" s="432"/>
      <c r="DQ79" s="432"/>
      <c r="DR79" s="432"/>
      <c r="DS79" s="432"/>
      <c r="DT79" s="432"/>
    </row>
    <row r="80" spans="1:266" s="533" customFormat="1" ht="11.25" x14ac:dyDescent="0.2">
      <c r="A80" s="465" t="s">
        <v>99</v>
      </c>
      <c r="B80" s="466" t="s">
        <v>243</v>
      </c>
      <c r="C80" s="662" t="s">
        <v>2</v>
      </c>
      <c r="D80" s="663" t="s">
        <v>2</v>
      </c>
      <c r="E80" s="663"/>
      <c r="F80" s="467">
        <v>1.1000000000000001</v>
      </c>
      <c r="G80" s="468" t="s">
        <v>12</v>
      </c>
      <c r="H80" s="467">
        <v>1.2</v>
      </c>
      <c r="I80" s="469" t="s">
        <v>12</v>
      </c>
      <c r="J80" s="469"/>
      <c r="K80" s="467">
        <v>1</v>
      </c>
      <c r="L80" s="468" t="s">
        <v>12</v>
      </c>
      <c r="M80" s="467">
        <v>1.1000000000000001</v>
      </c>
      <c r="N80" s="468" t="s">
        <v>12</v>
      </c>
      <c r="O80" s="664">
        <v>1.1000000000000001</v>
      </c>
      <c r="P80" s="522" t="s">
        <v>12</v>
      </c>
      <c r="Q80" s="664">
        <v>1.1000000000000001</v>
      </c>
      <c r="R80" s="522" t="s">
        <v>12</v>
      </c>
      <c r="S80" s="664">
        <v>1.2</v>
      </c>
      <c r="T80" s="522" t="s">
        <v>12</v>
      </c>
      <c r="U80" s="664"/>
      <c r="V80" s="522"/>
      <c r="W80" s="664"/>
      <c r="X80" s="522"/>
      <c r="Y80" s="665">
        <v>9.6</v>
      </c>
      <c r="Z80" s="666" t="s">
        <v>12</v>
      </c>
      <c r="AA80" s="665">
        <v>6.8</v>
      </c>
      <c r="AB80" s="666" t="s">
        <v>12</v>
      </c>
      <c r="AC80" s="665">
        <v>6.1</v>
      </c>
      <c r="AD80" s="666" t="s">
        <v>12</v>
      </c>
      <c r="AE80" s="667"/>
      <c r="AF80" s="666"/>
      <c r="AG80" s="668">
        <v>6</v>
      </c>
      <c r="AH80" s="666" t="s">
        <v>12</v>
      </c>
      <c r="AI80" s="665">
        <v>6.1</v>
      </c>
      <c r="AJ80" s="666" t="s">
        <v>12</v>
      </c>
      <c r="AK80" s="667"/>
      <c r="AL80" s="666"/>
      <c r="AM80" s="668">
        <v>6</v>
      </c>
      <c r="AN80" s="666" t="s">
        <v>12</v>
      </c>
      <c r="AO80" s="665">
        <v>6.8</v>
      </c>
      <c r="AP80" s="666" t="s">
        <v>12</v>
      </c>
      <c r="AQ80" s="667"/>
      <c r="AR80" s="666"/>
      <c r="AS80" s="667"/>
      <c r="AT80" s="666"/>
      <c r="AU80" s="665">
        <v>6.2000000000000011</v>
      </c>
      <c r="AV80" s="669" t="s">
        <v>12</v>
      </c>
      <c r="AW80" s="669"/>
      <c r="AX80" s="664"/>
      <c r="AY80" s="524"/>
      <c r="AZ80" s="524"/>
      <c r="BA80" s="664"/>
      <c r="BB80" s="522"/>
      <c r="BC80" s="527"/>
      <c r="BD80" s="526"/>
      <c r="BE80" s="526"/>
      <c r="BF80" s="527"/>
      <c r="BG80" s="527"/>
      <c r="BH80" s="527"/>
      <c r="BI80" s="526"/>
      <c r="BJ80" s="526"/>
      <c r="BK80" s="527"/>
      <c r="BL80" s="527"/>
      <c r="BM80" s="527"/>
      <c r="BN80" s="527"/>
      <c r="BO80" s="527"/>
      <c r="BP80" s="527"/>
      <c r="BQ80" s="522"/>
      <c r="BR80" s="524"/>
      <c r="BS80" s="524"/>
      <c r="BT80" s="522"/>
      <c r="BU80" s="524"/>
      <c r="BV80" s="524"/>
      <c r="BW80" s="522"/>
      <c r="BX80" s="524"/>
      <c r="BY80" s="524"/>
      <c r="BZ80" s="522"/>
      <c r="CA80" s="524"/>
      <c r="CB80" s="524"/>
      <c r="CC80" s="522"/>
      <c r="CD80" s="522"/>
      <c r="CE80" s="522"/>
      <c r="CF80" s="522"/>
      <c r="CG80" s="522"/>
      <c r="CH80" s="522"/>
      <c r="CI80" s="522"/>
      <c r="CJ80" s="522"/>
      <c r="CK80" s="522"/>
      <c r="CL80" s="522"/>
      <c r="CM80" s="522"/>
      <c r="CN80" s="522"/>
      <c r="CO80" s="664"/>
      <c r="CP80" s="522"/>
      <c r="CQ80" s="522"/>
      <c r="CR80" s="664"/>
      <c r="CS80" s="524"/>
      <c r="CT80" s="524"/>
      <c r="CU80" s="664"/>
      <c r="CV80" s="522"/>
      <c r="CW80" s="664"/>
      <c r="CX80" s="522"/>
      <c r="CY80" s="664"/>
      <c r="CZ80" s="522"/>
      <c r="DA80" s="664"/>
      <c r="DB80" s="522"/>
      <c r="DC80" s="664"/>
      <c r="DD80" s="532"/>
      <c r="DE80" s="432"/>
      <c r="DF80" s="432"/>
      <c r="DG80" s="432"/>
      <c r="DH80" s="432"/>
      <c r="DI80" s="432"/>
      <c r="DJ80" s="432"/>
      <c r="DK80" s="432"/>
      <c r="DL80" s="432"/>
      <c r="DM80" s="432"/>
      <c r="DN80" s="432"/>
      <c r="DO80" s="432"/>
      <c r="DP80" s="432"/>
      <c r="DQ80" s="432"/>
      <c r="DR80" s="432"/>
      <c r="DS80" s="432"/>
      <c r="DT80" s="432"/>
    </row>
    <row r="81" spans="1:124" s="533" customFormat="1" ht="11.25" x14ac:dyDescent="0.2">
      <c r="A81" s="465" t="s">
        <v>100</v>
      </c>
      <c r="B81" s="466" t="s">
        <v>243</v>
      </c>
      <c r="C81" s="662" t="s">
        <v>2</v>
      </c>
      <c r="D81" s="663" t="s">
        <v>2</v>
      </c>
      <c r="E81" s="663"/>
      <c r="F81" s="467">
        <v>1.1000000000000001</v>
      </c>
      <c r="G81" s="468" t="s">
        <v>12</v>
      </c>
      <c r="H81" s="467">
        <v>1.2</v>
      </c>
      <c r="I81" s="469" t="s">
        <v>12</v>
      </c>
      <c r="J81" s="469"/>
      <c r="K81" s="467">
        <v>1</v>
      </c>
      <c r="L81" s="468" t="s">
        <v>12</v>
      </c>
      <c r="M81" s="467">
        <v>1.1000000000000001</v>
      </c>
      <c r="N81" s="468" t="s">
        <v>12</v>
      </c>
      <c r="O81" s="670">
        <v>1.1000000000000001</v>
      </c>
      <c r="P81" s="522" t="s">
        <v>12</v>
      </c>
      <c r="Q81" s="670">
        <v>1.1000000000000001</v>
      </c>
      <c r="R81" s="527" t="s">
        <v>12</v>
      </c>
      <c r="S81" s="670">
        <v>1.2</v>
      </c>
      <c r="T81" s="527" t="s">
        <v>12</v>
      </c>
      <c r="U81" s="670"/>
      <c r="V81" s="527"/>
      <c r="W81" s="670"/>
      <c r="X81" s="527"/>
      <c r="Y81" s="665">
        <v>9.6</v>
      </c>
      <c r="Z81" s="666" t="s">
        <v>12</v>
      </c>
      <c r="AA81" s="665">
        <v>6.8</v>
      </c>
      <c r="AB81" s="666" t="s">
        <v>12</v>
      </c>
      <c r="AC81" s="665">
        <v>6.1</v>
      </c>
      <c r="AD81" s="666" t="s">
        <v>12</v>
      </c>
      <c r="AE81" s="667"/>
      <c r="AF81" s="666"/>
      <c r="AG81" s="668">
        <v>6</v>
      </c>
      <c r="AH81" s="666" t="s">
        <v>12</v>
      </c>
      <c r="AI81" s="665">
        <v>6.1</v>
      </c>
      <c r="AJ81" s="666" t="s">
        <v>12</v>
      </c>
      <c r="AK81" s="667"/>
      <c r="AL81" s="666"/>
      <c r="AM81" s="668">
        <v>6</v>
      </c>
      <c r="AN81" s="666" t="s">
        <v>12</v>
      </c>
      <c r="AO81" s="665">
        <v>6.8</v>
      </c>
      <c r="AP81" s="666" t="s">
        <v>12</v>
      </c>
      <c r="AQ81" s="667"/>
      <c r="AR81" s="666"/>
      <c r="AS81" s="667"/>
      <c r="AT81" s="666"/>
      <c r="AU81" s="665">
        <v>6.2000000000000011</v>
      </c>
      <c r="AV81" s="669" t="s">
        <v>12</v>
      </c>
      <c r="AW81" s="669"/>
      <c r="AX81" s="670"/>
      <c r="AY81" s="526"/>
      <c r="AZ81" s="526"/>
      <c r="BA81" s="670"/>
      <c r="BB81" s="527"/>
      <c r="BC81" s="527"/>
      <c r="BD81" s="526"/>
      <c r="BE81" s="526"/>
      <c r="BF81" s="527"/>
      <c r="BG81" s="527"/>
      <c r="BH81" s="527"/>
      <c r="BI81" s="526"/>
      <c r="BJ81" s="526"/>
      <c r="BK81" s="527"/>
      <c r="BL81" s="527"/>
      <c r="BM81" s="527"/>
      <c r="BN81" s="527"/>
      <c r="BO81" s="527"/>
      <c r="BP81" s="527"/>
      <c r="BQ81" s="527"/>
      <c r="BR81" s="526"/>
      <c r="BS81" s="526"/>
      <c r="BT81" s="527"/>
      <c r="BU81" s="526"/>
      <c r="BV81" s="526"/>
      <c r="BW81" s="527"/>
      <c r="BX81" s="526"/>
      <c r="BY81" s="526"/>
      <c r="BZ81" s="527"/>
      <c r="CA81" s="526"/>
      <c r="CB81" s="526"/>
      <c r="CC81" s="527"/>
      <c r="CD81" s="527"/>
      <c r="CE81" s="527"/>
      <c r="CF81" s="527"/>
      <c r="CG81" s="527"/>
      <c r="CH81" s="527"/>
      <c r="CI81" s="527"/>
      <c r="CJ81" s="527"/>
      <c r="CK81" s="527"/>
      <c r="CL81" s="527"/>
      <c r="CM81" s="527"/>
      <c r="CN81" s="527"/>
      <c r="CO81" s="670"/>
      <c r="CP81" s="527"/>
      <c r="CQ81" s="527"/>
      <c r="CR81" s="670"/>
      <c r="CS81" s="526"/>
      <c r="CT81" s="526"/>
      <c r="CU81" s="670"/>
      <c r="CV81" s="527"/>
      <c r="CW81" s="670"/>
      <c r="CX81" s="527"/>
      <c r="CY81" s="670"/>
      <c r="CZ81" s="527"/>
      <c r="DA81" s="670"/>
      <c r="DB81" s="527"/>
      <c r="DC81" s="670"/>
      <c r="DD81" s="671"/>
      <c r="DE81" s="432"/>
      <c r="DF81" s="432"/>
      <c r="DG81" s="432"/>
      <c r="DH81" s="432"/>
      <c r="DI81" s="432"/>
      <c r="DJ81" s="432"/>
      <c r="DK81" s="432"/>
      <c r="DL81" s="432"/>
      <c r="DM81" s="432"/>
      <c r="DN81" s="432"/>
      <c r="DO81" s="432"/>
      <c r="DP81" s="432"/>
      <c r="DQ81" s="432"/>
      <c r="DR81" s="432"/>
      <c r="DS81" s="432"/>
      <c r="DT81" s="432"/>
    </row>
    <row r="82" spans="1:124" s="533" customFormat="1" ht="11.25" x14ac:dyDescent="0.2">
      <c r="A82" s="465" t="s">
        <v>101</v>
      </c>
      <c r="B82" s="466" t="s">
        <v>243</v>
      </c>
      <c r="C82" s="662" t="s">
        <v>2</v>
      </c>
      <c r="D82" s="663" t="s">
        <v>2</v>
      </c>
      <c r="E82" s="663"/>
      <c r="F82" s="467">
        <v>1.1000000000000001</v>
      </c>
      <c r="G82" s="468" t="s">
        <v>12</v>
      </c>
      <c r="H82" s="467">
        <v>1.2</v>
      </c>
      <c r="I82" s="469" t="s">
        <v>12</v>
      </c>
      <c r="J82" s="469"/>
      <c r="K82" s="467">
        <v>1</v>
      </c>
      <c r="L82" s="468" t="s">
        <v>12</v>
      </c>
      <c r="M82" s="467">
        <v>1.1000000000000001</v>
      </c>
      <c r="N82" s="468" t="s">
        <v>12</v>
      </c>
      <c r="O82" s="664">
        <v>1.1000000000000001</v>
      </c>
      <c r="P82" s="522" t="s">
        <v>12</v>
      </c>
      <c r="Q82" s="670">
        <v>1.1000000000000001</v>
      </c>
      <c r="R82" s="527" t="s">
        <v>12</v>
      </c>
      <c r="S82" s="670">
        <v>1.2</v>
      </c>
      <c r="T82" s="527" t="s">
        <v>12</v>
      </c>
      <c r="U82" s="670"/>
      <c r="V82" s="527"/>
      <c r="W82" s="670"/>
      <c r="X82" s="527"/>
      <c r="Y82" s="665">
        <v>9.6</v>
      </c>
      <c r="Z82" s="666" t="s">
        <v>12</v>
      </c>
      <c r="AA82" s="665">
        <v>6.8</v>
      </c>
      <c r="AB82" s="666" t="s">
        <v>12</v>
      </c>
      <c r="AC82" s="665">
        <v>6.1</v>
      </c>
      <c r="AD82" s="666" t="s">
        <v>12</v>
      </c>
      <c r="AE82" s="667"/>
      <c r="AF82" s="666"/>
      <c r="AG82" s="668">
        <v>6</v>
      </c>
      <c r="AH82" s="666" t="s">
        <v>12</v>
      </c>
      <c r="AI82" s="665">
        <v>6.1</v>
      </c>
      <c r="AJ82" s="666" t="s">
        <v>12</v>
      </c>
      <c r="AK82" s="667"/>
      <c r="AL82" s="666"/>
      <c r="AM82" s="668">
        <v>6</v>
      </c>
      <c r="AN82" s="666" t="s">
        <v>12</v>
      </c>
      <c r="AO82" s="665">
        <v>6.8</v>
      </c>
      <c r="AP82" s="666" t="s">
        <v>12</v>
      </c>
      <c r="AQ82" s="667"/>
      <c r="AR82" s="666"/>
      <c r="AS82" s="667"/>
      <c r="AT82" s="666"/>
      <c r="AU82" s="665">
        <v>6.2000000000000011</v>
      </c>
      <c r="AV82" s="669" t="s">
        <v>12</v>
      </c>
      <c r="AW82" s="669"/>
      <c r="AX82" s="670"/>
      <c r="AY82" s="526"/>
      <c r="AZ82" s="526"/>
      <c r="BA82" s="670"/>
      <c r="BB82" s="527"/>
      <c r="BC82" s="527"/>
      <c r="BD82" s="526"/>
      <c r="BE82" s="526"/>
      <c r="BF82" s="527"/>
      <c r="BG82" s="527"/>
      <c r="BH82" s="527"/>
      <c r="BI82" s="526"/>
      <c r="BJ82" s="526"/>
      <c r="BK82" s="527"/>
      <c r="BL82" s="527"/>
      <c r="BM82" s="527"/>
      <c r="BN82" s="527"/>
      <c r="BO82" s="527"/>
      <c r="BP82" s="527"/>
      <c r="BQ82" s="527"/>
      <c r="BR82" s="526"/>
      <c r="BS82" s="526"/>
      <c r="BT82" s="527"/>
      <c r="BU82" s="526"/>
      <c r="BV82" s="526"/>
      <c r="BW82" s="527"/>
      <c r="BX82" s="526"/>
      <c r="BY82" s="526"/>
      <c r="BZ82" s="527"/>
      <c r="CA82" s="526"/>
      <c r="CB82" s="526"/>
      <c r="CC82" s="527"/>
      <c r="CD82" s="527"/>
      <c r="CE82" s="527"/>
      <c r="CF82" s="527"/>
      <c r="CG82" s="527"/>
      <c r="CH82" s="527"/>
      <c r="CI82" s="527"/>
      <c r="CJ82" s="527"/>
      <c r="CK82" s="527"/>
      <c r="CL82" s="527"/>
      <c r="CM82" s="527"/>
      <c r="CN82" s="527"/>
      <c r="CO82" s="670"/>
      <c r="CP82" s="527"/>
      <c r="CQ82" s="527"/>
      <c r="CR82" s="670"/>
      <c r="CS82" s="526"/>
      <c r="CT82" s="526"/>
      <c r="CU82" s="670"/>
      <c r="CV82" s="527"/>
      <c r="CW82" s="670"/>
      <c r="CX82" s="527"/>
      <c r="CY82" s="670"/>
      <c r="CZ82" s="527"/>
      <c r="DA82" s="670"/>
      <c r="DB82" s="527"/>
      <c r="DC82" s="670"/>
      <c r="DD82" s="671"/>
      <c r="DE82" s="432"/>
      <c r="DF82" s="432"/>
      <c r="DG82" s="432"/>
      <c r="DH82" s="432"/>
      <c r="DI82" s="432"/>
      <c r="DJ82" s="432"/>
      <c r="DK82" s="432"/>
      <c r="DL82" s="432"/>
      <c r="DM82" s="432"/>
      <c r="DN82" s="432"/>
      <c r="DO82" s="432"/>
      <c r="DP82" s="432"/>
      <c r="DQ82" s="432"/>
      <c r="DR82" s="432"/>
      <c r="DS82" s="432"/>
      <c r="DT82" s="432"/>
    </row>
    <row r="83" spans="1:124" s="533" customFormat="1" ht="11.25" x14ac:dyDescent="0.2">
      <c r="A83" s="465" t="s">
        <v>102</v>
      </c>
      <c r="B83" s="466" t="s">
        <v>243</v>
      </c>
      <c r="C83" s="662" t="s">
        <v>2</v>
      </c>
      <c r="D83" s="663" t="s">
        <v>2</v>
      </c>
      <c r="E83" s="663"/>
      <c r="F83" s="467">
        <v>1.1000000000000001</v>
      </c>
      <c r="G83" s="468" t="s">
        <v>12</v>
      </c>
      <c r="H83" s="467">
        <v>1.2</v>
      </c>
      <c r="I83" s="469" t="s">
        <v>12</v>
      </c>
      <c r="J83" s="469"/>
      <c r="K83" s="467">
        <v>1</v>
      </c>
      <c r="L83" s="468" t="s">
        <v>12</v>
      </c>
      <c r="M83" s="467">
        <v>1.1000000000000001</v>
      </c>
      <c r="N83" s="468" t="s">
        <v>12</v>
      </c>
      <c r="O83" s="664">
        <v>1.1000000000000001</v>
      </c>
      <c r="P83" s="522" t="s">
        <v>12</v>
      </c>
      <c r="Q83" s="664">
        <v>1.1000000000000001</v>
      </c>
      <c r="R83" s="522" t="s">
        <v>12</v>
      </c>
      <c r="S83" s="664">
        <v>1.2</v>
      </c>
      <c r="T83" s="522" t="s">
        <v>12</v>
      </c>
      <c r="U83" s="664"/>
      <c r="V83" s="522"/>
      <c r="W83" s="664"/>
      <c r="X83" s="522"/>
      <c r="Y83" s="665">
        <v>9.6</v>
      </c>
      <c r="Z83" s="666" t="s">
        <v>12</v>
      </c>
      <c r="AA83" s="665">
        <v>6.8</v>
      </c>
      <c r="AB83" s="666" t="s">
        <v>12</v>
      </c>
      <c r="AC83" s="665">
        <v>6.1</v>
      </c>
      <c r="AD83" s="666" t="s">
        <v>12</v>
      </c>
      <c r="AE83" s="667"/>
      <c r="AF83" s="666"/>
      <c r="AG83" s="668">
        <v>6</v>
      </c>
      <c r="AH83" s="666" t="s">
        <v>12</v>
      </c>
      <c r="AI83" s="665">
        <v>6.1</v>
      </c>
      <c r="AJ83" s="666" t="s">
        <v>12</v>
      </c>
      <c r="AK83" s="667"/>
      <c r="AL83" s="666"/>
      <c r="AM83" s="668">
        <v>6</v>
      </c>
      <c r="AN83" s="666" t="s">
        <v>12</v>
      </c>
      <c r="AO83" s="665">
        <v>6.8</v>
      </c>
      <c r="AP83" s="666" t="s">
        <v>12</v>
      </c>
      <c r="AQ83" s="667"/>
      <c r="AR83" s="666"/>
      <c r="AS83" s="667"/>
      <c r="AT83" s="666"/>
      <c r="AU83" s="665">
        <v>6.2000000000000011</v>
      </c>
      <c r="AV83" s="669" t="s">
        <v>12</v>
      </c>
      <c r="AW83" s="669"/>
      <c r="AX83" s="664"/>
      <c r="AY83" s="524"/>
      <c r="AZ83" s="524"/>
      <c r="BA83" s="664"/>
      <c r="BB83" s="522"/>
      <c r="BC83" s="527"/>
      <c r="BD83" s="526"/>
      <c r="BE83" s="526"/>
      <c r="BF83" s="527"/>
      <c r="BG83" s="527"/>
      <c r="BH83" s="527"/>
      <c r="BI83" s="526"/>
      <c r="BJ83" s="526"/>
      <c r="BK83" s="527"/>
      <c r="BL83" s="527"/>
      <c r="BM83" s="527"/>
      <c r="BN83" s="527"/>
      <c r="BO83" s="527"/>
      <c r="BP83" s="527"/>
      <c r="BQ83" s="522"/>
      <c r="BR83" s="524"/>
      <c r="BS83" s="524"/>
      <c r="BT83" s="522"/>
      <c r="BU83" s="524"/>
      <c r="BV83" s="524"/>
      <c r="BW83" s="522"/>
      <c r="BX83" s="524"/>
      <c r="BY83" s="524"/>
      <c r="BZ83" s="522"/>
      <c r="CA83" s="524"/>
      <c r="CB83" s="524"/>
      <c r="CC83" s="522"/>
      <c r="CD83" s="522"/>
      <c r="CE83" s="522"/>
      <c r="CF83" s="522"/>
      <c r="CG83" s="522"/>
      <c r="CH83" s="522"/>
      <c r="CI83" s="522"/>
      <c r="CJ83" s="522"/>
      <c r="CK83" s="522"/>
      <c r="CL83" s="522"/>
      <c r="CM83" s="522"/>
      <c r="CN83" s="522"/>
      <c r="CO83" s="664"/>
      <c r="CP83" s="522"/>
      <c r="CQ83" s="522"/>
      <c r="CR83" s="664"/>
      <c r="CS83" s="524"/>
      <c r="CT83" s="524"/>
      <c r="CU83" s="664"/>
      <c r="CV83" s="522"/>
      <c r="CW83" s="664"/>
      <c r="CX83" s="522"/>
      <c r="CY83" s="664"/>
      <c r="CZ83" s="522"/>
      <c r="DA83" s="664"/>
      <c r="DB83" s="522"/>
      <c r="DC83" s="664"/>
      <c r="DD83" s="532"/>
      <c r="DE83" s="432"/>
      <c r="DF83" s="432"/>
      <c r="DG83" s="432"/>
      <c r="DH83" s="432"/>
      <c r="DI83" s="432"/>
      <c r="DJ83" s="432"/>
      <c r="DK83" s="432"/>
      <c r="DL83" s="432"/>
      <c r="DM83" s="432"/>
      <c r="DN83" s="432"/>
      <c r="DO83" s="432"/>
      <c r="DP83" s="432"/>
      <c r="DQ83" s="432"/>
      <c r="DR83" s="432"/>
      <c r="DS83" s="432"/>
      <c r="DT83" s="432"/>
    </row>
    <row r="84" spans="1:124" s="533" customFormat="1" ht="11.25" x14ac:dyDescent="0.2">
      <c r="A84" s="465" t="s">
        <v>103</v>
      </c>
      <c r="B84" s="466" t="s">
        <v>243</v>
      </c>
      <c r="C84" s="662" t="s">
        <v>2</v>
      </c>
      <c r="D84" s="663" t="s">
        <v>2</v>
      </c>
      <c r="E84" s="663"/>
      <c r="F84" s="467">
        <v>1.1000000000000001</v>
      </c>
      <c r="G84" s="468" t="s">
        <v>12</v>
      </c>
      <c r="H84" s="467">
        <v>1.2</v>
      </c>
      <c r="I84" s="469" t="s">
        <v>12</v>
      </c>
      <c r="J84" s="469"/>
      <c r="K84" s="467">
        <v>1</v>
      </c>
      <c r="L84" s="468" t="s">
        <v>12</v>
      </c>
      <c r="M84" s="467">
        <v>1.1000000000000001</v>
      </c>
      <c r="N84" s="468" t="s">
        <v>12</v>
      </c>
      <c r="O84" s="664">
        <v>1.1000000000000001</v>
      </c>
      <c r="P84" s="522" t="s">
        <v>12</v>
      </c>
      <c r="Q84" s="664">
        <v>1.1000000000000001</v>
      </c>
      <c r="R84" s="522" t="s">
        <v>12</v>
      </c>
      <c r="S84" s="664">
        <v>1.2</v>
      </c>
      <c r="T84" s="522" t="s">
        <v>12</v>
      </c>
      <c r="U84" s="664"/>
      <c r="V84" s="522"/>
      <c r="W84" s="664"/>
      <c r="X84" s="522"/>
      <c r="Y84" s="665">
        <v>9.6</v>
      </c>
      <c r="Z84" s="666" t="s">
        <v>12</v>
      </c>
      <c r="AA84" s="665">
        <v>6.8</v>
      </c>
      <c r="AB84" s="666" t="s">
        <v>12</v>
      </c>
      <c r="AC84" s="665">
        <v>6.1</v>
      </c>
      <c r="AD84" s="666" t="s">
        <v>12</v>
      </c>
      <c r="AE84" s="667"/>
      <c r="AF84" s="666"/>
      <c r="AG84" s="668">
        <v>6</v>
      </c>
      <c r="AH84" s="666" t="s">
        <v>12</v>
      </c>
      <c r="AI84" s="665">
        <v>6.1</v>
      </c>
      <c r="AJ84" s="666" t="s">
        <v>12</v>
      </c>
      <c r="AK84" s="667"/>
      <c r="AL84" s="666"/>
      <c r="AM84" s="668">
        <v>6</v>
      </c>
      <c r="AN84" s="666" t="s">
        <v>12</v>
      </c>
      <c r="AO84" s="665">
        <v>6.8</v>
      </c>
      <c r="AP84" s="666" t="s">
        <v>12</v>
      </c>
      <c r="AQ84" s="667"/>
      <c r="AR84" s="666"/>
      <c r="AS84" s="667"/>
      <c r="AT84" s="666"/>
      <c r="AU84" s="665">
        <v>6.2000000000000011</v>
      </c>
      <c r="AV84" s="669" t="s">
        <v>12</v>
      </c>
      <c r="AW84" s="669"/>
      <c r="AX84" s="664"/>
      <c r="AY84" s="524"/>
      <c r="AZ84" s="524"/>
      <c r="BA84" s="664"/>
      <c r="BB84" s="522"/>
      <c r="BC84" s="527"/>
      <c r="BD84" s="526"/>
      <c r="BE84" s="526"/>
      <c r="BF84" s="527"/>
      <c r="BG84" s="527"/>
      <c r="BH84" s="527"/>
      <c r="BI84" s="526"/>
      <c r="BJ84" s="526"/>
      <c r="BK84" s="527"/>
      <c r="BL84" s="527"/>
      <c r="BM84" s="527"/>
      <c r="BN84" s="527"/>
      <c r="BO84" s="527"/>
      <c r="BP84" s="527"/>
      <c r="BQ84" s="522"/>
      <c r="BR84" s="524"/>
      <c r="BS84" s="524"/>
      <c r="BT84" s="522"/>
      <c r="BU84" s="524"/>
      <c r="BV84" s="524"/>
      <c r="BW84" s="522"/>
      <c r="BX84" s="524"/>
      <c r="BY84" s="524"/>
      <c r="BZ84" s="522"/>
      <c r="CA84" s="524"/>
      <c r="CB84" s="524"/>
      <c r="CC84" s="522"/>
      <c r="CD84" s="522"/>
      <c r="CE84" s="522"/>
      <c r="CF84" s="522"/>
      <c r="CG84" s="522"/>
      <c r="CH84" s="522"/>
      <c r="CI84" s="522"/>
      <c r="CJ84" s="522"/>
      <c r="CK84" s="522"/>
      <c r="CL84" s="522"/>
      <c r="CM84" s="522"/>
      <c r="CN84" s="522"/>
      <c r="CO84" s="664"/>
      <c r="CP84" s="522"/>
      <c r="CQ84" s="522"/>
      <c r="CR84" s="664"/>
      <c r="CS84" s="524"/>
      <c r="CT84" s="524"/>
      <c r="CU84" s="664"/>
      <c r="CV84" s="522"/>
      <c r="CW84" s="664"/>
      <c r="CX84" s="522"/>
      <c r="CY84" s="664"/>
      <c r="CZ84" s="522"/>
      <c r="DA84" s="664"/>
      <c r="DB84" s="522"/>
      <c r="DC84" s="664"/>
      <c r="DD84" s="532"/>
      <c r="DE84" s="432"/>
      <c r="DF84" s="432"/>
      <c r="DG84" s="432"/>
      <c r="DH84" s="432"/>
      <c r="DI84" s="432"/>
      <c r="DJ84" s="432"/>
      <c r="DK84" s="432"/>
      <c r="DL84" s="432"/>
      <c r="DM84" s="432"/>
      <c r="DN84" s="432"/>
      <c r="DO84" s="432"/>
      <c r="DP84" s="432"/>
      <c r="DQ84" s="432"/>
      <c r="DR84" s="432"/>
      <c r="DS84" s="432"/>
      <c r="DT84" s="432"/>
    </row>
    <row r="85" spans="1:124" s="533" customFormat="1" ht="11.25" x14ac:dyDescent="0.2">
      <c r="A85" s="465" t="s">
        <v>104</v>
      </c>
      <c r="B85" s="466" t="s">
        <v>243</v>
      </c>
      <c r="C85" s="662" t="s">
        <v>2</v>
      </c>
      <c r="D85" s="663" t="s">
        <v>2</v>
      </c>
      <c r="E85" s="663"/>
      <c r="F85" s="467">
        <v>1.1000000000000001</v>
      </c>
      <c r="G85" s="468" t="s">
        <v>12</v>
      </c>
      <c r="H85" s="467">
        <v>1.2</v>
      </c>
      <c r="I85" s="469" t="s">
        <v>12</v>
      </c>
      <c r="J85" s="469"/>
      <c r="K85" s="467">
        <v>1</v>
      </c>
      <c r="L85" s="468" t="s">
        <v>12</v>
      </c>
      <c r="M85" s="467">
        <v>1.1000000000000001</v>
      </c>
      <c r="N85" s="468" t="s">
        <v>12</v>
      </c>
      <c r="O85" s="664">
        <v>1.1000000000000001</v>
      </c>
      <c r="P85" s="522" t="s">
        <v>12</v>
      </c>
      <c r="Q85" s="664">
        <v>1.1000000000000001</v>
      </c>
      <c r="R85" s="522" t="s">
        <v>12</v>
      </c>
      <c r="S85" s="664">
        <v>1.2</v>
      </c>
      <c r="T85" s="522" t="s">
        <v>12</v>
      </c>
      <c r="U85" s="664"/>
      <c r="V85" s="522"/>
      <c r="W85" s="664"/>
      <c r="X85" s="522"/>
      <c r="Y85" s="665">
        <v>9.6</v>
      </c>
      <c r="Z85" s="666" t="s">
        <v>12</v>
      </c>
      <c r="AA85" s="665">
        <v>6.8</v>
      </c>
      <c r="AB85" s="666" t="s">
        <v>12</v>
      </c>
      <c r="AC85" s="665">
        <v>6.1</v>
      </c>
      <c r="AD85" s="666" t="s">
        <v>12</v>
      </c>
      <c r="AE85" s="667"/>
      <c r="AF85" s="666"/>
      <c r="AG85" s="668">
        <v>6</v>
      </c>
      <c r="AH85" s="666" t="s">
        <v>12</v>
      </c>
      <c r="AI85" s="665">
        <v>6.1</v>
      </c>
      <c r="AJ85" s="666" t="s">
        <v>12</v>
      </c>
      <c r="AK85" s="667"/>
      <c r="AL85" s="666"/>
      <c r="AM85" s="668">
        <v>6</v>
      </c>
      <c r="AN85" s="666" t="s">
        <v>12</v>
      </c>
      <c r="AO85" s="665">
        <v>6.8</v>
      </c>
      <c r="AP85" s="666" t="s">
        <v>12</v>
      </c>
      <c r="AQ85" s="667"/>
      <c r="AR85" s="666"/>
      <c r="AS85" s="667"/>
      <c r="AT85" s="666"/>
      <c r="AU85" s="665">
        <v>6.2000000000000011</v>
      </c>
      <c r="AV85" s="669" t="s">
        <v>12</v>
      </c>
      <c r="AW85" s="669"/>
      <c r="AX85" s="664"/>
      <c r="AY85" s="524"/>
      <c r="AZ85" s="524"/>
      <c r="BA85" s="664"/>
      <c r="BB85" s="522"/>
      <c r="BC85" s="527"/>
      <c r="BD85" s="526"/>
      <c r="BE85" s="526"/>
      <c r="BF85" s="527"/>
      <c r="BG85" s="527"/>
      <c r="BH85" s="527"/>
      <c r="BI85" s="526"/>
      <c r="BJ85" s="526"/>
      <c r="BK85" s="527"/>
      <c r="BL85" s="527"/>
      <c r="BM85" s="527"/>
      <c r="BN85" s="527"/>
      <c r="BO85" s="527"/>
      <c r="BP85" s="527"/>
      <c r="BQ85" s="522"/>
      <c r="BR85" s="524"/>
      <c r="BS85" s="524"/>
      <c r="BT85" s="522"/>
      <c r="BU85" s="524"/>
      <c r="BV85" s="524"/>
      <c r="BW85" s="522"/>
      <c r="BX85" s="524"/>
      <c r="BY85" s="524"/>
      <c r="BZ85" s="522"/>
      <c r="CA85" s="524"/>
      <c r="CB85" s="524"/>
      <c r="CC85" s="522"/>
      <c r="CD85" s="522"/>
      <c r="CE85" s="522"/>
      <c r="CF85" s="522"/>
      <c r="CG85" s="522"/>
      <c r="CH85" s="522"/>
      <c r="CI85" s="522"/>
      <c r="CJ85" s="522"/>
      <c r="CK85" s="522"/>
      <c r="CL85" s="522"/>
      <c r="CM85" s="522"/>
      <c r="CN85" s="522"/>
      <c r="CO85" s="664"/>
      <c r="CP85" s="522"/>
      <c r="CQ85" s="522"/>
      <c r="CR85" s="664"/>
      <c r="CS85" s="524"/>
      <c r="CT85" s="524"/>
      <c r="CU85" s="664"/>
      <c r="CV85" s="522"/>
      <c r="CW85" s="664"/>
      <c r="CX85" s="522"/>
      <c r="CY85" s="664"/>
      <c r="CZ85" s="522"/>
      <c r="DA85" s="664"/>
      <c r="DB85" s="522"/>
      <c r="DC85" s="664"/>
      <c r="DD85" s="532"/>
      <c r="DE85" s="432"/>
      <c r="DF85" s="432"/>
      <c r="DG85" s="432"/>
      <c r="DH85" s="432"/>
      <c r="DI85" s="432"/>
      <c r="DJ85" s="432"/>
      <c r="DK85" s="432"/>
      <c r="DL85" s="432"/>
      <c r="DM85" s="432"/>
      <c r="DN85" s="432"/>
      <c r="DO85" s="432"/>
      <c r="DP85" s="432"/>
      <c r="DQ85" s="432"/>
      <c r="DR85" s="432"/>
      <c r="DS85" s="432"/>
      <c r="DT85" s="432"/>
    </row>
    <row r="86" spans="1:124" s="533" customFormat="1" ht="11.25" x14ac:dyDescent="0.2">
      <c r="A86" s="465" t="s">
        <v>105</v>
      </c>
      <c r="B86" s="466" t="s">
        <v>243</v>
      </c>
      <c r="C86" s="662" t="s">
        <v>2</v>
      </c>
      <c r="D86" s="663" t="s">
        <v>2</v>
      </c>
      <c r="E86" s="663"/>
      <c r="F86" s="467">
        <v>1.1000000000000001</v>
      </c>
      <c r="G86" s="468" t="s">
        <v>12</v>
      </c>
      <c r="H86" s="467">
        <v>1.2</v>
      </c>
      <c r="I86" s="469" t="s">
        <v>12</v>
      </c>
      <c r="J86" s="469"/>
      <c r="K86" s="467">
        <v>1</v>
      </c>
      <c r="L86" s="468" t="s">
        <v>12</v>
      </c>
      <c r="M86" s="467">
        <v>1.1000000000000001</v>
      </c>
      <c r="N86" s="468" t="s">
        <v>12</v>
      </c>
      <c r="O86" s="664">
        <v>1.1000000000000001</v>
      </c>
      <c r="P86" s="522" t="s">
        <v>12</v>
      </c>
      <c r="Q86" s="664">
        <v>1.1000000000000001</v>
      </c>
      <c r="R86" s="522" t="s">
        <v>12</v>
      </c>
      <c r="S86" s="664">
        <v>1.2</v>
      </c>
      <c r="T86" s="522" t="s">
        <v>12</v>
      </c>
      <c r="U86" s="664"/>
      <c r="V86" s="522"/>
      <c r="W86" s="664"/>
      <c r="X86" s="522"/>
      <c r="Y86" s="665">
        <v>9.6</v>
      </c>
      <c r="Z86" s="666" t="s">
        <v>12</v>
      </c>
      <c r="AA86" s="665">
        <v>6.8</v>
      </c>
      <c r="AB86" s="666" t="s">
        <v>12</v>
      </c>
      <c r="AC86" s="665">
        <v>6.1</v>
      </c>
      <c r="AD86" s="666" t="s">
        <v>12</v>
      </c>
      <c r="AE86" s="667"/>
      <c r="AF86" s="666"/>
      <c r="AG86" s="668">
        <v>6</v>
      </c>
      <c r="AH86" s="666" t="s">
        <v>12</v>
      </c>
      <c r="AI86" s="665">
        <v>6.1</v>
      </c>
      <c r="AJ86" s="666" t="s">
        <v>12</v>
      </c>
      <c r="AK86" s="667"/>
      <c r="AL86" s="666"/>
      <c r="AM86" s="668">
        <v>6</v>
      </c>
      <c r="AN86" s="666" t="s">
        <v>12</v>
      </c>
      <c r="AO86" s="665">
        <v>6.8</v>
      </c>
      <c r="AP86" s="666" t="s">
        <v>12</v>
      </c>
      <c r="AQ86" s="667"/>
      <c r="AR86" s="666"/>
      <c r="AS86" s="667"/>
      <c r="AT86" s="666"/>
      <c r="AU86" s="665">
        <v>6.2000000000000011</v>
      </c>
      <c r="AV86" s="669" t="s">
        <v>12</v>
      </c>
      <c r="AW86" s="669"/>
      <c r="AX86" s="664"/>
      <c r="AY86" s="524"/>
      <c r="AZ86" s="524"/>
      <c r="BA86" s="664"/>
      <c r="BB86" s="522"/>
      <c r="BC86" s="527"/>
      <c r="BD86" s="526"/>
      <c r="BE86" s="526"/>
      <c r="BF86" s="527"/>
      <c r="BG86" s="527"/>
      <c r="BH86" s="527"/>
      <c r="BI86" s="526"/>
      <c r="BJ86" s="526"/>
      <c r="BK86" s="527"/>
      <c r="BL86" s="527"/>
      <c r="BM86" s="527"/>
      <c r="BN86" s="527"/>
      <c r="BO86" s="527"/>
      <c r="BP86" s="527"/>
      <c r="BQ86" s="522"/>
      <c r="BR86" s="524"/>
      <c r="BS86" s="524"/>
      <c r="BT86" s="522"/>
      <c r="BU86" s="524"/>
      <c r="BV86" s="524"/>
      <c r="BW86" s="522"/>
      <c r="BX86" s="524"/>
      <c r="BY86" s="524"/>
      <c r="BZ86" s="522"/>
      <c r="CA86" s="524"/>
      <c r="CB86" s="524"/>
      <c r="CC86" s="522"/>
      <c r="CD86" s="522"/>
      <c r="CE86" s="522"/>
      <c r="CF86" s="522"/>
      <c r="CG86" s="522"/>
      <c r="CH86" s="522"/>
      <c r="CI86" s="522"/>
      <c r="CJ86" s="522"/>
      <c r="CK86" s="522"/>
      <c r="CL86" s="522"/>
      <c r="CM86" s="522"/>
      <c r="CN86" s="522"/>
      <c r="CO86" s="664"/>
      <c r="CP86" s="522"/>
      <c r="CQ86" s="522"/>
      <c r="CR86" s="664"/>
      <c r="CS86" s="524"/>
      <c r="CT86" s="524"/>
      <c r="CU86" s="664"/>
      <c r="CV86" s="522"/>
      <c r="CW86" s="664"/>
      <c r="CX86" s="522"/>
      <c r="CY86" s="664"/>
      <c r="CZ86" s="522"/>
      <c r="DA86" s="664"/>
      <c r="DB86" s="522"/>
      <c r="DC86" s="664"/>
      <c r="DD86" s="532"/>
      <c r="DE86" s="432"/>
      <c r="DF86" s="432"/>
      <c r="DG86" s="432"/>
      <c r="DH86" s="432"/>
      <c r="DI86" s="432"/>
      <c r="DJ86" s="432"/>
      <c r="DK86" s="432"/>
      <c r="DL86" s="432"/>
      <c r="DM86" s="432"/>
      <c r="DN86" s="432"/>
      <c r="DO86" s="432"/>
      <c r="DP86" s="432"/>
      <c r="DQ86" s="432"/>
      <c r="DR86" s="432"/>
      <c r="DS86" s="432"/>
      <c r="DT86" s="432"/>
    </row>
    <row r="87" spans="1:124" s="533" customFormat="1" ht="11.25" x14ac:dyDescent="0.2">
      <c r="A87" s="465" t="s">
        <v>106</v>
      </c>
      <c r="B87" s="466" t="s">
        <v>243</v>
      </c>
      <c r="C87" s="662" t="s">
        <v>2</v>
      </c>
      <c r="D87" s="663" t="s">
        <v>2</v>
      </c>
      <c r="E87" s="663"/>
      <c r="F87" s="467">
        <v>1.1000000000000001</v>
      </c>
      <c r="G87" s="468" t="s">
        <v>12</v>
      </c>
      <c r="H87" s="467">
        <v>1.2</v>
      </c>
      <c r="I87" s="469" t="s">
        <v>12</v>
      </c>
      <c r="J87" s="469"/>
      <c r="K87" s="467">
        <v>1</v>
      </c>
      <c r="L87" s="468" t="s">
        <v>12</v>
      </c>
      <c r="M87" s="467">
        <v>1.1000000000000001</v>
      </c>
      <c r="N87" s="468" t="s">
        <v>12</v>
      </c>
      <c r="O87" s="670">
        <v>1.1000000000000001</v>
      </c>
      <c r="P87" s="527" t="s">
        <v>12</v>
      </c>
      <c r="Q87" s="670">
        <v>1.1000000000000001</v>
      </c>
      <c r="R87" s="527" t="s">
        <v>12</v>
      </c>
      <c r="S87" s="670">
        <v>1.2</v>
      </c>
      <c r="T87" s="527" t="s">
        <v>12</v>
      </c>
      <c r="U87" s="670"/>
      <c r="V87" s="527"/>
      <c r="W87" s="670"/>
      <c r="X87" s="527"/>
      <c r="Y87" s="665">
        <v>9.6</v>
      </c>
      <c r="Z87" s="666" t="s">
        <v>12</v>
      </c>
      <c r="AA87" s="665">
        <v>6.8</v>
      </c>
      <c r="AB87" s="666" t="s">
        <v>12</v>
      </c>
      <c r="AC87" s="665">
        <v>6.1</v>
      </c>
      <c r="AD87" s="666" t="s">
        <v>12</v>
      </c>
      <c r="AE87" s="667"/>
      <c r="AF87" s="666"/>
      <c r="AG87" s="668">
        <v>6</v>
      </c>
      <c r="AH87" s="666" t="s">
        <v>12</v>
      </c>
      <c r="AI87" s="665">
        <v>6.1</v>
      </c>
      <c r="AJ87" s="666" t="s">
        <v>12</v>
      </c>
      <c r="AK87" s="667"/>
      <c r="AL87" s="666"/>
      <c r="AM87" s="668">
        <v>6</v>
      </c>
      <c r="AN87" s="666" t="s">
        <v>12</v>
      </c>
      <c r="AO87" s="665">
        <v>6.8</v>
      </c>
      <c r="AP87" s="666" t="s">
        <v>12</v>
      </c>
      <c r="AQ87" s="667"/>
      <c r="AR87" s="666"/>
      <c r="AS87" s="667"/>
      <c r="AT87" s="666"/>
      <c r="AU87" s="665">
        <v>6.2000000000000011</v>
      </c>
      <c r="AV87" s="669" t="s">
        <v>12</v>
      </c>
      <c r="AW87" s="669"/>
      <c r="AX87" s="670"/>
      <c r="AY87" s="526"/>
      <c r="AZ87" s="526"/>
      <c r="BA87" s="670"/>
      <c r="BB87" s="527"/>
      <c r="BC87" s="527"/>
      <c r="BD87" s="526"/>
      <c r="BE87" s="526"/>
      <c r="BF87" s="527"/>
      <c r="BG87" s="527"/>
      <c r="BH87" s="527"/>
      <c r="BI87" s="526"/>
      <c r="BJ87" s="526"/>
      <c r="BK87" s="527"/>
      <c r="BL87" s="527"/>
      <c r="BM87" s="527"/>
      <c r="BN87" s="527"/>
      <c r="BO87" s="527"/>
      <c r="BP87" s="527"/>
      <c r="BQ87" s="527"/>
      <c r="BR87" s="526"/>
      <c r="BS87" s="526"/>
      <c r="BT87" s="527"/>
      <c r="BU87" s="526"/>
      <c r="BV87" s="526"/>
      <c r="BW87" s="527"/>
      <c r="BX87" s="526"/>
      <c r="BY87" s="526"/>
      <c r="BZ87" s="527"/>
      <c r="CA87" s="526"/>
      <c r="CB87" s="526"/>
      <c r="CC87" s="527"/>
      <c r="CD87" s="527"/>
      <c r="CE87" s="527"/>
      <c r="CF87" s="527"/>
      <c r="CG87" s="527"/>
      <c r="CH87" s="527"/>
      <c r="CI87" s="527"/>
      <c r="CJ87" s="527"/>
      <c r="CK87" s="527"/>
      <c r="CL87" s="527"/>
      <c r="CM87" s="527"/>
      <c r="CN87" s="527"/>
      <c r="CO87" s="670"/>
      <c r="CP87" s="527"/>
      <c r="CQ87" s="527"/>
      <c r="CR87" s="670"/>
      <c r="CS87" s="526"/>
      <c r="CT87" s="526"/>
      <c r="CU87" s="670"/>
      <c r="CV87" s="527"/>
      <c r="CW87" s="670"/>
      <c r="CX87" s="527"/>
      <c r="CY87" s="670"/>
      <c r="CZ87" s="527"/>
      <c r="DA87" s="670"/>
      <c r="DB87" s="527"/>
      <c r="DC87" s="670"/>
      <c r="DD87" s="671"/>
      <c r="DE87" s="432"/>
      <c r="DF87" s="432"/>
      <c r="DG87" s="432"/>
      <c r="DH87" s="432"/>
      <c r="DI87" s="432"/>
      <c r="DJ87" s="432"/>
      <c r="DK87" s="432"/>
      <c r="DL87" s="432"/>
      <c r="DM87" s="432"/>
      <c r="DN87" s="432"/>
      <c r="DO87" s="432"/>
      <c r="DP87" s="432"/>
      <c r="DQ87" s="432"/>
      <c r="DR87" s="432"/>
      <c r="DS87" s="432"/>
      <c r="DT87" s="432"/>
    </row>
    <row r="88" spans="1:124" s="533" customFormat="1" ht="11.25" x14ac:dyDescent="0.2">
      <c r="A88" s="465" t="s">
        <v>107</v>
      </c>
      <c r="B88" s="466" t="s">
        <v>243</v>
      </c>
      <c r="C88" s="662" t="s">
        <v>2</v>
      </c>
      <c r="D88" s="672">
        <v>9200</v>
      </c>
      <c r="E88" s="672"/>
      <c r="F88" s="467">
        <v>1.1000000000000001</v>
      </c>
      <c r="G88" s="468" t="s">
        <v>12</v>
      </c>
      <c r="H88" s="467">
        <v>1.2</v>
      </c>
      <c r="I88" s="469" t="s">
        <v>12</v>
      </c>
      <c r="J88" s="469"/>
      <c r="K88" s="467">
        <v>1</v>
      </c>
      <c r="L88" s="468" t="s">
        <v>12</v>
      </c>
      <c r="M88" s="467">
        <v>1.1000000000000001</v>
      </c>
      <c r="N88" s="468" t="s">
        <v>12</v>
      </c>
      <c r="O88" s="664">
        <v>1.1000000000000001</v>
      </c>
      <c r="P88" s="522" t="s">
        <v>12</v>
      </c>
      <c r="Q88" s="664">
        <v>1.1000000000000001</v>
      </c>
      <c r="R88" s="522" t="s">
        <v>12</v>
      </c>
      <c r="S88" s="664">
        <v>1.2</v>
      </c>
      <c r="T88" s="522" t="s">
        <v>12</v>
      </c>
      <c r="U88" s="664"/>
      <c r="V88" s="522"/>
      <c r="W88" s="664"/>
      <c r="X88" s="522"/>
      <c r="Y88" s="665">
        <v>9.6</v>
      </c>
      <c r="Z88" s="666" t="s">
        <v>12</v>
      </c>
      <c r="AA88" s="665">
        <v>6.8</v>
      </c>
      <c r="AB88" s="666" t="s">
        <v>12</v>
      </c>
      <c r="AC88" s="665">
        <v>6.1</v>
      </c>
      <c r="AD88" s="666" t="s">
        <v>12</v>
      </c>
      <c r="AE88" s="667"/>
      <c r="AF88" s="666"/>
      <c r="AG88" s="668">
        <v>6</v>
      </c>
      <c r="AH88" s="666" t="s">
        <v>12</v>
      </c>
      <c r="AI88" s="665">
        <v>6.1</v>
      </c>
      <c r="AJ88" s="666" t="s">
        <v>12</v>
      </c>
      <c r="AK88" s="667"/>
      <c r="AL88" s="666"/>
      <c r="AM88" s="668">
        <v>6</v>
      </c>
      <c r="AN88" s="666" t="s">
        <v>12</v>
      </c>
      <c r="AO88" s="665">
        <v>6.8</v>
      </c>
      <c r="AP88" s="666" t="s">
        <v>12</v>
      </c>
      <c r="AQ88" s="667"/>
      <c r="AR88" s="666"/>
      <c r="AS88" s="667"/>
      <c r="AT88" s="666"/>
      <c r="AU88" s="665">
        <v>6.2000000000000011</v>
      </c>
      <c r="AV88" s="669" t="s">
        <v>12</v>
      </c>
      <c r="AW88" s="669"/>
      <c r="AX88" s="664"/>
      <c r="AY88" s="524"/>
      <c r="AZ88" s="524"/>
      <c r="BA88" s="664"/>
      <c r="BB88" s="522"/>
      <c r="BC88" s="527"/>
      <c r="BD88" s="526"/>
      <c r="BE88" s="526"/>
      <c r="BF88" s="527"/>
      <c r="BG88" s="527"/>
      <c r="BH88" s="527"/>
      <c r="BI88" s="526"/>
      <c r="BJ88" s="526"/>
      <c r="BK88" s="527"/>
      <c r="BL88" s="527"/>
      <c r="BM88" s="527"/>
      <c r="BN88" s="527"/>
      <c r="BO88" s="527"/>
      <c r="BP88" s="527"/>
      <c r="BQ88" s="522"/>
      <c r="BR88" s="524"/>
      <c r="BS88" s="524"/>
      <c r="BT88" s="522"/>
      <c r="BU88" s="524"/>
      <c r="BV88" s="524"/>
      <c r="BW88" s="522"/>
      <c r="BX88" s="524"/>
      <c r="BY88" s="524"/>
      <c r="BZ88" s="522"/>
      <c r="CA88" s="524"/>
      <c r="CB88" s="524"/>
      <c r="CC88" s="522"/>
      <c r="CD88" s="522"/>
      <c r="CE88" s="522"/>
      <c r="CF88" s="522"/>
      <c r="CG88" s="522"/>
      <c r="CH88" s="522"/>
      <c r="CI88" s="522"/>
      <c r="CJ88" s="522"/>
      <c r="CK88" s="522"/>
      <c r="CL88" s="522"/>
      <c r="CM88" s="522"/>
      <c r="CN88" s="522"/>
      <c r="CO88" s="664"/>
      <c r="CP88" s="522"/>
      <c r="CQ88" s="522"/>
      <c r="CR88" s="664"/>
      <c r="CS88" s="524"/>
      <c r="CT88" s="524"/>
      <c r="CU88" s="664"/>
      <c r="CV88" s="522"/>
      <c r="CW88" s="664"/>
      <c r="CX88" s="522"/>
      <c r="CY88" s="664"/>
      <c r="CZ88" s="522"/>
      <c r="DA88" s="664"/>
      <c r="DB88" s="522"/>
      <c r="DC88" s="664"/>
      <c r="DD88" s="532"/>
      <c r="DE88" s="432"/>
      <c r="DF88" s="432"/>
      <c r="DG88" s="432"/>
      <c r="DH88" s="432"/>
      <c r="DI88" s="432"/>
      <c r="DJ88" s="432"/>
      <c r="DK88" s="432"/>
      <c r="DL88" s="432"/>
      <c r="DM88" s="432"/>
      <c r="DN88" s="432"/>
      <c r="DO88" s="432"/>
      <c r="DP88" s="432"/>
      <c r="DQ88" s="432"/>
      <c r="DR88" s="432"/>
      <c r="DS88" s="432"/>
      <c r="DT88" s="432"/>
    </row>
    <row r="89" spans="1:124" s="533" customFormat="1" ht="11.25" x14ac:dyDescent="0.2">
      <c r="A89" s="465" t="s">
        <v>108</v>
      </c>
      <c r="B89" s="466" t="s">
        <v>243</v>
      </c>
      <c r="C89" s="662" t="s">
        <v>2</v>
      </c>
      <c r="D89" s="663" t="s">
        <v>2</v>
      </c>
      <c r="E89" s="663"/>
      <c r="F89" s="467">
        <v>1.1000000000000001</v>
      </c>
      <c r="G89" s="468" t="s">
        <v>12</v>
      </c>
      <c r="H89" s="467">
        <v>1.2</v>
      </c>
      <c r="I89" s="469" t="s">
        <v>12</v>
      </c>
      <c r="J89" s="469"/>
      <c r="K89" s="467">
        <v>1</v>
      </c>
      <c r="L89" s="468" t="s">
        <v>12</v>
      </c>
      <c r="M89" s="467">
        <v>1.1000000000000001</v>
      </c>
      <c r="N89" s="468" t="s">
        <v>12</v>
      </c>
      <c r="O89" s="664">
        <v>1.1000000000000001</v>
      </c>
      <c r="P89" s="522" t="s">
        <v>12</v>
      </c>
      <c r="Q89" s="664">
        <v>1.1000000000000001</v>
      </c>
      <c r="R89" s="522" t="s">
        <v>12</v>
      </c>
      <c r="S89" s="664">
        <v>1.2</v>
      </c>
      <c r="T89" s="522" t="s">
        <v>12</v>
      </c>
      <c r="U89" s="664"/>
      <c r="V89" s="522"/>
      <c r="W89" s="664"/>
      <c r="X89" s="522"/>
      <c r="Y89" s="665">
        <v>9.6</v>
      </c>
      <c r="Z89" s="666" t="s">
        <v>12</v>
      </c>
      <c r="AA89" s="665">
        <v>6.8</v>
      </c>
      <c r="AB89" s="666" t="s">
        <v>12</v>
      </c>
      <c r="AC89" s="665">
        <v>6.1</v>
      </c>
      <c r="AD89" s="666" t="s">
        <v>12</v>
      </c>
      <c r="AE89" s="667"/>
      <c r="AF89" s="666"/>
      <c r="AG89" s="668">
        <v>6</v>
      </c>
      <c r="AH89" s="666" t="s">
        <v>12</v>
      </c>
      <c r="AI89" s="665">
        <v>6.1</v>
      </c>
      <c r="AJ89" s="666" t="s">
        <v>12</v>
      </c>
      <c r="AK89" s="667"/>
      <c r="AL89" s="666"/>
      <c r="AM89" s="668">
        <v>6</v>
      </c>
      <c r="AN89" s="666" t="s">
        <v>12</v>
      </c>
      <c r="AO89" s="665">
        <v>6.8</v>
      </c>
      <c r="AP89" s="666" t="s">
        <v>12</v>
      </c>
      <c r="AQ89" s="667"/>
      <c r="AR89" s="666"/>
      <c r="AS89" s="667"/>
      <c r="AT89" s="666"/>
      <c r="AU89" s="665">
        <v>6.2000000000000011</v>
      </c>
      <c r="AV89" s="669" t="s">
        <v>12</v>
      </c>
      <c r="AW89" s="669"/>
      <c r="AX89" s="664"/>
      <c r="AY89" s="524"/>
      <c r="AZ89" s="524"/>
      <c r="BA89" s="664"/>
      <c r="BB89" s="522"/>
      <c r="BC89" s="527"/>
      <c r="BD89" s="526"/>
      <c r="BE89" s="526"/>
      <c r="BF89" s="527"/>
      <c r="BG89" s="527"/>
      <c r="BH89" s="527"/>
      <c r="BI89" s="526"/>
      <c r="BJ89" s="526"/>
      <c r="BK89" s="527"/>
      <c r="BL89" s="527"/>
      <c r="BM89" s="527"/>
      <c r="BN89" s="527"/>
      <c r="BO89" s="527"/>
      <c r="BP89" s="527"/>
      <c r="BQ89" s="522"/>
      <c r="BR89" s="524"/>
      <c r="BS89" s="524"/>
      <c r="BT89" s="522"/>
      <c r="BU89" s="524"/>
      <c r="BV89" s="524"/>
      <c r="BW89" s="522"/>
      <c r="BX89" s="524"/>
      <c r="BY89" s="524"/>
      <c r="BZ89" s="522"/>
      <c r="CA89" s="524"/>
      <c r="CB89" s="524"/>
      <c r="CC89" s="522"/>
      <c r="CD89" s="522"/>
      <c r="CE89" s="522"/>
      <c r="CF89" s="522"/>
      <c r="CG89" s="522"/>
      <c r="CH89" s="522"/>
      <c r="CI89" s="522"/>
      <c r="CJ89" s="522"/>
      <c r="CK89" s="522"/>
      <c r="CL89" s="522"/>
      <c r="CM89" s="522"/>
      <c r="CN89" s="522"/>
      <c r="CO89" s="664"/>
      <c r="CP89" s="522"/>
      <c r="CQ89" s="522"/>
      <c r="CR89" s="664"/>
      <c r="CS89" s="524"/>
      <c r="CT89" s="524"/>
      <c r="CU89" s="664"/>
      <c r="CV89" s="522"/>
      <c r="CW89" s="664"/>
      <c r="CX89" s="522"/>
      <c r="CY89" s="664"/>
      <c r="CZ89" s="522"/>
      <c r="DA89" s="664"/>
      <c r="DB89" s="522"/>
      <c r="DC89" s="664"/>
      <c r="DD89" s="532"/>
      <c r="DE89" s="432"/>
      <c r="DF89" s="432"/>
      <c r="DG89" s="432"/>
      <c r="DH89" s="432"/>
      <c r="DI89" s="432"/>
      <c r="DJ89" s="432"/>
      <c r="DK89" s="432"/>
      <c r="DL89" s="432"/>
      <c r="DM89" s="432"/>
      <c r="DN89" s="432"/>
      <c r="DO89" s="432"/>
      <c r="DP89" s="432"/>
      <c r="DQ89" s="432"/>
      <c r="DR89" s="432"/>
      <c r="DS89" s="432"/>
      <c r="DT89" s="432"/>
    </row>
    <row r="90" spans="1:124" s="533" customFormat="1" ht="11.25" x14ac:dyDescent="0.2">
      <c r="A90" s="465" t="s">
        <v>109</v>
      </c>
      <c r="B90" s="466" t="s">
        <v>243</v>
      </c>
      <c r="C90" s="662" t="s">
        <v>2</v>
      </c>
      <c r="D90" s="663" t="s">
        <v>2</v>
      </c>
      <c r="E90" s="663"/>
      <c r="F90" s="467">
        <v>1.1000000000000001</v>
      </c>
      <c r="G90" s="468" t="s">
        <v>12</v>
      </c>
      <c r="H90" s="467">
        <v>1.2</v>
      </c>
      <c r="I90" s="469" t="s">
        <v>12</v>
      </c>
      <c r="J90" s="469"/>
      <c r="K90" s="467">
        <v>1</v>
      </c>
      <c r="L90" s="468" t="s">
        <v>12</v>
      </c>
      <c r="M90" s="467">
        <v>1.1000000000000001</v>
      </c>
      <c r="N90" s="468" t="s">
        <v>12</v>
      </c>
      <c r="O90" s="664">
        <v>1.1000000000000001</v>
      </c>
      <c r="P90" s="522" t="s">
        <v>12</v>
      </c>
      <c r="Q90" s="664">
        <v>1.1000000000000001</v>
      </c>
      <c r="R90" s="522" t="s">
        <v>12</v>
      </c>
      <c r="S90" s="664">
        <v>1.2</v>
      </c>
      <c r="T90" s="522" t="s">
        <v>12</v>
      </c>
      <c r="U90" s="664"/>
      <c r="V90" s="522"/>
      <c r="W90" s="664"/>
      <c r="X90" s="522"/>
      <c r="Y90" s="665">
        <v>9.6</v>
      </c>
      <c r="Z90" s="666" t="s">
        <v>12</v>
      </c>
      <c r="AA90" s="665">
        <v>6.8</v>
      </c>
      <c r="AB90" s="666" t="s">
        <v>12</v>
      </c>
      <c r="AC90" s="665">
        <v>6.1</v>
      </c>
      <c r="AD90" s="666" t="s">
        <v>12</v>
      </c>
      <c r="AE90" s="667"/>
      <c r="AF90" s="666"/>
      <c r="AG90" s="668">
        <v>6</v>
      </c>
      <c r="AH90" s="666" t="s">
        <v>12</v>
      </c>
      <c r="AI90" s="665">
        <v>6.1</v>
      </c>
      <c r="AJ90" s="666" t="s">
        <v>12</v>
      </c>
      <c r="AK90" s="667"/>
      <c r="AL90" s="666"/>
      <c r="AM90" s="668">
        <v>6</v>
      </c>
      <c r="AN90" s="666" t="s">
        <v>12</v>
      </c>
      <c r="AO90" s="665">
        <v>6.8</v>
      </c>
      <c r="AP90" s="666" t="s">
        <v>12</v>
      </c>
      <c r="AQ90" s="667"/>
      <c r="AR90" s="666"/>
      <c r="AS90" s="667"/>
      <c r="AT90" s="666"/>
      <c r="AU90" s="665">
        <v>6.2000000000000011</v>
      </c>
      <c r="AV90" s="669" t="s">
        <v>12</v>
      </c>
      <c r="AW90" s="669"/>
      <c r="AX90" s="664"/>
      <c r="AY90" s="524"/>
      <c r="AZ90" s="524"/>
      <c r="BA90" s="664"/>
      <c r="BB90" s="522"/>
      <c r="BC90" s="527"/>
      <c r="BD90" s="526"/>
      <c r="BE90" s="526"/>
      <c r="BF90" s="527"/>
      <c r="BG90" s="527"/>
      <c r="BH90" s="527"/>
      <c r="BI90" s="526"/>
      <c r="BJ90" s="526"/>
      <c r="BK90" s="527"/>
      <c r="BL90" s="527"/>
      <c r="BM90" s="527"/>
      <c r="BN90" s="527"/>
      <c r="BO90" s="527"/>
      <c r="BP90" s="527"/>
      <c r="BQ90" s="522"/>
      <c r="BR90" s="524"/>
      <c r="BS90" s="524"/>
      <c r="BT90" s="522"/>
      <c r="BU90" s="524"/>
      <c r="BV90" s="524"/>
      <c r="BW90" s="522"/>
      <c r="BX90" s="524"/>
      <c r="BY90" s="524"/>
      <c r="BZ90" s="522"/>
      <c r="CA90" s="524"/>
      <c r="CB90" s="524"/>
      <c r="CC90" s="522"/>
      <c r="CD90" s="522"/>
      <c r="CE90" s="522"/>
      <c r="CF90" s="522"/>
      <c r="CG90" s="522"/>
      <c r="CH90" s="522"/>
      <c r="CI90" s="522"/>
      <c r="CJ90" s="522"/>
      <c r="CK90" s="522"/>
      <c r="CL90" s="522"/>
      <c r="CM90" s="522"/>
      <c r="CN90" s="522"/>
      <c r="CO90" s="664"/>
      <c r="CP90" s="522"/>
      <c r="CQ90" s="522"/>
      <c r="CR90" s="664"/>
      <c r="CS90" s="524"/>
      <c r="CT90" s="524"/>
      <c r="CU90" s="664"/>
      <c r="CV90" s="522"/>
      <c r="CW90" s="664"/>
      <c r="CX90" s="522"/>
      <c r="CY90" s="664"/>
      <c r="CZ90" s="522"/>
      <c r="DA90" s="664"/>
      <c r="DB90" s="522"/>
      <c r="DC90" s="664"/>
      <c r="DD90" s="532"/>
      <c r="DE90" s="432"/>
      <c r="DF90" s="432"/>
      <c r="DG90" s="432"/>
      <c r="DH90" s="432"/>
      <c r="DI90" s="432"/>
      <c r="DJ90" s="432"/>
      <c r="DK90" s="432"/>
      <c r="DL90" s="432"/>
      <c r="DM90" s="432"/>
      <c r="DN90" s="432"/>
      <c r="DO90" s="432"/>
      <c r="DP90" s="432"/>
      <c r="DQ90" s="432"/>
      <c r="DR90" s="432"/>
      <c r="DS90" s="432"/>
      <c r="DT90" s="432"/>
    </row>
    <row r="91" spans="1:124" s="533" customFormat="1" ht="11.25" x14ac:dyDescent="0.2">
      <c r="A91" s="465" t="s">
        <v>110</v>
      </c>
      <c r="B91" s="466" t="s">
        <v>243</v>
      </c>
      <c r="C91" s="662" t="s">
        <v>2</v>
      </c>
      <c r="D91" s="663" t="s">
        <v>2</v>
      </c>
      <c r="E91" s="663"/>
      <c r="F91" s="467">
        <v>1.1000000000000001</v>
      </c>
      <c r="G91" s="468" t="s">
        <v>12</v>
      </c>
      <c r="H91" s="467">
        <v>1.2</v>
      </c>
      <c r="I91" s="469" t="s">
        <v>12</v>
      </c>
      <c r="J91" s="469"/>
      <c r="K91" s="467">
        <v>1</v>
      </c>
      <c r="L91" s="468" t="s">
        <v>12</v>
      </c>
      <c r="M91" s="467">
        <v>1.1000000000000001</v>
      </c>
      <c r="N91" s="468" t="s">
        <v>12</v>
      </c>
      <c r="O91" s="670">
        <v>1.1000000000000001</v>
      </c>
      <c r="P91" s="527" t="s">
        <v>12</v>
      </c>
      <c r="Q91" s="670">
        <v>1.1000000000000001</v>
      </c>
      <c r="R91" s="527" t="s">
        <v>12</v>
      </c>
      <c r="S91" s="670">
        <v>1.2</v>
      </c>
      <c r="T91" s="527" t="s">
        <v>12</v>
      </c>
      <c r="U91" s="670"/>
      <c r="V91" s="527"/>
      <c r="W91" s="670"/>
      <c r="X91" s="527"/>
      <c r="Y91" s="665">
        <v>9.6</v>
      </c>
      <c r="Z91" s="666" t="s">
        <v>12</v>
      </c>
      <c r="AA91" s="665">
        <v>6.8</v>
      </c>
      <c r="AB91" s="666" t="s">
        <v>12</v>
      </c>
      <c r="AC91" s="665">
        <v>6.1</v>
      </c>
      <c r="AD91" s="666" t="s">
        <v>12</v>
      </c>
      <c r="AE91" s="667"/>
      <c r="AF91" s="666"/>
      <c r="AG91" s="668">
        <v>6</v>
      </c>
      <c r="AH91" s="666" t="s">
        <v>12</v>
      </c>
      <c r="AI91" s="665">
        <v>6.1</v>
      </c>
      <c r="AJ91" s="666" t="s">
        <v>12</v>
      </c>
      <c r="AK91" s="667"/>
      <c r="AL91" s="666"/>
      <c r="AM91" s="668">
        <v>6</v>
      </c>
      <c r="AN91" s="666" t="s">
        <v>12</v>
      </c>
      <c r="AO91" s="665">
        <v>6.8</v>
      </c>
      <c r="AP91" s="666" t="s">
        <v>12</v>
      </c>
      <c r="AQ91" s="667"/>
      <c r="AR91" s="666"/>
      <c r="AS91" s="667"/>
      <c r="AT91" s="666"/>
      <c r="AU91" s="665">
        <v>6.2000000000000011</v>
      </c>
      <c r="AV91" s="669" t="s">
        <v>12</v>
      </c>
      <c r="AW91" s="669"/>
      <c r="AX91" s="670"/>
      <c r="AY91" s="526"/>
      <c r="AZ91" s="526"/>
      <c r="BA91" s="670"/>
      <c r="BB91" s="527"/>
      <c r="BC91" s="527"/>
      <c r="BD91" s="526"/>
      <c r="BE91" s="526"/>
      <c r="BF91" s="527"/>
      <c r="BG91" s="527"/>
      <c r="BH91" s="527"/>
      <c r="BI91" s="526"/>
      <c r="BJ91" s="526"/>
      <c r="BK91" s="527"/>
      <c r="BL91" s="527"/>
      <c r="BM91" s="527"/>
      <c r="BN91" s="527"/>
      <c r="BO91" s="527"/>
      <c r="BP91" s="527"/>
      <c r="BQ91" s="527"/>
      <c r="BR91" s="526"/>
      <c r="BS91" s="526"/>
      <c r="BT91" s="527"/>
      <c r="BU91" s="526"/>
      <c r="BV91" s="526"/>
      <c r="BW91" s="527"/>
      <c r="BX91" s="526"/>
      <c r="BY91" s="526"/>
      <c r="BZ91" s="527"/>
      <c r="CA91" s="526"/>
      <c r="CB91" s="526"/>
      <c r="CC91" s="527"/>
      <c r="CD91" s="527"/>
      <c r="CE91" s="527"/>
      <c r="CF91" s="527"/>
      <c r="CG91" s="527"/>
      <c r="CH91" s="527"/>
      <c r="CI91" s="527"/>
      <c r="CJ91" s="527"/>
      <c r="CK91" s="527"/>
      <c r="CL91" s="527"/>
      <c r="CM91" s="527"/>
      <c r="CN91" s="527"/>
      <c r="CO91" s="670"/>
      <c r="CP91" s="527"/>
      <c r="CQ91" s="527"/>
      <c r="CR91" s="670"/>
      <c r="CS91" s="526"/>
      <c r="CT91" s="526"/>
      <c r="CU91" s="670"/>
      <c r="CV91" s="527"/>
      <c r="CW91" s="670"/>
      <c r="CX91" s="527"/>
      <c r="CY91" s="670"/>
      <c r="CZ91" s="527"/>
      <c r="DA91" s="670"/>
      <c r="DB91" s="527"/>
      <c r="DC91" s="670"/>
      <c r="DD91" s="671"/>
      <c r="DE91" s="432"/>
      <c r="DF91" s="432"/>
      <c r="DG91" s="432"/>
      <c r="DH91" s="432"/>
      <c r="DI91" s="432"/>
      <c r="DJ91" s="432"/>
      <c r="DK91" s="432"/>
      <c r="DL91" s="432"/>
      <c r="DM91" s="432"/>
      <c r="DN91" s="432"/>
      <c r="DO91" s="432"/>
      <c r="DP91" s="432"/>
      <c r="DQ91" s="432"/>
      <c r="DR91" s="432"/>
      <c r="DS91" s="432"/>
      <c r="DT91" s="432"/>
    </row>
    <row r="92" spans="1:124" s="533" customFormat="1" ht="11.25" x14ac:dyDescent="0.2">
      <c r="A92" s="465" t="s">
        <v>111</v>
      </c>
      <c r="B92" s="466" t="s">
        <v>243</v>
      </c>
      <c r="C92" s="662" t="s">
        <v>2</v>
      </c>
      <c r="D92" s="672">
        <v>1700</v>
      </c>
      <c r="E92" s="672"/>
      <c r="F92" s="467">
        <v>1.1000000000000001</v>
      </c>
      <c r="G92" s="468" t="s">
        <v>12</v>
      </c>
      <c r="H92" s="467">
        <v>1.2</v>
      </c>
      <c r="I92" s="469" t="s">
        <v>12</v>
      </c>
      <c r="J92" s="469"/>
      <c r="K92" s="467">
        <v>1</v>
      </c>
      <c r="L92" s="468" t="s">
        <v>12</v>
      </c>
      <c r="M92" s="467">
        <v>1.1000000000000001</v>
      </c>
      <c r="N92" s="468" t="s">
        <v>12</v>
      </c>
      <c r="O92" s="670">
        <v>1.1000000000000001</v>
      </c>
      <c r="P92" s="527" t="s">
        <v>12</v>
      </c>
      <c r="Q92" s="670">
        <v>1.1000000000000001</v>
      </c>
      <c r="R92" s="527" t="s">
        <v>12</v>
      </c>
      <c r="S92" s="670">
        <v>1.2</v>
      </c>
      <c r="T92" s="527" t="s">
        <v>12</v>
      </c>
      <c r="U92" s="670"/>
      <c r="V92" s="527"/>
      <c r="W92" s="670"/>
      <c r="X92" s="527"/>
      <c r="Y92" s="665">
        <v>9.6</v>
      </c>
      <c r="Z92" s="666" t="s">
        <v>12</v>
      </c>
      <c r="AA92" s="665">
        <v>6.8</v>
      </c>
      <c r="AB92" s="666" t="s">
        <v>12</v>
      </c>
      <c r="AC92" s="665">
        <v>6.1</v>
      </c>
      <c r="AD92" s="666" t="s">
        <v>12</v>
      </c>
      <c r="AE92" s="667"/>
      <c r="AF92" s="666"/>
      <c r="AG92" s="668">
        <v>6</v>
      </c>
      <c r="AH92" s="666" t="s">
        <v>12</v>
      </c>
      <c r="AI92" s="665">
        <v>6.1</v>
      </c>
      <c r="AJ92" s="666" t="s">
        <v>12</v>
      </c>
      <c r="AK92" s="667"/>
      <c r="AL92" s="666"/>
      <c r="AM92" s="668">
        <v>6</v>
      </c>
      <c r="AN92" s="666" t="s">
        <v>12</v>
      </c>
      <c r="AO92" s="665">
        <v>6.8</v>
      </c>
      <c r="AP92" s="666" t="s">
        <v>12</v>
      </c>
      <c r="AQ92" s="667"/>
      <c r="AR92" s="666"/>
      <c r="AS92" s="667"/>
      <c r="AT92" s="666"/>
      <c r="AU92" s="665">
        <v>6.2000000000000011</v>
      </c>
      <c r="AV92" s="669" t="s">
        <v>12</v>
      </c>
      <c r="AW92" s="669"/>
      <c r="AX92" s="670"/>
      <c r="AY92" s="526"/>
      <c r="AZ92" s="526"/>
      <c r="BA92" s="670"/>
      <c r="BB92" s="527"/>
      <c r="BC92" s="527"/>
      <c r="BD92" s="526"/>
      <c r="BE92" s="526"/>
      <c r="BF92" s="527"/>
      <c r="BG92" s="527"/>
      <c r="BH92" s="527"/>
      <c r="BI92" s="526"/>
      <c r="BJ92" s="526"/>
      <c r="BK92" s="527"/>
      <c r="BL92" s="527"/>
      <c r="BM92" s="527"/>
      <c r="BN92" s="527"/>
      <c r="BO92" s="527"/>
      <c r="BP92" s="527"/>
      <c r="BQ92" s="527"/>
      <c r="BR92" s="526"/>
      <c r="BS92" s="526"/>
      <c r="BT92" s="527"/>
      <c r="BU92" s="526"/>
      <c r="BV92" s="526"/>
      <c r="BW92" s="527"/>
      <c r="BX92" s="526"/>
      <c r="BY92" s="526"/>
      <c r="BZ92" s="527"/>
      <c r="CA92" s="526"/>
      <c r="CB92" s="526"/>
      <c r="CC92" s="527"/>
      <c r="CD92" s="527"/>
      <c r="CE92" s="527"/>
      <c r="CF92" s="527"/>
      <c r="CG92" s="527"/>
      <c r="CH92" s="527"/>
      <c r="CI92" s="527"/>
      <c r="CJ92" s="527"/>
      <c r="CK92" s="527"/>
      <c r="CL92" s="527"/>
      <c r="CM92" s="527"/>
      <c r="CN92" s="527"/>
      <c r="CO92" s="670"/>
      <c r="CP92" s="527"/>
      <c r="CQ92" s="527"/>
      <c r="CR92" s="670"/>
      <c r="CS92" s="526"/>
      <c r="CT92" s="526"/>
      <c r="CU92" s="670"/>
      <c r="CV92" s="527"/>
      <c r="CW92" s="670"/>
      <c r="CX92" s="527"/>
      <c r="CY92" s="670"/>
      <c r="CZ92" s="527"/>
      <c r="DA92" s="670"/>
      <c r="DB92" s="527"/>
      <c r="DC92" s="670"/>
      <c r="DD92" s="671"/>
      <c r="DE92" s="432"/>
      <c r="DF92" s="432"/>
      <c r="DG92" s="432"/>
      <c r="DH92" s="432"/>
      <c r="DI92" s="432"/>
      <c r="DJ92" s="432"/>
      <c r="DK92" s="432"/>
      <c r="DL92" s="432"/>
      <c r="DM92" s="432"/>
      <c r="DN92" s="432"/>
      <c r="DO92" s="432"/>
      <c r="DP92" s="432"/>
      <c r="DQ92" s="432"/>
      <c r="DR92" s="432"/>
      <c r="DS92" s="432"/>
      <c r="DT92" s="432"/>
    </row>
    <row r="93" spans="1:124" s="533" customFormat="1" ht="11.25" x14ac:dyDescent="0.2">
      <c r="A93" s="465" t="s">
        <v>112</v>
      </c>
      <c r="B93" s="466" t="s">
        <v>243</v>
      </c>
      <c r="C93" s="662" t="s">
        <v>2</v>
      </c>
      <c r="D93" s="663" t="s">
        <v>2</v>
      </c>
      <c r="E93" s="663"/>
      <c r="F93" s="467">
        <v>1.1000000000000001</v>
      </c>
      <c r="G93" s="468" t="s">
        <v>12</v>
      </c>
      <c r="H93" s="467">
        <v>1.2</v>
      </c>
      <c r="I93" s="469" t="s">
        <v>12</v>
      </c>
      <c r="J93" s="469"/>
      <c r="K93" s="467">
        <v>1</v>
      </c>
      <c r="L93" s="468" t="s">
        <v>12</v>
      </c>
      <c r="M93" s="467">
        <v>1.1000000000000001</v>
      </c>
      <c r="N93" s="468" t="s">
        <v>12</v>
      </c>
      <c r="O93" s="670">
        <v>1.1000000000000001</v>
      </c>
      <c r="P93" s="527" t="s">
        <v>12</v>
      </c>
      <c r="Q93" s="670">
        <v>1.1000000000000001</v>
      </c>
      <c r="R93" s="527" t="s">
        <v>12</v>
      </c>
      <c r="S93" s="670">
        <v>1.2</v>
      </c>
      <c r="T93" s="527" t="s">
        <v>12</v>
      </c>
      <c r="U93" s="670"/>
      <c r="V93" s="527"/>
      <c r="W93" s="670"/>
      <c r="X93" s="527"/>
      <c r="Y93" s="665">
        <v>9.6</v>
      </c>
      <c r="Z93" s="666" t="s">
        <v>12</v>
      </c>
      <c r="AA93" s="665">
        <v>6.8</v>
      </c>
      <c r="AB93" s="666" t="s">
        <v>12</v>
      </c>
      <c r="AC93" s="665">
        <v>6.1</v>
      </c>
      <c r="AD93" s="666" t="s">
        <v>12</v>
      </c>
      <c r="AE93" s="667"/>
      <c r="AF93" s="666"/>
      <c r="AG93" s="668">
        <v>6</v>
      </c>
      <c r="AH93" s="666" t="s">
        <v>12</v>
      </c>
      <c r="AI93" s="665">
        <v>6.1</v>
      </c>
      <c r="AJ93" s="666" t="s">
        <v>12</v>
      </c>
      <c r="AK93" s="667"/>
      <c r="AL93" s="666"/>
      <c r="AM93" s="668">
        <v>6</v>
      </c>
      <c r="AN93" s="666" t="s">
        <v>12</v>
      </c>
      <c r="AO93" s="665">
        <v>6.8</v>
      </c>
      <c r="AP93" s="666" t="s">
        <v>12</v>
      </c>
      <c r="AQ93" s="667"/>
      <c r="AR93" s="666"/>
      <c r="AS93" s="667"/>
      <c r="AT93" s="666"/>
      <c r="AU93" s="665">
        <v>6.2000000000000011</v>
      </c>
      <c r="AV93" s="669" t="s">
        <v>12</v>
      </c>
      <c r="AW93" s="669"/>
      <c r="AX93" s="670"/>
      <c r="AY93" s="526"/>
      <c r="AZ93" s="526"/>
      <c r="BA93" s="670"/>
      <c r="BB93" s="527"/>
      <c r="BC93" s="527"/>
      <c r="BD93" s="526"/>
      <c r="BE93" s="526"/>
      <c r="BF93" s="527"/>
      <c r="BG93" s="527"/>
      <c r="BH93" s="527"/>
      <c r="BI93" s="526"/>
      <c r="BJ93" s="526"/>
      <c r="BK93" s="527"/>
      <c r="BL93" s="527"/>
      <c r="BM93" s="527"/>
      <c r="BN93" s="527"/>
      <c r="BO93" s="527"/>
      <c r="BP93" s="527"/>
      <c r="BQ93" s="527"/>
      <c r="BR93" s="526"/>
      <c r="BS93" s="526"/>
      <c r="BT93" s="527"/>
      <c r="BU93" s="526"/>
      <c r="BV93" s="526"/>
      <c r="BW93" s="527"/>
      <c r="BX93" s="526"/>
      <c r="BY93" s="526"/>
      <c r="BZ93" s="527"/>
      <c r="CA93" s="526"/>
      <c r="CB93" s="526"/>
      <c r="CC93" s="527"/>
      <c r="CD93" s="527"/>
      <c r="CE93" s="527"/>
      <c r="CF93" s="527"/>
      <c r="CG93" s="527"/>
      <c r="CH93" s="527"/>
      <c r="CI93" s="527"/>
      <c r="CJ93" s="527"/>
      <c r="CK93" s="527"/>
      <c r="CL93" s="527"/>
      <c r="CM93" s="527"/>
      <c r="CN93" s="527"/>
      <c r="CO93" s="670"/>
      <c r="CP93" s="527"/>
      <c r="CQ93" s="527"/>
      <c r="CR93" s="670"/>
      <c r="CS93" s="526"/>
      <c r="CT93" s="526"/>
      <c r="CU93" s="670"/>
      <c r="CV93" s="527"/>
      <c r="CW93" s="670"/>
      <c r="CX93" s="527"/>
      <c r="CY93" s="670"/>
      <c r="CZ93" s="527"/>
      <c r="DA93" s="670"/>
      <c r="DB93" s="527"/>
      <c r="DC93" s="670"/>
      <c r="DD93" s="671"/>
      <c r="DE93" s="432"/>
      <c r="DF93" s="432"/>
      <c r="DG93" s="432"/>
      <c r="DH93" s="432"/>
      <c r="DI93" s="432"/>
      <c r="DJ93" s="432"/>
      <c r="DK93" s="432"/>
      <c r="DL93" s="432"/>
      <c r="DM93" s="432"/>
      <c r="DN93" s="432"/>
      <c r="DO93" s="432"/>
      <c r="DP93" s="432"/>
      <c r="DQ93" s="432"/>
      <c r="DR93" s="432"/>
      <c r="DS93" s="432"/>
      <c r="DT93" s="432"/>
    </row>
    <row r="94" spans="1:124" s="533" customFormat="1" ht="11.25" x14ac:dyDescent="0.2">
      <c r="A94" s="465" t="s">
        <v>113</v>
      </c>
      <c r="B94" s="466" t="s">
        <v>243</v>
      </c>
      <c r="C94" s="662" t="s">
        <v>2</v>
      </c>
      <c r="D94" s="663" t="s">
        <v>2</v>
      </c>
      <c r="E94" s="663"/>
      <c r="F94" s="467">
        <v>1.1000000000000001</v>
      </c>
      <c r="G94" s="468" t="s">
        <v>12</v>
      </c>
      <c r="H94" s="467">
        <v>1.2</v>
      </c>
      <c r="I94" s="469" t="s">
        <v>12</v>
      </c>
      <c r="J94" s="469"/>
      <c r="K94" s="467">
        <v>1</v>
      </c>
      <c r="L94" s="468" t="s">
        <v>12</v>
      </c>
      <c r="M94" s="467">
        <v>1.1000000000000001</v>
      </c>
      <c r="N94" s="468" t="s">
        <v>12</v>
      </c>
      <c r="O94" s="670">
        <v>1.1000000000000001</v>
      </c>
      <c r="P94" s="527" t="s">
        <v>12</v>
      </c>
      <c r="Q94" s="670">
        <v>1.1000000000000001</v>
      </c>
      <c r="R94" s="527" t="s">
        <v>12</v>
      </c>
      <c r="S94" s="670">
        <v>1.2</v>
      </c>
      <c r="T94" s="527" t="s">
        <v>12</v>
      </c>
      <c r="U94" s="670"/>
      <c r="V94" s="527"/>
      <c r="W94" s="670"/>
      <c r="X94" s="527"/>
      <c r="Y94" s="665">
        <v>9.6</v>
      </c>
      <c r="Z94" s="666" t="s">
        <v>12</v>
      </c>
      <c r="AA94" s="665">
        <v>6.8</v>
      </c>
      <c r="AB94" s="666" t="s">
        <v>12</v>
      </c>
      <c r="AC94" s="665">
        <v>6.1</v>
      </c>
      <c r="AD94" s="666" t="s">
        <v>12</v>
      </c>
      <c r="AE94" s="667"/>
      <c r="AF94" s="666"/>
      <c r="AG94" s="668">
        <v>6</v>
      </c>
      <c r="AH94" s="666" t="s">
        <v>12</v>
      </c>
      <c r="AI94" s="665">
        <v>6.1</v>
      </c>
      <c r="AJ94" s="666" t="s">
        <v>12</v>
      </c>
      <c r="AK94" s="667"/>
      <c r="AL94" s="666"/>
      <c r="AM94" s="668">
        <v>6</v>
      </c>
      <c r="AN94" s="666" t="s">
        <v>12</v>
      </c>
      <c r="AO94" s="665">
        <v>6.8</v>
      </c>
      <c r="AP94" s="666" t="s">
        <v>12</v>
      </c>
      <c r="AQ94" s="667"/>
      <c r="AR94" s="666"/>
      <c r="AS94" s="667"/>
      <c r="AT94" s="666"/>
      <c r="AU94" s="665">
        <v>6.2000000000000011</v>
      </c>
      <c r="AV94" s="669" t="s">
        <v>12</v>
      </c>
      <c r="AW94" s="669"/>
      <c r="AX94" s="670"/>
      <c r="AY94" s="526"/>
      <c r="AZ94" s="526"/>
      <c r="BA94" s="670"/>
      <c r="BB94" s="527"/>
      <c r="BC94" s="527"/>
      <c r="BD94" s="526"/>
      <c r="BE94" s="526"/>
      <c r="BF94" s="527"/>
      <c r="BG94" s="527"/>
      <c r="BH94" s="527"/>
      <c r="BI94" s="526"/>
      <c r="BJ94" s="526"/>
      <c r="BK94" s="527"/>
      <c r="BL94" s="527"/>
      <c r="BM94" s="527"/>
      <c r="BN94" s="527"/>
      <c r="BO94" s="527"/>
      <c r="BP94" s="527"/>
      <c r="BQ94" s="527"/>
      <c r="BR94" s="526"/>
      <c r="BS94" s="526"/>
      <c r="BT94" s="527"/>
      <c r="BU94" s="526"/>
      <c r="BV94" s="526"/>
      <c r="BW94" s="527"/>
      <c r="BX94" s="526"/>
      <c r="BY94" s="526"/>
      <c r="BZ94" s="527"/>
      <c r="CA94" s="526"/>
      <c r="CB94" s="526"/>
      <c r="CC94" s="527"/>
      <c r="CD94" s="527"/>
      <c r="CE94" s="527"/>
      <c r="CF94" s="527"/>
      <c r="CG94" s="527"/>
      <c r="CH94" s="527"/>
      <c r="CI94" s="527"/>
      <c r="CJ94" s="527"/>
      <c r="CK94" s="527"/>
      <c r="CL94" s="527"/>
      <c r="CM94" s="527"/>
      <c r="CN94" s="527"/>
      <c r="CO94" s="670"/>
      <c r="CP94" s="527"/>
      <c r="CQ94" s="527"/>
      <c r="CR94" s="670"/>
      <c r="CS94" s="526"/>
      <c r="CT94" s="526"/>
      <c r="CU94" s="670"/>
      <c r="CV94" s="527"/>
      <c r="CW94" s="670"/>
      <c r="CX94" s="527"/>
      <c r="CY94" s="670"/>
      <c r="CZ94" s="527"/>
      <c r="DA94" s="670"/>
      <c r="DB94" s="527"/>
      <c r="DC94" s="670"/>
      <c r="DD94" s="671"/>
      <c r="DE94" s="432"/>
      <c r="DF94" s="432"/>
      <c r="DG94" s="432"/>
      <c r="DH94" s="432"/>
      <c r="DI94" s="432"/>
      <c r="DJ94" s="432"/>
      <c r="DK94" s="432"/>
      <c r="DL94" s="432"/>
      <c r="DM94" s="432"/>
      <c r="DN94" s="432"/>
      <c r="DO94" s="432"/>
      <c r="DP94" s="432"/>
      <c r="DQ94" s="432"/>
      <c r="DR94" s="432"/>
      <c r="DS94" s="432"/>
      <c r="DT94" s="432"/>
    </row>
    <row r="95" spans="1:124" s="533" customFormat="1" ht="11.25" x14ac:dyDescent="0.2">
      <c r="A95" s="465" t="s">
        <v>114</v>
      </c>
      <c r="B95" s="466" t="s">
        <v>243</v>
      </c>
      <c r="C95" s="662" t="s">
        <v>2</v>
      </c>
      <c r="D95" s="663" t="s">
        <v>2</v>
      </c>
      <c r="E95" s="663"/>
      <c r="F95" s="467">
        <v>1.1000000000000001</v>
      </c>
      <c r="G95" s="468" t="s">
        <v>12</v>
      </c>
      <c r="H95" s="467">
        <v>1.2</v>
      </c>
      <c r="I95" s="469" t="s">
        <v>12</v>
      </c>
      <c r="J95" s="469"/>
      <c r="K95" s="467">
        <v>1</v>
      </c>
      <c r="L95" s="468" t="s">
        <v>12</v>
      </c>
      <c r="M95" s="467">
        <v>1.1000000000000001</v>
      </c>
      <c r="N95" s="468" t="s">
        <v>12</v>
      </c>
      <c r="O95" s="664">
        <v>1.1000000000000001</v>
      </c>
      <c r="P95" s="522" t="s">
        <v>12</v>
      </c>
      <c r="Q95" s="664">
        <v>1.1000000000000001</v>
      </c>
      <c r="R95" s="522" t="s">
        <v>12</v>
      </c>
      <c r="S95" s="664">
        <v>1.2</v>
      </c>
      <c r="T95" s="522" t="s">
        <v>12</v>
      </c>
      <c r="U95" s="664"/>
      <c r="V95" s="522"/>
      <c r="W95" s="664"/>
      <c r="X95" s="522"/>
      <c r="Y95" s="665">
        <v>9.6</v>
      </c>
      <c r="Z95" s="666" t="s">
        <v>12</v>
      </c>
      <c r="AA95" s="665">
        <v>6.8</v>
      </c>
      <c r="AB95" s="666" t="s">
        <v>12</v>
      </c>
      <c r="AC95" s="665">
        <v>6.1</v>
      </c>
      <c r="AD95" s="666" t="s">
        <v>12</v>
      </c>
      <c r="AE95" s="667"/>
      <c r="AF95" s="666"/>
      <c r="AG95" s="668">
        <v>6</v>
      </c>
      <c r="AH95" s="666" t="s">
        <v>12</v>
      </c>
      <c r="AI95" s="665">
        <v>6.1</v>
      </c>
      <c r="AJ95" s="666" t="s">
        <v>12</v>
      </c>
      <c r="AK95" s="667"/>
      <c r="AL95" s="666"/>
      <c r="AM95" s="668">
        <v>6</v>
      </c>
      <c r="AN95" s="666" t="s">
        <v>12</v>
      </c>
      <c r="AO95" s="665">
        <v>6.8</v>
      </c>
      <c r="AP95" s="666" t="s">
        <v>12</v>
      </c>
      <c r="AQ95" s="667"/>
      <c r="AR95" s="666"/>
      <c r="AS95" s="667"/>
      <c r="AT95" s="666"/>
      <c r="AU95" s="665">
        <v>6.2000000000000011</v>
      </c>
      <c r="AV95" s="669" t="s">
        <v>12</v>
      </c>
      <c r="AW95" s="669"/>
      <c r="AX95" s="664"/>
      <c r="AY95" s="524"/>
      <c r="AZ95" s="524"/>
      <c r="BA95" s="664"/>
      <c r="BB95" s="522"/>
      <c r="BC95" s="527"/>
      <c r="BD95" s="526"/>
      <c r="BE95" s="526"/>
      <c r="BF95" s="527"/>
      <c r="BG95" s="527"/>
      <c r="BH95" s="527"/>
      <c r="BI95" s="526"/>
      <c r="BJ95" s="526"/>
      <c r="BK95" s="527"/>
      <c r="BL95" s="527"/>
      <c r="BM95" s="527"/>
      <c r="BN95" s="527"/>
      <c r="BO95" s="527"/>
      <c r="BP95" s="527"/>
      <c r="BQ95" s="522"/>
      <c r="BR95" s="524"/>
      <c r="BS95" s="524"/>
      <c r="BT95" s="522"/>
      <c r="BU95" s="524"/>
      <c r="BV95" s="524"/>
      <c r="BW95" s="522"/>
      <c r="BX95" s="524"/>
      <c r="BY95" s="524"/>
      <c r="BZ95" s="522"/>
      <c r="CA95" s="524"/>
      <c r="CB95" s="524"/>
      <c r="CC95" s="522"/>
      <c r="CD95" s="522"/>
      <c r="CE95" s="522"/>
      <c r="CF95" s="522"/>
      <c r="CG95" s="522"/>
      <c r="CH95" s="522"/>
      <c r="CI95" s="522"/>
      <c r="CJ95" s="522"/>
      <c r="CK95" s="522"/>
      <c r="CL95" s="522"/>
      <c r="CM95" s="522"/>
      <c r="CN95" s="522"/>
      <c r="CO95" s="664"/>
      <c r="CP95" s="522"/>
      <c r="CQ95" s="522"/>
      <c r="CR95" s="664"/>
      <c r="CS95" s="524"/>
      <c r="CT95" s="524"/>
      <c r="CU95" s="664"/>
      <c r="CV95" s="522"/>
      <c r="CW95" s="664"/>
      <c r="CX95" s="522"/>
      <c r="CY95" s="664"/>
      <c r="CZ95" s="522"/>
      <c r="DA95" s="664"/>
      <c r="DB95" s="522"/>
      <c r="DC95" s="664"/>
      <c r="DD95" s="532"/>
      <c r="DE95" s="432"/>
      <c r="DF95" s="432"/>
      <c r="DG95" s="432"/>
      <c r="DH95" s="432"/>
      <c r="DI95" s="432"/>
      <c r="DJ95" s="432"/>
      <c r="DK95" s="432"/>
      <c r="DL95" s="432"/>
      <c r="DM95" s="432"/>
      <c r="DN95" s="432"/>
      <c r="DO95" s="432"/>
      <c r="DP95" s="432"/>
      <c r="DQ95" s="432"/>
      <c r="DR95" s="432"/>
      <c r="DS95" s="432"/>
      <c r="DT95" s="432"/>
    </row>
    <row r="96" spans="1:124" s="533" customFormat="1" ht="11.25" x14ac:dyDescent="0.2">
      <c r="A96" s="465" t="s">
        <v>115</v>
      </c>
      <c r="B96" s="466" t="s">
        <v>243</v>
      </c>
      <c r="C96" s="662" t="s">
        <v>2</v>
      </c>
      <c r="D96" s="672">
        <v>300</v>
      </c>
      <c r="E96" s="672"/>
      <c r="F96" s="467">
        <v>1.1000000000000001</v>
      </c>
      <c r="G96" s="468" t="s">
        <v>12</v>
      </c>
      <c r="H96" s="467">
        <v>1.2</v>
      </c>
      <c r="I96" s="469" t="s">
        <v>12</v>
      </c>
      <c r="J96" s="469"/>
      <c r="K96" s="467">
        <v>1</v>
      </c>
      <c r="L96" s="468" t="s">
        <v>12</v>
      </c>
      <c r="M96" s="467">
        <v>1.1000000000000001</v>
      </c>
      <c r="N96" s="468" t="s">
        <v>12</v>
      </c>
      <c r="O96" s="664">
        <v>1.1000000000000001</v>
      </c>
      <c r="P96" s="522" t="s">
        <v>12</v>
      </c>
      <c r="Q96" s="664">
        <v>1.1000000000000001</v>
      </c>
      <c r="R96" s="522" t="s">
        <v>12</v>
      </c>
      <c r="S96" s="664">
        <v>1.2</v>
      </c>
      <c r="T96" s="522" t="s">
        <v>12</v>
      </c>
      <c r="U96" s="664"/>
      <c r="V96" s="522"/>
      <c r="W96" s="664"/>
      <c r="X96" s="522"/>
      <c r="Y96" s="665">
        <v>9.6</v>
      </c>
      <c r="Z96" s="666" t="s">
        <v>12</v>
      </c>
      <c r="AA96" s="665">
        <v>6.8</v>
      </c>
      <c r="AB96" s="666" t="s">
        <v>12</v>
      </c>
      <c r="AC96" s="665">
        <v>6.1</v>
      </c>
      <c r="AD96" s="666" t="s">
        <v>12</v>
      </c>
      <c r="AE96" s="667"/>
      <c r="AF96" s="666"/>
      <c r="AG96" s="668">
        <v>6</v>
      </c>
      <c r="AH96" s="666" t="s">
        <v>12</v>
      </c>
      <c r="AI96" s="665">
        <v>6.1</v>
      </c>
      <c r="AJ96" s="666" t="s">
        <v>12</v>
      </c>
      <c r="AK96" s="667"/>
      <c r="AL96" s="666"/>
      <c r="AM96" s="668">
        <v>6</v>
      </c>
      <c r="AN96" s="666" t="s">
        <v>12</v>
      </c>
      <c r="AO96" s="665">
        <v>6.8</v>
      </c>
      <c r="AP96" s="666" t="s">
        <v>12</v>
      </c>
      <c r="AQ96" s="667"/>
      <c r="AR96" s="666"/>
      <c r="AS96" s="667"/>
      <c r="AT96" s="666"/>
      <c r="AU96" s="665">
        <v>6.2000000000000011</v>
      </c>
      <c r="AV96" s="669" t="s">
        <v>12</v>
      </c>
      <c r="AW96" s="669"/>
      <c r="AX96" s="664"/>
      <c r="AY96" s="524"/>
      <c r="AZ96" s="524"/>
      <c r="BA96" s="664"/>
      <c r="BB96" s="522"/>
      <c r="BC96" s="527"/>
      <c r="BD96" s="526"/>
      <c r="BE96" s="526"/>
      <c r="BF96" s="527"/>
      <c r="BG96" s="527"/>
      <c r="BH96" s="527"/>
      <c r="BI96" s="526"/>
      <c r="BJ96" s="526"/>
      <c r="BK96" s="527"/>
      <c r="BL96" s="527"/>
      <c r="BM96" s="527"/>
      <c r="BN96" s="527"/>
      <c r="BO96" s="527"/>
      <c r="BP96" s="527"/>
      <c r="BQ96" s="522"/>
      <c r="BR96" s="524"/>
      <c r="BS96" s="524"/>
      <c r="BT96" s="522"/>
      <c r="BU96" s="524"/>
      <c r="BV96" s="524"/>
      <c r="BW96" s="522"/>
      <c r="BX96" s="524"/>
      <c r="BY96" s="524"/>
      <c r="BZ96" s="522"/>
      <c r="CA96" s="524"/>
      <c r="CB96" s="524"/>
      <c r="CC96" s="522"/>
      <c r="CD96" s="522"/>
      <c r="CE96" s="522"/>
      <c r="CF96" s="522"/>
      <c r="CG96" s="522"/>
      <c r="CH96" s="522"/>
      <c r="CI96" s="522"/>
      <c r="CJ96" s="522"/>
      <c r="CK96" s="522"/>
      <c r="CL96" s="522"/>
      <c r="CM96" s="522"/>
      <c r="CN96" s="522"/>
      <c r="CO96" s="664"/>
      <c r="CP96" s="522"/>
      <c r="CQ96" s="522"/>
      <c r="CR96" s="664"/>
      <c r="CS96" s="524"/>
      <c r="CT96" s="524"/>
      <c r="CU96" s="664"/>
      <c r="CV96" s="522"/>
      <c r="CW96" s="664"/>
      <c r="CX96" s="522"/>
      <c r="CY96" s="664"/>
      <c r="CZ96" s="522"/>
      <c r="DA96" s="664"/>
      <c r="DB96" s="522"/>
      <c r="DC96" s="664"/>
      <c r="DD96" s="532"/>
      <c r="DE96" s="432"/>
      <c r="DF96" s="432"/>
      <c r="DG96" s="432"/>
      <c r="DH96" s="432"/>
      <c r="DI96" s="432"/>
      <c r="DJ96" s="432"/>
      <c r="DK96" s="432"/>
      <c r="DL96" s="432"/>
      <c r="DM96" s="432"/>
      <c r="DN96" s="432"/>
      <c r="DO96" s="432"/>
      <c r="DP96" s="432"/>
      <c r="DQ96" s="432"/>
      <c r="DR96" s="432"/>
      <c r="DS96" s="432"/>
      <c r="DT96" s="432"/>
    </row>
    <row r="97" spans="1:124" s="533" customFormat="1" ht="11.25" x14ac:dyDescent="0.2">
      <c r="A97" s="465" t="s">
        <v>116</v>
      </c>
      <c r="B97" s="466" t="s">
        <v>243</v>
      </c>
      <c r="C97" s="662" t="s">
        <v>2</v>
      </c>
      <c r="D97" s="663" t="s">
        <v>2</v>
      </c>
      <c r="E97" s="663"/>
      <c r="F97" s="467">
        <v>1.1000000000000001</v>
      </c>
      <c r="G97" s="468" t="s">
        <v>12</v>
      </c>
      <c r="H97" s="467">
        <v>1.2</v>
      </c>
      <c r="I97" s="469" t="s">
        <v>12</v>
      </c>
      <c r="J97" s="469"/>
      <c r="K97" s="467">
        <v>1</v>
      </c>
      <c r="L97" s="468" t="s">
        <v>12</v>
      </c>
      <c r="M97" s="467">
        <v>1.1000000000000001</v>
      </c>
      <c r="N97" s="468" t="s">
        <v>12</v>
      </c>
      <c r="O97" s="664">
        <v>1.1000000000000001</v>
      </c>
      <c r="P97" s="522" t="s">
        <v>12</v>
      </c>
      <c r="Q97" s="664">
        <v>1.1000000000000001</v>
      </c>
      <c r="R97" s="522" t="s">
        <v>12</v>
      </c>
      <c r="S97" s="664">
        <v>1.2</v>
      </c>
      <c r="T97" s="522" t="s">
        <v>12</v>
      </c>
      <c r="U97" s="664"/>
      <c r="V97" s="522"/>
      <c r="W97" s="664"/>
      <c r="X97" s="522"/>
      <c r="Y97" s="665">
        <v>9.6</v>
      </c>
      <c r="Z97" s="666" t="s">
        <v>12</v>
      </c>
      <c r="AA97" s="665">
        <v>6.8</v>
      </c>
      <c r="AB97" s="666" t="s">
        <v>12</v>
      </c>
      <c r="AC97" s="665">
        <v>6.1</v>
      </c>
      <c r="AD97" s="666" t="s">
        <v>12</v>
      </c>
      <c r="AE97" s="667"/>
      <c r="AF97" s="666"/>
      <c r="AG97" s="668">
        <v>6</v>
      </c>
      <c r="AH97" s="666" t="s">
        <v>12</v>
      </c>
      <c r="AI97" s="665">
        <v>6.1</v>
      </c>
      <c r="AJ97" s="666" t="s">
        <v>12</v>
      </c>
      <c r="AK97" s="667"/>
      <c r="AL97" s="666"/>
      <c r="AM97" s="668">
        <v>6</v>
      </c>
      <c r="AN97" s="666" t="s">
        <v>12</v>
      </c>
      <c r="AO97" s="665">
        <v>6.8</v>
      </c>
      <c r="AP97" s="666" t="s">
        <v>12</v>
      </c>
      <c r="AQ97" s="667"/>
      <c r="AR97" s="666"/>
      <c r="AS97" s="667"/>
      <c r="AT97" s="666"/>
      <c r="AU97" s="665">
        <v>6.2000000000000011</v>
      </c>
      <c r="AV97" s="669" t="s">
        <v>12</v>
      </c>
      <c r="AW97" s="669"/>
      <c r="AX97" s="664"/>
      <c r="AY97" s="524"/>
      <c r="AZ97" s="524"/>
      <c r="BA97" s="664"/>
      <c r="BB97" s="522"/>
      <c r="BC97" s="527"/>
      <c r="BD97" s="526"/>
      <c r="BE97" s="526"/>
      <c r="BF97" s="527"/>
      <c r="BG97" s="527"/>
      <c r="BH97" s="527"/>
      <c r="BI97" s="526"/>
      <c r="BJ97" s="526"/>
      <c r="BK97" s="527"/>
      <c r="BL97" s="527"/>
      <c r="BM97" s="527"/>
      <c r="BN97" s="527"/>
      <c r="BO97" s="527"/>
      <c r="BP97" s="527"/>
      <c r="BQ97" s="522"/>
      <c r="BR97" s="524"/>
      <c r="BS97" s="524"/>
      <c r="BT97" s="522"/>
      <c r="BU97" s="524"/>
      <c r="BV97" s="524"/>
      <c r="BW97" s="522"/>
      <c r="BX97" s="524"/>
      <c r="BY97" s="524"/>
      <c r="BZ97" s="522"/>
      <c r="CA97" s="524"/>
      <c r="CB97" s="524"/>
      <c r="CC97" s="522"/>
      <c r="CD97" s="522"/>
      <c r="CE97" s="522"/>
      <c r="CF97" s="522"/>
      <c r="CG97" s="522"/>
      <c r="CH97" s="522"/>
      <c r="CI97" s="522"/>
      <c r="CJ97" s="522"/>
      <c r="CK97" s="522"/>
      <c r="CL97" s="522"/>
      <c r="CM97" s="522"/>
      <c r="CN97" s="522"/>
      <c r="CO97" s="664"/>
      <c r="CP97" s="522"/>
      <c r="CQ97" s="522"/>
      <c r="CR97" s="664"/>
      <c r="CS97" s="524"/>
      <c r="CT97" s="524"/>
      <c r="CU97" s="664"/>
      <c r="CV97" s="522"/>
      <c r="CW97" s="664"/>
      <c r="CX97" s="522"/>
      <c r="CY97" s="664"/>
      <c r="CZ97" s="522"/>
      <c r="DA97" s="664"/>
      <c r="DB97" s="522"/>
      <c r="DC97" s="664"/>
      <c r="DD97" s="532"/>
      <c r="DE97" s="432"/>
      <c r="DF97" s="432"/>
      <c r="DG97" s="432"/>
      <c r="DH97" s="432"/>
      <c r="DI97" s="432"/>
      <c r="DJ97" s="432"/>
      <c r="DK97" s="432"/>
      <c r="DL97" s="432"/>
      <c r="DM97" s="432"/>
      <c r="DN97" s="432"/>
      <c r="DO97" s="432"/>
      <c r="DP97" s="432"/>
      <c r="DQ97" s="432"/>
      <c r="DR97" s="432"/>
      <c r="DS97" s="432"/>
      <c r="DT97" s="432"/>
    </row>
    <row r="98" spans="1:124" s="533" customFormat="1" ht="11.25" x14ac:dyDescent="0.2">
      <c r="A98" s="465" t="s">
        <v>117</v>
      </c>
      <c r="B98" s="466" t="s">
        <v>243</v>
      </c>
      <c r="C98" s="662" t="s">
        <v>2</v>
      </c>
      <c r="D98" s="672">
        <v>300</v>
      </c>
      <c r="E98" s="672"/>
      <c r="F98" s="467">
        <v>1.1000000000000001</v>
      </c>
      <c r="G98" s="468" t="s">
        <v>12</v>
      </c>
      <c r="H98" s="467">
        <v>1.2</v>
      </c>
      <c r="I98" s="469" t="s">
        <v>12</v>
      </c>
      <c r="J98" s="469"/>
      <c r="K98" s="467">
        <v>1</v>
      </c>
      <c r="L98" s="468" t="s">
        <v>12</v>
      </c>
      <c r="M98" s="467">
        <v>1.1000000000000001</v>
      </c>
      <c r="N98" s="468" t="s">
        <v>12</v>
      </c>
      <c r="O98" s="664">
        <v>1.1000000000000001</v>
      </c>
      <c r="P98" s="522" t="s">
        <v>12</v>
      </c>
      <c r="Q98" s="664">
        <v>1.1000000000000001</v>
      </c>
      <c r="R98" s="522" t="s">
        <v>12</v>
      </c>
      <c r="S98" s="664">
        <v>1.2</v>
      </c>
      <c r="T98" s="522" t="s">
        <v>12</v>
      </c>
      <c r="U98" s="664"/>
      <c r="V98" s="522"/>
      <c r="W98" s="664"/>
      <c r="X98" s="522"/>
      <c r="Y98" s="665">
        <v>9.6</v>
      </c>
      <c r="Z98" s="666" t="s">
        <v>12</v>
      </c>
      <c r="AA98" s="665">
        <v>6.8</v>
      </c>
      <c r="AB98" s="666" t="s">
        <v>12</v>
      </c>
      <c r="AC98" s="665">
        <v>6.1</v>
      </c>
      <c r="AD98" s="666" t="s">
        <v>12</v>
      </c>
      <c r="AE98" s="667"/>
      <c r="AF98" s="666"/>
      <c r="AG98" s="668">
        <v>6</v>
      </c>
      <c r="AH98" s="666" t="s">
        <v>12</v>
      </c>
      <c r="AI98" s="665">
        <v>6.1</v>
      </c>
      <c r="AJ98" s="666" t="s">
        <v>12</v>
      </c>
      <c r="AK98" s="667"/>
      <c r="AL98" s="666"/>
      <c r="AM98" s="668">
        <v>6</v>
      </c>
      <c r="AN98" s="666" t="s">
        <v>12</v>
      </c>
      <c r="AO98" s="665">
        <v>6.8</v>
      </c>
      <c r="AP98" s="666" t="s">
        <v>12</v>
      </c>
      <c r="AQ98" s="667"/>
      <c r="AR98" s="666"/>
      <c r="AS98" s="667"/>
      <c r="AT98" s="666"/>
      <c r="AU98" s="665">
        <v>6.2000000000000011</v>
      </c>
      <c r="AV98" s="669" t="s">
        <v>12</v>
      </c>
      <c r="AW98" s="669"/>
      <c r="AX98" s="664"/>
      <c r="AY98" s="524"/>
      <c r="AZ98" s="524"/>
      <c r="BA98" s="664"/>
      <c r="BB98" s="522"/>
      <c r="BC98" s="527"/>
      <c r="BD98" s="526"/>
      <c r="BE98" s="526"/>
      <c r="BF98" s="527"/>
      <c r="BG98" s="527"/>
      <c r="BH98" s="527"/>
      <c r="BI98" s="526"/>
      <c r="BJ98" s="526"/>
      <c r="BK98" s="527"/>
      <c r="BL98" s="527"/>
      <c r="BM98" s="527"/>
      <c r="BN98" s="527"/>
      <c r="BO98" s="527"/>
      <c r="BP98" s="527"/>
      <c r="BQ98" s="522"/>
      <c r="BR98" s="524"/>
      <c r="BS98" s="524"/>
      <c r="BT98" s="522"/>
      <c r="BU98" s="524"/>
      <c r="BV98" s="524"/>
      <c r="BW98" s="522"/>
      <c r="BX98" s="524"/>
      <c r="BY98" s="524"/>
      <c r="BZ98" s="522"/>
      <c r="CA98" s="524"/>
      <c r="CB98" s="524"/>
      <c r="CC98" s="522"/>
      <c r="CD98" s="522"/>
      <c r="CE98" s="522"/>
      <c r="CF98" s="522"/>
      <c r="CG98" s="522"/>
      <c r="CH98" s="522"/>
      <c r="CI98" s="522"/>
      <c r="CJ98" s="522"/>
      <c r="CK98" s="522"/>
      <c r="CL98" s="522"/>
      <c r="CM98" s="522"/>
      <c r="CN98" s="522"/>
      <c r="CO98" s="664"/>
      <c r="CP98" s="522"/>
      <c r="CQ98" s="522"/>
      <c r="CR98" s="664"/>
      <c r="CS98" s="524"/>
      <c r="CT98" s="524"/>
      <c r="CU98" s="664"/>
      <c r="CV98" s="522"/>
      <c r="CW98" s="664"/>
      <c r="CX98" s="522"/>
      <c r="CY98" s="664"/>
      <c r="CZ98" s="522"/>
      <c r="DA98" s="664"/>
      <c r="DB98" s="522"/>
      <c r="DC98" s="664"/>
      <c r="DD98" s="532"/>
      <c r="DE98" s="432"/>
      <c r="DF98" s="432"/>
      <c r="DG98" s="432"/>
      <c r="DH98" s="432"/>
      <c r="DI98" s="432"/>
      <c r="DJ98" s="432"/>
      <c r="DK98" s="432"/>
      <c r="DL98" s="432"/>
      <c r="DM98" s="432"/>
      <c r="DN98" s="432"/>
      <c r="DO98" s="432"/>
      <c r="DP98" s="432"/>
      <c r="DQ98" s="432"/>
      <c r="DR98" s="432"/>
      <c r="DS98" s="432"/>
      <c r="DT98" s="432"/>
    </row>
    <row r="99" spans="1:124" s="533" customFormat="1" ht="11.25" x14ac:dyDescent="0.2">
      <c r="A99" s="465" t="s">
        <v>118</v>
      </c>
      <c r="B99" s="466" t="s">
        <v>243</v>
      </c>
      <c r="C99" s="662" t="s">
        <v>2</v>
      </c>
      <c r="D99" s="663" t="s">
        <v>2</v>
      </c>
      <c r="E99" s="663"/>
      <c r="F99" s="467">
        <v>1.1000000000000001</v>
      </c>
      <c r="G99" s="468" t="s">
        <v>12</v>
      </c>
      <c r="H99" s="467">
        <v>1.2</v>
      </c>
      <c r="I99" s="469" t="s">
        <v>12</v>
      </c>
      <c r="J99" s="469"/>
      <c r="K99" s="467">
        <v>1</v>
      </c>
      <c r="L99" s="468" t="s">
        <v>12</v>
      </c>
      <c r="M99" s="467">
        <v>1.1000000000000001</v>
      </c>
      <c r="N99" s="468" t="s">
        <v>12</v>
      </c>
      <c r="O99" s="664">
        <v>1.1000000000000001</v>
      </c>
      <c r="P99" s="522" t="s">
        <v>12</v>
      </c>
      <c r="Q99" s="664">
        <v>1.1000000000000001</v>
      </c>
      <c r="R99" s="522" t="s">
        <v>12</v>
      </c>
      <c r="S99" s="664">
        <v>1.2</v>
      </c>
      <c r="T99" s="522" t="s">
        <v>12</v>
      </c>
      <c r="U99" s="664"/>
      <c r="V99" s="522"/>
      <c r="W99" s="664"/>
      <c r="X99" s="522"/>
      <c r="Y99" s="665">
        <v>9.6</v>
      </c>
      <c r="Z99" s="666" t="s">
        <v>12</v>
      </c>
      <c r="AA99" s="665">
        <v>6.8</v>
      </c>
      <c r="AB99" s="666" t="s">
        <v>12</v>
      </c>
      <c r="AC99" s="665">
        <v>6.1</v>
      </c>
      <c r="AD99" s="666" t="s">
        <v>12</v>
      </c>
      <c r="AE99" s="667"/>
      <c r="AF99" s="666"/>
      <c r="AG99" s="668">
        <v>6</v>
      </c>
      <c r="AH99" s="666" t="s">
        <v>12</v>
      </c>
      <c r="AI99" s="665">
        <v>6.1</v>
      </c>
      <c r="AJ99" s="666" t="s">
        <v>12</v>
      </c>
      <c r="AK99" s="667"/>
      <c r="AL99" s="666"/>
      <c r="AM99" s="668">
        <v>6</v>
      </c>
      <c r="AN99" s="666" t="s">
        <v>12</v>
      </c>
      <c r="AO99" s="665">
        <v>6.8</v>
      </c>
      <c r="AP99" s="666" t="s">
        <v>12</v>
      </c>
      <c r="AQ99" s="667"/>
      <c r="AR99" s="666"/>
      <c r="AS99" s="667"/>
      <c r="AT99" s="666"/>
      <c r="AU99" s="665">
        <v>6.2000000000000011</v>
      </c>
      <c r="AV99" s="669" t="s">
        <v>12</v>
      </c>
      <c r="AW99" s="669"/>
      <c r="AX99" s="664"/>
      <c r="AY99" s="524"/>
      <c r="AZ99" s="524"/>
      <c r="BA99" s="664"/>
      <c r="BB99" s="522"/>
      <c r="BC99" s="527"/>
      <c r="BD99" s="526"/>
      <c r="BE99" s="526"/>
      <c r="BF99" s="527"/>
      <c r="BG99" s="527"/>
      <c r="BH99" s="527"/>
      <c r="BI99" s="526"/>
      <c r="BJ99" s="526"/>
      <c r="BK99" s="527"/>
      <c r="BL99" s="527"/>
      <c r="BM99" s="527"/>
      <c r="BN99" s="527"/>
      <c r="BO99" s="527"/>
      <c r="BP99" s="527"/>
      <c r="BQ99" s="522"/>
      <c r="BR99" s="524"/>
      <c r="BS99" s="524"/>
      <c r="BT99" s="522"/>
      <c r="BU99" s="524"/>
      <c r="BV99" s="524"/>
      <c r="BW99" s="522"/>
      <c r="BX99" s="524"/>
      <c r="BY99" s="524"/>
      <c r="BZ99" s="522"/>
      <c r="CA99" s="524"/>
      <c r="CB99" s="524"/>
      <c r="CC99" s="522"/>
      <c r="CD99" s="522"/>
      <c r="CE99" s="522"/>
      <c r="CF99" s="522"/>
      <c r="CG99" s="522"/>
      <c r="CH99" s="522"/>
      <c r="CI99" s="522"/>
      <c r="CJ99" s="522"/>
      <c r="CK99" s="522"/>
      <c r="CL99" s="522"/>
      <c r="CM99" s="522"/>
      <c r="CN99" s="522"/>
      <c r="CO99" s="664"/>
      <c r="CP99" s="522"/>
      <c r="CQ99" s="522"/>
      <c r="CR99" s="664"/>
      <c r="CS99" s="524"/>
      <c r="CT99" s="524"/>
      <c r="CU99" s="664"/>
      <c r="CV99" s="522"/>
      <c r="CW99" s="664"/>
      <c r="CX99" s="522"/>
      <c r="CY99" s="664"/>
      <c r="CZ99" s="522"/>
      <c r="DA99" s="664"/>
      <c r="DB99" s="522"/>
      <c r="DC99" s="664"/>
      <c r="DD99" s="532"/>
      <c r="DE99" s="432"/>
      <c r="DF99" s="432"/>
      <c r="DG99" s="432"/>
      <c r="DH99" s="432"/>
      <c r="DI99" s="432"/>
      <c r="DJ99" s="432"/>
      <c r="DK99" s="432"/>
      <c r="DL99" s="432"/>
      <c r="DM99" s="432"/>
      <c r="DN99" s="432"/>
      <c r="DO99" s="432"/>
      <c r="DP99" s="432"/>
      <c r="DQ99" s="432"/>
      <c r="DR99" s="432"/>
      <c r="DS99" s="432"/>
      <c r="DT99" s="432"/>
    </row>
    <row r="100" spans="1:124" s="533" customFormat="1" ht="11.25" x14ac:dyDescent="0.2">
      <c r="A100" s="673" t="s">
        <v>335</v>
      </c>
      <c r="B100" s="466" t="s">
        <v>243</v>
      </c>
      <c r="C100" s="662" t="s">
        <v>2</v>
      </c>
      <c r="D100" s="663" t="s">
        <v>2</v>
      </c>
      <c r="E100" s="663"/>
      <c r="F100" s="467"/>
      <c r="G100" s="468"/>
      <c r="H100" s="467"/>
      <c r="I100" s="469"/>
      <c r="J100" s="469"/>
      <c r="K100" s="467"/>
      <c r="L100" s="468"/>
      <c r="M100" s="467"/>
      <c r="N100" s="468"/>
      <c r="O100" s="664"/>
      <c r="P100" s="522"/>
      <c r="Q100" s="664"/>
      <c r="R100" s="522"/>
      <c r="S100" s="664"/>
      <c r="T100" s="522"/>
      <c r="U100" s="664"/>
      <c r="V100" s="522"/>
      <c r="W100" s="664"/>
      <c r="X100" s="522"/>
      <c r="Y100" s="665">
        <v>9.6</v>
      </c>
      <c r="Z100" s="666" t="s">
        <v>12</v>
      </c>
      <c r="AA100" s="665">
        <v>6.8</v>
      </c>
      <c r="AB100" s="666" t="s">
        <v>12</v>
      </c>
      <c r="AC100" s="665">
        <v>6.1</v>
      </c>
      <c r="AD100" s="666" t="s">
        <v>12</v>
      </c>
      <c r="AE100" s="667"/>
      <c r="AF100" s="666"/>
      <c r="AG100" s="668">
        <v>6</v>
      </c>
      <c r="AH100" s="666" t="s">
        <v>12</v>
      </c>
      <c r="AI100" s="665">
        <v>6.1</v>
      </c>
      <c r="AJ100" s="666" t="s">
        <v>12</v>
      </c>
      <c r="AK100" s="667"/>
      <c r="AL100" s="666"/>
      <c r="AM100" s="668">
        <v>6</v>
      </c>
      <c r="AN100" s="666" t="s">
        <v>12</v>
      </c>
      <c r="AO100" s="665">
        <v>6.8</v>
      </c>
      <c r="AP100" s="666" t="s">
        <v>12</v>
      </c>
      <c r="AQ100" s="667"/>
      <c r="AR100" s="666"/>
      <c r="AS100" s="667"/>
      <c r="AT100" s="666"/>
      <c r="AU100" s="665">
        <v>6.2000000000000011</v>
      </c>
      <c r="AV100" s="669" t="s">
        <v>12</v>
      </c>
      <c r="AW100" s="669"/>
      <c r="AX100" s="664"/>
      <c r="AY100" s="524"/>
      <c r="AZ100" s="524"/>
      <c r="BA100" s="664"/>
      <c r="BB100" s="522"/>
      <c r="BC100" s="527"/>
      <c r="BD100" s="526"/>
      <c r="BE100" s="526"/>
      <c r="BF100" s="527"/>
      <c r="BG100" s="527"/>
      <c r="BH100" s="527"/>
      <c r="BI100" s="526"/>
      <c r="BJ100" s="526"/>
      <c r="BK100" s="527"/>
      <c r="BL100" s="527"/>
      <c r="BM100" s="527"/>
      <c r="BN100" s="527"/>
      <c r="BO100" s="527"/>
      <c r="BP100" s="527"/>
      <c r="BQ100" s="522"/>
      <c r="BR100" s="524"/>
      <c r="BS100" s="524"/>
      <c r="BT100" s="522"/>
      <c r="BU100" s="524"/>
      <c r="BV100" s="524"/>
      <c r="BW100" s="522"/>
      <c r="BX100" s="524"/>
      <c r="BY100" s="524"/>
      <c r="BZ100" s="522"/>
      <c r="CA100" s="524"/>
      <c r="CB100" s="524"/>
      <c r="CC100" s="522"/>
      <c r="CD100" s="522"/>
      <c r="CE100" s="522"/>
      <c r="CF100" s="522"/>
      <c r="CG100" s="522"/>
      <c r="CH100" s="522"/>
      <c r="CI100" s="522"/>
      <c r="CJ100" s="522"/>
      <c r="CK100" s="522"/>
      <c r="CL100" s="522"/>
      <c r="CM100" s="522"/>
      <c r="CN100" s="522"/>
      <c r="CO100" s="664"/>
      <c r="CP100" s="522"/>
      <c r="CQ100" s="522"/>
      <c r="CR100" s="664"/>
      <c r="CS100" s="524"/>
      <c r="CT100" s="524"/>
      <c r="CU100" s="664"/>
      <c r="CV100" s="522"/>
      <c r="CW100" s="664"/>
      <c r="CX100" s="522"/>
      <c r="CY100" s="664"/>
      <c r="CZ100" s="522"/>
      <c r="DA100" s="664"/>
      <c r="DB100" s="522"/>
      <c r="DC100" s="664"/>
      <c r="DD100" s="532"/>
      <c r="DE100" s="432"/>
      <c r="DF100" s="432"/>
      <c r="DG100" s="432"/>
      <c r="DH100" s="432"/>
      <c r="DI100" s="432"/>
      <c r="DJ100" s="432"/>
      <c r="DK100" s="432"/>
      <c r="DL100" s="432"/>
      <c r="DM100" s="432"/>
      <c r="DN100" s="432"/>
      <c r="DO100" s="432"/>
      <c r="DP100" s="432"/>
      <c r="DQ100" s="432"/>
      <c r="DR100" s="432"/>
      <c r="DS100" s="432"/>
      <c r="DT100" s="432"/>
    </row>
    <row r="101" spans="1:124" s="533" customFormat="1" ht="11.25" x14ac:dyDescent="0.2">
      <c r="A101" s="465" t="s">
        <v>120</v>
      </c>
      <c r="B101" s="466" t="s">
        <v>243</v>
      </c>
      <c r="C101" s="662" t="s">
        <v>2</v>
      </c>
      <c r="D101" s="663" t="s">
        <v>2</v>
      </c>
      <c r="E101" s="663"/>
      <c r="F101" s="467">
        <v>1.1000000000000001</v>
      </c>
      <c r="G101" s="468" t="s">
        <v>12</v>
      </c>
      <c r="H101" s="467">
        <v>1.2</v>
      </c>
      <c r="I101" s="469" t="s">
        <v>12</v>
      </c>
      <c r="J101" s="469"/>
      <c r="K101" s="467">
        <v>1</v>
      </c>
      <c r="L101" s="468" t="s">
        <v>12</v>
      </c>
      <c r="M101" s="467">
        <v>1.1000000000000001</v>
      </c>
      <c r="N101" s="468" t="s">
        <v>12</v>
      </c>
      <c r="O101" s="664">
        <v>1.1000000000000001</v>
      </c>
      <c r="P101" s="522" t="s">
        <v>12</v>
      </c>
      <c r="Q101" s="664">
        <v>1.1000000000000001</v>
      </c>
      <c r="R101" s="522" t="s">
        <v>12</v>
      </c>
      <c r="S101" s="664">
        <v>1.2</v>
      </c>
      <c r="T101" s="522" t="s">
        <v>12</v>
      </c>
      <c r="U101" s="664"/>
      <c r="V101" s="522"/>
      <c r="W101" s="664"/>
      <c r="X101" s="522"/>
      <c r="Y101" s="665">
        <v>9.6</v>
      </c>
      <c r="Z101" s="666" t="s">
        <v>12</v>
      </c>
      <c r="AA101" s="665">
        <v>6.8</v>
      </c>
      <c r="AB101" s="666" t="s">
        <v>12</v>
      </c>
      <c r="AC101" s="665">
        <v>6.1</v>
      </c>
      <c r="AD101" s="666" t="s">
        <v>12</v>
      </c>
      <c r="AE101" s="667"/>
      <c r="AF101" s="666"/>
      <c r="AG101" s="668">
        <v>6</v>
      </c>
      <c r="AH101" s="666" t="s">
        <v>12</v>
      </c>
      <c r="AI101" s="665">
        <v>6.1</v>
      </c>
      <c r="AJ101" s="666" t="s">
        <v>12</v>
      </c>
      <c r="AK101" s="667"/>
      <c r="AL101" s="666"/>
      <c r="AM101" s="668">
        <v>6</v>
      </c>
      <c r="AN101" s="666" t="s">
        <v>12</v>
      </c>
      <c r="AO101" s="665">
        <v>6.8</v>
      </c>
      <c r="AP101" s="666" t="s">
        <v>12</v>
      </c>
      <c r="AQ101" s="667"/>
      <c r="AR101" s="666"/>
      <c r="AS101" s="667"/>
      <c r="AT101" s="666"/>
      <c r="AU101" s="665">
        <v>6.2000000000000011</v>
      </c>
      <c r="AV101" s="669" t="s">
        <v>12</v>
      </c>
      <c r="AW101" s="669"/>
      <c r="AX101" s="664"/>
      <c r="AY101" s="524"/>
      <c r="AZ101" s="524"/>
      <c r="BA101" s="664"/>
      <c r="BB101" s="522"/>
      <c r="BC101" s="527"/>
      <c r="BD101" s="526"/>
      <c r="BE101" s="526"/>
      <c r="BF101" s="527"/>
      <c r="BG101" s="527"/>
      <c r="BH101" s="527"/>
      <c r="BI101" s="526"/>
      <c r="BJ101" s="526"/>
      <c r="BK101" s="527"/>
      <c r="BL101" s="527"/>
      <c r="BM101" s="527"/>
      <c r="BN101" s="527"/>
      <c r="BO101" s="527"/>
      <c r="BP101" s="527"/>
      <c r="BQ101" s="522"/>
      <c r="BR101" s="524"/>
      <c r="BS101" s="524"/>
      <c r="BT101" s="522"/>
      <c r="BU101" s="524"/>
      <c r="BV101" s="524"/>
      <c r="BW101" s="522"/>
      <c r="BX101" s="524"/>
      <c r="BY101" s="524"/>
      <c r="BZ101" s="522"/>
      <c r="CA101" s="524"/>
      <c r="CB101" s="524"/>
      <c r="CC101" s="522"/>
      <c r="CD101" s="522"/>
      <c r="CE101" s="522"/>
      <c r="CF101" s="522"/>
      <c r="CG101" s="522"/>
      <c r="CH101" s="522"/>
      <c r="CI101" s="522"/>
      <c r="CJ101" s="522"/>
      <c r="CK101" s="522"/>
      <c r="CL101" s="522"/>
      <c r="CM101" s="522"/>
      <c r="CN101" s="522"/>
      <c r="CO101" s="664"/>
      <c r="CP101" s="522"/>
      <c r="CQ101" s="522"/>
      <c r="CR101" s="664"/>
      <c r="CS101" s="524"/>
      <c r="CT101" s="524"/>
      <c r="CU101" s="664"/>
      <c r="CV101" s="522"/>
      <c r="CW101" s="664"/>
      <c r="CX101" s="522"/>
      <c r="CY101" s="664"/>
      <c r="CZ101" s="522"/>
      <c r="DA101" s="664"/>
      <c r="DB101" s="522"/>
      <c r="DC101" s="664"/>
      <c r="DD101" s="532"/>
      <c r="DE101" s="432"/>
      <c r="DF101" s="432"/>
      <c r="DG101" s="432"/>
      <c r="DH101" s="432"/>
      <c r="DI101" s="432"/>
      <c r="DJ101" s="432"/>
      <c r="DK101" s="432"/>
      <c r="DL101" s="432"/>
      <c r="DM101" s="432"/>
      <c r="DN101" s="432"/>
      <c r="DO101" s="432"/>
      <c r="DP101" s="432"/>
      <c r="DQ101" s="432"/>
      <c r="DR101" s="432"/>
      <c r="DS101" s="432"/>
      <c r="DT101" s="432"/>
    </row>
    <row r="102" spans="1:124" s="533" customFormat="1" ht="11.25" x14ac:dyDescent="0.2">
      <c r="A102" s="465" t="s">
        <v>121</v>
      </c>
      <c r="B102" s="466" t="s">
        <v>243</v>
      </c>
      <c r="C102" s="662" t="s">
        <v>2</v>
      </c>
      <c r="D102" s="663" t="s">
        <v>2</v>
      </c>
      <c r="E102" s="663"/>
      <c r="F102" s="467">
        <v>1.1000000000000001</v>
      </c>
      <c r="G102" s="468" t="s">
        <v>12</v>
      </c>
      <c r="H102" s="467">
        <v>1.2</v>
      </c>
      <c r="I102" s="469" t="s">
        <v>12</v>
      </c>
      <c r="J102" s="469"/>
      <c r="K102" s="467">
        <v>1</v>
      </c>
      <c r="L102" s="468" t="s">
        <v>12</v>
      </c>
      <c r="M102" s="467">
        <v>1.1000000000000001</v>
      </c>
      <c r="N102" s="468" t="s">
        <v>12</v>
      </c>
      <c r="O102" s="664">
        <v>1.1000000000000001</v>
      </c>
      <c r="P102" s="522" t="s">
        <v>12</v>
      </c>
      <c r="Q102" s="664">
        <v>1.1000000000000001</v>
      </c>
      <c r="R102" s="522" t="s">
        <v>12</v>
      </c>
      <c r="S102" s="664">
        <v>1.2</v>
      </c>
      <c r="T102" s="522" t="s">
        <v>12</v>
      </c>
      <c r="U102" s="664"/>
      <c r="V102" s="522"/>
      <c r="W102" s="664"/>
      <c r="X102" s="522"/>
      <c r="Y102" s="665">
        <v>9.6</v>
      </c>
      <c r="Z102" s="666" t="s">
        <v>12</v>
      </c>
      <c r="AA102" s="665">
        <v>6.8</v>
      </c>
      <c r="AB102" s="666" t="s">
        <v>12</v>
      </c>
      <c r="AC102" s="665">
        <v>6.1</v>
      </c>
      <c r="AD102" s="666" t="s">
        <v>12</v>
      </c>
      <c r="AE102" s="667"/>
      <c r="AF102" s="666"/>
      <c r="AG102" s="668">
        <v>6</v>
      </c>
      <c r="AH102" s="666" t="s">
        <v>12</v>
      </c>
      <c r="AI102" s="665">
        <v>6.1</v>
      </c>
      <c r="AJ102" s="666" t="s">
        <v>12</v>
      </c>
      <c r="AK102" s="667"/>
      <c r="AL102" s="666"/>
      <c r="AM102" s="668">
        <v>6</v>
      </c>
      <c r="AN102" s="666" t="s">
        <v>12</v>
      </c>
      <c r="AO102" s="665">
        <v>6.8</v>
      </c>
      <c r="AP102" s="666" t="s">
        <v>12</v>
      </c>
      <c r="AQ102" s="667"/>
      <c r="AR102" s="666"/>
      <c r="AS102" s="667"/>
      <c r="AT102" s="666"/>
      <c r="AU102" s="665">
        <v>6.2000000000000011</v>
      </c>
      <c r="AV102" s="669" t="s">
        <v>12</v>
      </c>
      <c r="AW102" s="669"/>
      <c r="AX102" s="664"/>
      <c r="AY102" s="524"/>
      <c r="AZ102" s="524"/>
      <c r="BA102" s="664"/>
      <c r="BB102" s="522"/>
      <c r="BC102" s="527"/>
      <c r="BD102" s="526"/>
      <c r="BE102" s="526"/>
      <c r="BF102" s="527"/>
      <c r="BG102" s="527"/>
      <c r="BH102" s="527"/>
      <c r="BI102" s="526"/>
      <c r="BJ102" s="526"/>
      <c r="BK102" s="527"/>
      <c r="BL102" s="527"/>
      <c r="BM102" s="527"/>
      <c r="BN102" s="527"/>
      <c r="BO102" s="527"/>
      <c r="BP102" s="527"/>
      <c r="BQ102" s="522"/>
      <c r="BR102" s="524"/>
      <c r="BS102" s="524"/>
      <c r="BT102" s="522"/>
      <c r="BU102" s="524"/>
      <c r="BV102" s="524"/>
      <c r="BW102" s="522"/>
      <c r="BX102" s="524"/>
      <c r="BY102" s="524"/>
      <c r="BZ102" s="522"/>
      <c r="CA102" s="524"/>
      <c r="CB102" s="524"/>
      <c r="CC102" s="522"/>
      <c r="CD102" s="522"/>
      <c r="CE102" s="522"/>
      <c r="CF102" s="522"/>
      <c r="CG102" s="522"/>
      <c r="CH102" s="522"/>
      <c r="CI102" s="522"/>
      <c r="CJ102" s="522"/>
      <c r="CK102" s="522"/>
      <c r="CL102" s="522"/>
      <c r="CM102" s="522"/>
      <c r="CN102" s="522"/>
      <c r="CO102" s="664"/>
      <c r="CP102" s="522"/>
      <c r="CQ102" s="522"/>
      <c r="CR102" s="664"/>
      <c r="CS102" s="524"/>
      <c r="CT102" s="524"/>
      <c r="CU102" s="664"/>
      <c r="CV102" s="522"/>
      <c r="CW102" s="664"/>
      <c r="CX102" s="522"/>
      <c r="CY102" s="664"/>
      <c r="CZ102" s="522"/>
      <c r="DA102" s="664"/>
      <c r="DB102" s="522"/>
      <c r="DC102" s="664"/>
      <c r="DD102" s="532"/>
      <c r="DE102" s="432"/>
      <c r="DF102" s="432"/>
      <c r="DG102" s="432"/>
      <c r="DH102" s="432"/>
      <c r="DI102" s="432"/>
      <c r="DJ102" s="432"/>
      <c r="DK102" s="432"/>
      <c r="DL102" s="432"/>
      <c r="DM102" s="432"/>
      <c r="DN102" s="432"/>
      <c r="DO102" s="432"/>
      <c r="DP102" s="432"/>
      <c r="DQ102" s="432"/>
      <c r="DR102" s="432"/>
      <c r="DS102" s="432"/>
      <c r="DT102" s="432"/>
    </row>
    <row r="103" spans="1:124" s="533" customFormat="1" ht="11.25" x14ac:dyDescent="0.2">
      <c r="A103" s="673" t="s">
        <v>336</v>
      </c>
      <c r="B103" s="466" t="s">
        <v>243</v>
      </c>
      <c r="C103" s="662" t="s">
        <v>2</v>
      </c>
      <c r="D103" s="663" t="s">
        <v>2</v>
      </c>
      <c r="E103" s="663"/>
      <c r="F103" s="467"/>
      <c r="G103" s="468"/>
      <c r="H103" s="467"/>
      <c r="I103" s="469"/>
      <c r="J103" s="469"/>
      <c r="K103" s="467"/>
      <c r="L103" s="468"/>
      <c r="M103" s="467"/>
      <c r="N103" s="468"/>
      <c r="O103" s="664"/>
      <c r="P103" s="522"/>
      <c r="Q103" s="664"/>
      <c r="R103" s="522"/>
      <c r="S103" s="664"/>
      <c r="T103" s="522"/>
      <c r="U103" s="664"/>
      <c r="V103" s="522"/>
      <c r="W103" s="664"/>
      <c r="X103" s="522"/>
      <c r="Y103" s="665">
        <v>9.6</v>
      </c>
      <c r="Z103" s="666" t="s">
        <v>12</v>
      </c>
      <c r="AA103" s="665">
        <v>6.8</v>
      </c>
      <c r="AB103" s="666" t="s">
        <v>12</v>
      </c>
      <c r="AC103" s="665">
        <v>6.1</v>
      </c>
      <c r="AD103" s="666" t="s">
        <v>12</v>
      </c>
      <c r="AE103" s="667"/>
      <c r="AF103" s="666"/>
      <c r="AG103" s="668">
        <v>6</v>
      </c>
      <c r="AH103" s="666" t="s">
        <v>12</v>
      </c>
      <c r="AI103" s="665">
        <v>6.1</v>
      </c>
      <c r="AJ103" s="666" t="s">
        <v>12</v>
      </c>
      <c r="AK103" s="667"/>
      <c r="AL103" s="666"/>
      <c r="AM103" s="668">
        <v>6</v>
      </c>
      <c r="AN103" s="666" t="s">
        <v>12</v>
      </c>
      <c r="AO103" s="665">
        <v>6.8</v>
      </c>
      <c r="AP103" s="666" t="s">
        <v>12</v>
      </c>
      <c r="AQ103" s="667"/>
      <c r="AR103" s="666"/>
      <c r="AS103" s="667"/>
      <c r="AT103" s="666"/>
      <c r="AU103" s="665">
        <v>6.2000000000000011</v>
      </c>
      <c r="AV103" s="669" t="s">
        <v>12</v>
      </c>
      <c r="AW103" s="669"/>
      <c r="AX103" s="664"/>
      <c r="AY103" s="524"/>
      <c r="AZ103" s="524"/>
      <c r="BA103" s="664"/>
      <c r="BB103" s="522"/>
      <c r="BC103" s="527"/>
      <c r="BD103" s="526"/>
      <c r="BE103" s="526"/>
      <c r="BF103" s="527"/>
      <c r="BG103" s="527"/>
      <c r="BH103" s="527"/>
      <c r="BI103" s="526"/>
      <c r="BJ103" s="526"/>
      <c r="BK103" s="527"/>
      <c r="BL103" s="527"/>
      <c r="BM103" s="527"/>
      <c r="BN103" s="527"/>
      <c r="BO103" s="527"/>
      <c r="BP103" s="527"/>
      <c r="BQ103" s="522"/>
      <c r="BR103" s="524"/>
      <c r="BS103" s="524"/>
      <c r="BT103" s="522"/>
      <c r="BU103" s="524"/>
      <c r="BV103" s="524"/>
      <c r="BW103" s="522"/>
      <c r="BX103" s="524"/>
      <c r="BY103" s="524"/>
      <c r="BZ103" s="522"/>
      <c r="CA103" s="524"/>
      <c r="CB103" s="524"/>
      <c r="CC103" s="522"/>
      <c r="CD103" s="522"/>
      <c r="CE103" s="522"/>
      <c r="CF103" s="522"/>
      <c r="CG103" s="522"/>
      <c r="CH103" s="522"/>
      <c r="CI103" s="522"/>
      <c r="CJ103" s="522"/>
      <c r="CK103" s="522"/>
      <c r="CL103" s="522"/>
      <c r="CM103" s="522"/>
      <c r="CN103" s="522"/>
      <c r="CO103" s="664"/>
      <c r="CP103" s="522"/>
      <c r="CQ103" s="522"/>
      <c r="CR103" s="664"/>
      <c r="CS103" s="524"/>
      <c r="CT103" s="524"/>
      <c r="CU103" s="664"/>
      <c r="CV103" s="522"/>
      <c r="CW103" s="664"/>
      <c r="CX103" s="522"/>
      <c r="CY103" s="664"/>
      <c r="CZ103" s="522"/>
      <c r="DA103" s="664"/>
      <c r="DB103" s="522"/>
      <c r="DC103" s="664"/>
      <c r="DD103" s="532"/>
      <c r="DE103" s="432"/>
      <c r="DF103" s="432"/>
      <c r="DG103" s="432"/>
      <c r="DH103" s="432"/>
      <c r="DI103" s="432"/>
      <c r="DJ103" s="432"/>
      <c r="DK103" s="432"/>
      <c r="DL103" s="432"/>
      <c r="DM103" s="432"/>
      <c r="DN103" s="432"/>
      <c r="DO103" s="432"/>
      <c r="DP103" s="432"/>
      <c r="DQ103" s="432"/>
      <c r="DR103" s="432"/>
      <c r="DS103" s="432"/>
      <c r="DT103" s="432"/>
    </row>
    <row r="104" spans="1:124" s="533" customFormat="1" ht="11.25" x14ac:dyDescent="0.2">
      <c r="A104" s="673" t="s">
        <v>337</v>
      </c>
      <c r="B104" s="466" t="s">
        <v>243</v>
      </c>
      <c r="C104" s="662" t="s">
        <v>2</v>
      </c>
      <c r="D104" s="663" t="s">
        <v>2</v>
      </c>
      <c r="E104" s="663"/>
      <c r="F104" s="467"/>
      <c r="G104" s="468"/>
      <c r="H104" s="467"/>
      <c r="I104" s="469"/>
      <c r="J104" s="469"/>
      <c r="K104" s="467"/>
      <c r="L104" s="468"/>
      <c r="M104" s="467"/>
      <c r="N104" s="468"/>
      <c r="O104" s="664"/>
      <c r="P104" s="522"/>
      <c r="Q104" s="664"/>
      <c r="R104" s="522"/>
      <c r="S104" s="664"/>
      <c r="T104" s="522"/>
      <c r="U104" s="664"/>
      <c r="V104" s="522"/>
      <c r="W104" s="664"/>
      <c r="X104" s="522"/>
      <c r="Y104" s="665">
        <v>9.6</v>
      </c>
      <c r="Z104" s="666" t="s">
        <v>12</v>
      </c>
      <c r="AA104" s="665">
        <v>6.8</v>
      </c>
      <c r="AB104" s="666" t="s">
        <v>12</v>
      </c>
      <c r="AC104" s="665">
        <v>6.1</v>
      </c>
      <c r="AD104" s="666" t="s">
        <v>12</v>
      </c>
      <c r="AE104" s="667"/>
      <c r="AF104" s="666"/>
      <c r="AG104" s="668">
        <v>6</v>
      </c>
      <c r="AH104" s="666" t="s">
        <v>12</v>
      </c>
      <c r="AI104" s="665">
        <v>6.1</v>
      </c>
      <c r="AJ104" s="666" t="s">
        <v>12</v>
      </c>
      <c r="AK104" s="667"/>
      <c r="AL104" s="666"/>
      <c r="AM104" s="668">
        <v>6</v>
      </c>
      <c r="AN104" s="666" t="s">
        <v>12</v>
      </c>
      <c r="AO104" s="665">
        <v>6.8</v>
      </c>
      <c r="AP104" s="666" t="s">
        <v>12</v>
      </c>
      <c r="AQ104" s="667"/>
      <c r="AR104" s="666"/>
      <c r="AS104" s="667"/>
      <c r="AT104" s="666"/>
      <c r="AU104" s="665">
        <v>6.2000000000000011</v>
      </c>
      <c r="AV104" s="669" t="s">
        <v>12</v>
      </c>
      <c r="AW104" s="669"/>
      <c r="AX104" s="664"/>
      <c r="AY104" s="524"/>
      <c r="AZ104" s="524"/>
      <c r="BA104" s="664"/>
      <c r="BB104" s="522"/>
      <c r="BC104" s="527"/>
      <c r="BD104" s="526"/>
      <c r="BE104" s="526"/>
      <c r="BF104" s="527"/>
      <c r="BG104" s="527"/>
      <c r="BH104" s="527"/>
      <c r="BI104" s="526"/>
      <c r="BJ104" s="526"/>
      <c r="BK104" s="527"/>
      <c r="BL104" s="527"/>
      <c r="BM104" s="527"/>
      <c r="BN104" s="527"/>
      <c r="BO104" s="527"/>
      <c r="BP104" s="527"/>
      <c r="BQ104" s="522"/>
      <c r="BR104" s="524"/>
      <c r="BS104" s="524"/>
      <c r="BT104" s="522"/>
      <c r="BU104" s="524"/>
      <c r="BV104" s="524"/>
      <c r="BW104" s="522"/>
      <c r="BX104" s="524"/>
      <c r="BY104" s="524"/>
      <c r="BZ104" s="522"/>
      <c r="CA104" s="524"/>
      <c r="CB104" s="524"/>
      <c r="CC104" s="522"/>
      <c r="CD104" s="522"/>
      <c r="CE104" s="522"/>
      <c r="CF104" s="522"/>
      <c r="CG104" s="522"/>
      <c r="CH104" s="522"/>
      <c r="CI104" s="522"/>
      <c r="CJ104" s="522"/>
      <c r="CK104" s="522"/>
      <c r="CL104" s="522"/>
      <c r="CM104" s="522"/>
      <c r="CN104" s="522"/>
      <c r="CO104" s="664"/>
      <c r="CP104" s="522"/>
      <c r="CQ104" s="522"/>
      <c r="CR104" s="664"/>
      <c r="CS104" s="524"/>
      <c r="CT104" s="524"/>
      <c r="CU104" s="664"/>
      <c r="CV104" s="522"/>
      <c r="CW104" s="664"/>
      <c r="CX104" s="522"/>
      <c r="CY104" s="664"/>
      <c r="CZ104" s="522"/>
      <c r="DA104" s="664"/>
      <c r="DB104" s="522"/>
      <c r="DC104" s="664"/>
      <c r="DD104" s="532"/>
      <c r="DE104" s="432"/>
      <c r="DF104" s="432"/>
      <c r="DG104" s="432"/>
      <c r="DH104" s="432"/>
      <c r="DI104" s="432"/>
      <c r="DJ104" s="432"/>
      <c r="DK104" s="432"/>
      <c r="DL104" s="432"/>
      <c r="DM104" s="432"/>
      <c r="DN104" s="432"/>
      <c r="DO104" s="432"/>
      <c r="DP104" s="432"/>
      <c r="DQ104" s="432"/>
      <c r="DR104" s="432"/>
      <c r="DS104" s="432"/>
      <c r="DT104" s="432"/>
    </row>
    <row r="105" spans="1:124" s="533" customFormat="1" ht="11.25" x14ac:dyDescent="0.2">
      <c r="A105" s="465" t="s">
        <v>122</v>
      </c>
      <c r="B105" s="466" t="s">
        <v>243</v>
      </c>
      <c r="C105" s="662" t="s">
        <v>2</v>
      </c>
      <c r="D105" s="663" t="s">
        <v>2</v>
      </c>
      <c r="E105" s="663"/>
      <c r="F105" s="467">
        <v>1.1000000000000001</v>
      </c>
      <c r="G105" s="468" t="s">
        <v>12</v>
      </c>
      <c r="H105" s="467">
        <v>1.2</v>
      </c>
      <c r="I105" s="469" t="s">
        <v>12</v>
      </c>
      <c r="J105" s="469"/>
      <c r="K105" s="467">
        <v>1</v>
      </c>
      <c r="L105" s="468" t="s">
        <v>12</v>
      </c>
      <c r="M105" s="467">
        <v>1.1000000000000001</v>
      </c>
      <c r="N105" s="468" t="s">
        <v>12</v>
      </c>
      <c r="O105" s="670">
        <v>1.1000000000000001</v>
      </c>
      <c r="P105" s="527" t="s">
        <v>12</v>
      </c>
      <c r="Q105" s="670">
        <v>1.1000000000000001</v>
      </c>
      <c r="R105" s="522" t="s">
        <v>12</v>
      </c>
      <c r="S105" s="670">
        <v>1.2</v>
      </c>
      <c r="T105" s="522" t="s">
        <v>12</v>
      </c>
      <c r="U105" s="670"/>
      <c r="V105" s="522"/>
      <c r="W105" s="670"/>
      <c r="X105" s="522"/>
      <c r="Y105" s="665">
        <v>9.6</v>
      </c>
      <c r="Z105" s="666" t="s">
        <v>12</v>
      </c>
      <c r="AA105" s="665">
        <v>6.8</v>
      </c>
      <c r="AB105" s="666" t="s">
        <v>12</v>
      </c>
      <c r="AC105" s="665">
        <v>6.1</v>
      </c>
      <c r="AD105" s="666" t="s">
        <v>12</v>
      </c>
      <c r="AE105" s="667"/>
      <c r="AF105" s="666"/>
      <c r="AG105" s="668">
        <v>6</v>
      </c>
      <c r="AH105" s="666" t="s">
        <v>12</v>
      </c>
      <c r="AI105" s="665">
        <v>6.1</v>
      </c>
      <c r="AJ105" s="666" t="s">
        <v>12</v>
      </c>
      <c r="AK105" s="667"/>
      <c r="AL105" s="666"/>
      <c r="AM105" s="668">
        <v>6</v>
      </c>
      <c r="AN105" s="666" t="s">
        <v>12</v>
      </c>
      <c r="AO105" s="665">
        <v>6.8</v>
      </c>
      <c r="AP105" s="666" t="s">
        <v>12</v>
      </c>
      <c r="AQ105" s="667"/>
      <c r="AR105" s="666"/>
      <c r="AS105" s="667"/>
      <c r="AT105" s="666"/>
      <c r="AU105" s="665">
        <v>6.2000000000000011</v>
      </c>
      <c r="AV105" s="669" t="s">
        <v>12</v>
      </c>
      <c r="AW105" s="669"/>
      <c r="AX105" s="670"/>
      <c r="AY105" s="524"/>
      <c r="AZ105" s="524"/>
      <c r="BA105" s="670"/>
      <c r="BB105" s="522"/>
      <c r="BC105" s="527"/>
      <c r="BD105" s="526"/>
      <c r="BE105" s="526"/>
      <c r="BF105" s="527"/>
      <c r="BG105" s="527"/>
      <c r="BH105" s="527"/>
      <c r="BI105" s="526"/>
      <c r="BJ105" s="526"/>
      <c r="BK105" s="527"/>
      <c r="BL105" s="527"/>
      <c r="BM105" s="527"/>
      <c r="BN105" s="527"/>
      <c r="BO105" s="527"/>
      <c r="BP105" s="527"/>
      <c r="BQ105" s="522"/>
      <c r="BR105" s="524"/>
      <c r="BS105" s="524"/>
      <c r="BT105" s="522"/>
      <c r="BU105" s="524"/>
      <c r="BV105" s="524"/>
      <c r="BW105" s="522"/>
      <c r="BX105" s="524"/>
      <c r="BY105" s="524"/>
      <c r="BZ105" s="522"/>
      <c r="CA105" s="524"/>
      <c r="CB105" s="524"/>
      <c r="CC105" s="522"/>
      <c r="CD105" s="522"/>
      <c r="CE105" s="522"/>
      <c r="CF105" s="522"/>
      <c r="CG105" s="522"/>
      <c r="CH105" s="522"/>
      <c r="CI105" s="522"/>
      <c r="CJ105" s="522"/>
      <c r="CK105" s="522"/>
      <c r="CL105" s="522"/>
      <c r="CM105" s="522"/>
      <c r="CN105" s="522"/>
      <c r="CO105" s="670"/>
      <c r="CP105" s="522"/>
      <c r="CQ105" s="522"/>
      <c r="CR105" s="670"/>
      <c r="CS105" s="524"/>
      <c r="CT105" s="524"/>
      <c r="CU105" s="670"/>
      <c r="CV105" s="522"/>
      <c r="CW105" s="670"/>
      <c r="CX105" s="522"/>
      <c r="CY105" s="670"/>
      <c r="CZ105" s="522"/>
      <c r="DA105" s="670"/>
      <c r="DB105" s="522"/>
      <c r="DC105" s="670"/>
      <c r="DD105" s="532"/>
      <c r="DE105" s="432"/>
      <c r="DF105" s="432"/>
      <c r="DG105" s="432"/>
      <c r="DH105" s="432"/>
      <c r="DI105" s="432"/>
      <c r="DJ105" s="432"/>
      <c r="DK105" s="432"/>
      <c r="DL105" s="432"/>
      <c r="DM105" s="432"/>
      <c r="DN105" s="432"/>
      <c r="DO105" s="432"/>
      <c r="DP105" s="432"/>
      <c r="DQ105" s="432"/>
      <c r="DR105" s="432"/>
      <c r="DS105" s="432"/>
      <c r="DT105" s="432"/>
    </row>
    <row r="106" spans="1:124" s="533" customFormat="1" ht="11.25" x14ac:dyDescent="0.2">
      <c r="A106" s="465" t="s">
        <v>123</v>
      </c>
      <c r="B106" s="466" t="s">
        <v>243</v>
      </c>
      <c r="C106" s="662" t="s">
        <v>2</v>
      </c>
      <c r="D106" s="663" t="s">
        <v>2</v>
      </c>
      <c r="E106" s="663"/>
      <c r="F106" s="467">
        <v>1.1000000000000001</v>
      </c>
      <c r="G106" s="468" t="s">
        <v>12</v>
      </c>
      <c r="H106" s="467">
        <v>1.2</v>
      </c>
      <c r="I106" s="469" t="s">
        <v>12</v>
      </c>
      <c r="J106" s="469"/>
      <c r="K106" s="467">
        <v>1</v>
      </c>
      <c r="L106" s="468" t="s">
        <v>12</v>
      </c>
      <c r="M106" s="467">
        <v>1.1000000000000001</v>
      </c>
      <c r="N106" s="468" t="s">
        <v>12</v>
      </c>
      <c r="O106" s="670">
        <v>1.1000000000000001</v>
      </c>
      <c r="P106" s="527" t="s">
        <v>12</v>
      </c>
      <c r="Q106" s="670">
        <v>1.1000000000000001</v>
      </c>
      <c r="R106" s="522" t="s">
        <v>12</v>
      </c>
      <c r="S106" s="670">
        <v>1.2</v>
      </c>
      <c r="T106" s="522" t="s">
        <v>12</v>
      </c>
      <c r="U106" s="670"/>
      <c r="V106" s="522"/>
      <c r="W106" s="670"/>
      <c r="X106" s="522"/>
      <c r="Y106" s="665">
        <v>9.6</v>
      </c>
      <c r="Z106" s="666" t="s">
        <v>12</v>
      </c>
      <c r="AA106" s="665">
        <v>6.8</v>
      </c>
      <c r="AB106" s="666" t="s">
        <v>12</v>
      </c>
      <c r="AC106" s="665">
        <v>6.1</v>
      </c>
      <c r="AD106" s="666" t="s">
        <v>12</v>
      </c>
      <c r="AE106" s="667"/>
      <c r="AF106" s="666"/>
      <c r="AG106" s="668">
        <v>6</v>
      </c>
      <c r="AH106" s="666" t="s">
        <v>12</v>
      </c>
      <c r="AI106" s="665">
        <v>6.1</v>
      </c>
      <c r="AJ106" s="666" t="s">
        <v>12</v>
      </c>
      <c r="AK106" s="667"/>
      <c r="AL106" s="666"/>
      <c r="AM106" s="668">
        <v>6</v>
      </c>
      <c r="AN106" s="666" t="s">
        <v>12</v>
      </c>
      <c r="AO106" s="665">
        <v>6.8</v>
      </c>
      <c r="AP106" s="666" t="s">
        <v>12</v>
      </c>
      <c r="AQ106" s="667"/>
      <c r="AR106" s="666"/>
      <c r="AS106" s="667"/>
      <c r="AT106" s="666"/>
      <c r="AU106" s="665">
        <v>6.2000000000000011</v>
      </c>
      <c r="AV106" s="669" t="s">
        <v>12</v>
      </c>
      <c r="AW106" s="669"/>
      <c r="AX106" s="670"/>
      <c r="AY106" s="524"/>
      <c r="AZ106" s="524"/>
      <c r="BA106" s="670"/>
      <c r="BB106" s="522"/>
      <c r="BC106" s="527"/>
      <c r="BD106" s="526"/>
      <c r="BE106" s="526"/>
      <c r="BF106" s="527"/>
      <c r="BG106" s="527"/>
      <c r="BH106" s="527"/>
      <c r="BI106" s="526"/>
      <c r="BJ106" s="526"/>
      <c r="BK106" s="527"/>
      <c r="BL106" s="527"/>
      <c r="BM106" s="527"/>
      <c r="BN106" s="527"/>
      <c r="BO106" s="527"/>
      <c r="BP106" s="527"/>
      <c r="BQ106" s="522"/>
      <c r="BR106" s="524"/>
      <c r="BS106" s="524"/>
      <c r="BT106" s="522"/>
      <c r="BU106" s="524"/>
      <c r="BV106" s="524"/>
      <c r="BW106" s="522"/>
      <c r="BX106" s="524"/>
      <c r="BY106" s="524"/>
      <c r="BZ106" s="522"/>
      <c r="CA106" s="524"/>
      <c r="CB106" s="524"/>
      <c r="CC106" s="522"/>
      <c r="CD106" s="522"/>
      <c r="CE106" s="522"/>
      <c r="CF106" s="522"/>
      <c r="CG106" s="522"/>
      <c r="CH106" s="522"/>
      <c r="CI106" s="522"/>
      <c r="CJ106" s="522"/>
      <c r="CK106" s="522"/>
      <c r="CL106" s="522"/>
      <c r="CM106" s="522"/>
      <c r="CN106" s="522"/>
      <c r="CO106" s="670"/>
      <c r="CP106" s="522"/>
      <c r="CQ106" s="522"/>
      <c r="CR106" s="670"/>
      <c r="CS106" s="524"/>
      <c r="CT106" s="524"/>
      <c r="CU106" s="670"/>
      <c r="CV106" s="522"/>
      <c r="CW106" s="670"/>
      <c r="CX106" s="522"/>
      <c r="CY106" s="670"/>
      <c r="CZ106" s="522"/>
      <c r="DA106" s="670"/>
      <c r="DB106" s="522"/>
      <c r="DC106" s="670"/>
      <c r="DD106" s="532"/>
      <c r="DE106" s="432"/>
      <c r="DF106" s="432"/>
      <c r="DG106" s="432"/>
      <c r="DH106" s="432"/>
      <c r="DI106" s="432"/>
      <c r="DJ106" s="432"/>
      <c r="DK106" s="432"/>
      <c r="DL106" s="432"/>
      <c r="DM106" s="432"/>
      <c r="DN106" s="432"/>
      <c r="DO106" s="432"/>
      <c r="DP106" s="432"/>
      <c r="DQ106" s="432"/>
      <c r="DR106" s="432"/>
      <c r="DS106" s="432"/>
      <c r="DT106" s="432"/>
    </row>
    <row r="107" spans="1:124" s="533" customFormat="1" ht="11.25" x14ac:dyDescent="0.2">
      <c r="A107" s="465" t="s">
        <v>124</v>
      </c>
      <c r="B107" s="466" t="s">
        <v>243</v>
      </c>
      <c r="C107" s="662" t="s">
        <v>2</v>
      </c>
      <c r="D107" s="663" t="s">
        <v>2</v>
      </c>
      <c r="E107" s="663"/>
      <c r="F107" s="467">
        <v>1.1000000000000001</v>
      </c>
      <c r="G107" s="468" t="s">
        <v>12</v>
      </c>
      <c r="H107" s="467">
        <v>1.2</v>
      </c>
      <c r="I107" s="469" t="s">
        <v>12</v>
      </c>
      <c r="J107" s="469"/>
      <c r="K107" s="467">
        <v>1</v>
      </c>
      <c r="L107" s="468" t="s">
        <v>12</v>
      </c>
      <c r="M107" s="467">
        <v>1.1000000000000001</v>
      </c>
      <c r="N107" s="468" t="s">
        <v>12</v>
      </c>
      <c r="O107" s="670">
        <v>1.1000000000000001</v>
      </c>
      <c r="P107" s="527" t="s">
        <v>12</v>
      </c>
      <c r="Q107" s="670">
        <v>1.1000000000000001</v>
      </c>
      <c r="R107" s="522" t="s">
        <v>12</v>
      </c>
      <c r="S107" s="670">
        <v>1.2</v>
      </c>
      <c r="T107" s="522" t="s">
        <v>12</v>
      </c>
      <c r="U107" s="670"/>
      <c r="V107" s="522"/>
      <c r="W107" s="670"/>
      <c r="X107" s="522"/>
      <c r="Y107" s="665">
        <v>9.6</v>
      </c>
      <c r="Z107" s="666" t="s">
        <v>12</v>
      </c>
      <c r="AA107" s="665">
        <v>6.8</v>
      </c>
      <c r="AB107" s="666" t="s">
        <v>12</v>
      </c>
      <c r="AC107" s="665">
        <v>6.1</v>
      </c>
      <c r="AD107" s="666" t="s">
        <v>12</v>
      </c>
      <c r="AE107" s="667"/>
      <c r="AF107" s="666"/>
      <c r="AG107" s="668">
        <v>6</v>
      </c>
      <c r="AH107" s="666" t="s">
        <v>12</v>
      </c>
      <c r="AI107" s="665">
        <v>6.1</v>
      </c>
      <c r="AJ107" s="666" t="s">
        <v>12</v>
      </c>
      <c r="AK107" s="667"/>
      <c r="AL107" s="666"/>
      <c r="AM107" s="668">
        <v>6</v>
      </c>
      <c r="AN107" s="666" t="s">
        <v>12</v>
      </c>
      <c r="AO107" s="665">
        <v>6.8</v>
      </c>
      <c r="AP107" s="666" t="s">
        <v>12</v>
      </c>
      <c r="AQ107" s="667"/>
      <c r="AR107" s="666"/>
      <c r="AS107" s="667"/>
      <c r="AT107" s="666"/>
      <c r="AU107" s="665">
        <v>6.2000000000000011</v>
      </c>
      <c r="AV107" s="669" t="s">
        <v>12</v>
      </c>
      <c r="AW107" s="669"/>
      <c r="AX107" s="670"/>
      <c r="AY107" s="524"/>
      <c r="AZ107" s="524"/>
      <c r="BA107" s="670"/>
      <c r="BB107" s="522"/>
      <c r="BC107" s="527"/>
      <c r="BD107" s="526"/>
      <c r="BE107" s="526"/>
      <c r="BF107" s="527"/>
      <c r="BG107" s="527"/>
      <c r="BH107" s="527"/>
      <c r="BI107" s="526"/>
      <c r="BJ107" s="526"/>
      <c r="BK107" s="527"/>
      <c r="BL107" s="527"/>
      <c r="BM107" s="527"/>
      <c r="BN107" s="527"/>
      <c r="BO107" s="527"/>
      <c r="BP107" s="527"/>
      <c r="BQ107" s="522"/>
      <c r="BR107" s="524"/>
      <c r="BS107" s="524"/>
      <c r="BT107" s="522"/>
      <c r="BU107" s="524"/>
      <c r="BV107" s="524"/>
      <c r="BW107" s="522"/>
      <c r="BX107" s="524"/>
      <c r="BY107" s="524"/>
      <c r="BZ107" s="522"/>
      <c r="CA107" s="524"/>
      <c r="CB107" s="524"/>
      <c r="CC107" s="522"/>
      <c r="CD107" s="522"/>
      <c r="CE107" s="522"/>
      <c r="CF107" s="522"/>
      <c r="CG107" s="522"/>
      <c r="CH107" s="522"/>
      <c r="CI107" s="522"/>
      <c r="CJ107" s="522"/>
      <c r="CK107" s="522"/>
      <c r="CL107" s="522"/>
      <c r="CM107" s="522"/>
      <c r="CN107" s="522"/>
      <c r="CO107" s="670"/>
      <c r="CP107" s="522"/>
      <c r="CQ107" s="522"/>
      <c r="CR107" s="670"/>
      <c r="CS107" s="524"/>
      <c r="CT107" s="524"/>
      <c r="CU107" s="670"/>
      <c r="CV107" s="522"/>
      <c r="CW107" s="670"/>
      <c r="CX107" s="522"/>
      <c r="CY107" s="670"/>
      <c r="CZ107" s="522"/>
      <c r="DA107" s="670"/>
      <c r="DB107" s="522"/>
      <c r="DC107" s="670"/>
      <c r="DD107" s="532"/>
      <c r="DE107" s="432"/>
      <c r="DF107" s="432"/>
      <c r="DG107" s="432"/>
      <c r="DH107" s="432"/>
      <c r="DI107" s="432"/>
      <c r="DJ107" s="432"/>
      <c r="DK107" s="432"/>
      <c r="DL107" s="432"/>
      <c r="DM107" s="432"/>
      <c r="DN107" s="432"/>
      <c r="DO107" s="432"/>
      <c r="DP107" s="432"/>
      <c r="DQ107" s="432"/>
      <c r="DR107" s="432"/>
      <c r="DS107" s="432"/>
      <c r="DT107" s="432"/>
    </row>
    <row r="108" spans="1:124" s="533" customFormat="1" ht="11.25" x14ac:dyDescent="0.2">
      <c r="A108" s="465" t="s">
        <v>125</v>
      </c>
      <c r="B108" s="466" t="s">
        <v>243</v>
      </c>
      <c r="C108" s="662" t="s">
        <v>2</v>
      </c>
      <c r="D108" s="663" t="s">
        <v>2</v>
      </c>
      <c r="E108" s="663"/>
      <c r="F108" s="467">
        <v>1.1000000000000001</v>
      </c>
      <c r="G108" s="468" t="s">
        <v>12</v>
      </c>
      <c r="H108" s="467">
        <v>1.2</v>
      </c>
      <c r="I108" s="469" t="s">
        <v>12</v>
      </c>
      <c r="J108" s="469"/>
      <c r="K108" s="467">
        <v>1</v>
      </c>
      <c r="L108" s="468" t="s">
        <v>12</v>
      </c>
      <c r="M108" s="467">
        <v>1.1000000000000001</v>
      </c>
      <c r="N108" s="468" t="s">
        <v>12</v>
      </c>
      <c r="O108" s="670">
        <v>1.1000000000000001</v>
      </c>
      <c r="P108" s="527" t="s">
        <v>12</v>
      </c>
      <c r="Q108" s="670">
        <v>1.1000000000000001</v>
      </c>
      <c r="R108" s="522" t="s">
        <v>12</v>
      </c>
      <c r="S108" s="670">
        <v>1.2</v>
      </c>
      <c r="T108" s="522" t="s">
        <v>12</v>
      </c>
      <c r="U108" s="670"/>
      <c r="V108" s="522"/>
      <c r="W108" s="670"/>
      <c r="X108" s="522"/>
      <c r="Y108" s="665">
        <v>9.6</v>
      </c>
      <c r="Z108" s="666" t="s">
        <v>12</v>
      </c>
      <c r="AA108" s="665">
        <v>6.8</v>
      </c>
      <c r="AB108" s="666" t="s">
        <v>12</v>
      </c>
      <c r="AC108" s="665">
        <v>6.1</v>
      </c>
      <c r="AD108" s="666" t="s">
        <v>12</v>
      </c>
      <c r="AE108" s="667"/>
      <c r="AF108" s="666"/>
      <c r="AG108" s="668">
        <v>6</v>
      </c>
      <c r="AH108" s="666" t="s">
        <v>12</v>
      </c>
      <c r="AI108" s="665">
        <v>6.1</v>
      </c>
      <c r="AJ108" s="666" t="s">
        <v>12</v>
      </c>
      <c r="AK108" s="667"/>
      <c r="AL108" s="666"/>
      <c r="AM108" s="668">
        <v>6</v>
      </c>
      <c r="AN108" s="666" t="s">
        <v>12</v>
      </c>
      <c r="AO108" s="665">
        <v>6.8</v>
      </c>
      <c r="AP108" s="666" t="s">
        <v>12</v>
      </c>
      <c r="AQ108" s="667"/>
      <c r="AR108" s="666"/>
      <c r="AS108" s="667"/>
      <c r="AT108" s="666"/>
      <c r="AU108" s="665">
        <v>6.2000000000000011</v>
      </c>
      <c r="AV108" s="669" t="s">
        <v>12</v>
      </c>
      <c r="AW108" s="669"/>
      <c r="AX108" s="670"/>
      <c r="AY108" s="524"/>
      <c r="AZ108" s="524"/>
      <c r="BA108" s="670"/>
      <c r="BB108" s="522"/>
      <c r="BC108" s="527"/>
      <c r="BD108" s="526"/>
      <c r="BE108" s="526"/>
      <c r="BF108" s="527"/>
      <c r="BG108" s="527"/>
      <c r="BH108" s="527"/>
      <c r="BI108" s="526"/>
      <c r="BJ108" s="526"/>
      <c r="BK108" s="527"/>
      <c r="BL108" s="527"/>
      <c r="BM108" s="527"/>
      <c r="BN108" s="527"/>
      <c r="BO108" s="527"/>
      <c r="BP108" s="527"/>
      <c r="BQ108" s="522"/>
      <c r="BR108" s="524"/>
      <c r="BS108" s="524"/>
      <c r="BT108" s="522"/>
      <c r="BU108" s="524"/>
      <c r="BV108" s="524"/>
      <c r="BW108" s="522"/>
      <c r="BX108" s="524"/>
      <c r="BY108" s="524"/>
      <c r="BZ108" s="522"/>
      <c r="CA108" s="524"/>
      <c r="CB108" s="524"/>
      <c r="CC108" s="522"/>
      <c r="CD108" s="522"/>
      <c r="CE108" s="522"/>
      <c r="CF108" s="522"/>
      <c r="CG108" s="522"/>
      <c r="CH108" s="522"/>
      <c r="CI108" s="522"/>
      <c r="CJ108" s="522"/>
      <c r="CK108" s="522"/>
      <c r="CL108" s="522"/>
      <c r="CM108" s="522"/>
      <c r="CN108" s="522"/>
      <c r="CO108" s="670"/>
      <c r="CP108" s="522"/>
      <c r="CQ108" s="522"/>
      <c r="CR108" s="670"/>
      <c r="CS108" s="524"/>
      <c r="CT108" s="524"/>
      <c r="CU108" s="670"/>
      <c r="CV108" s="522"/>
      <c r="CW108" s="670"/>
      <c r="CX108" s="522"/>
      <c r="CY108" s="670"/>
      <c r="CZ108" s="522"/>
      <c r="DA108" s="670"/>
      <c r="DB108" s="522"/>
      <c r="DC108" s="670"/>
      <c r="DD108" s="532"/>
      <c r="DE108" s="432"/>
      <c r="DF108" s="432"/>
      <c r="DG108" s="432"/>
      <c r="DH108" s="432"/>
      <c r="DI108" s="432"/>
      <c r="DJ108" s="432"/>
      <c r="DK108" s="432"/>
      <c r="DL108" s="432"/>
      <c r="DM108" s="432"/>
      <c r="DN108" s="432"/>
      <c r="DO108" s="432"/>
      <c r="DP108" s="432"/>
      <c r="DQ108" s="432"/>
      <c r="DR108" s="432"/>
      <c r="DS108" s="432"/>
      <c r="DT108" s="432"/>
    </row>
    <row r="109" spans="1:124" s="533" customFormat="1" ht="11.25" x14ac:dyDescent="0.2">
      <c r="A109" s="465" t="s">
        <v>126</v>
      </c>
      <c r="B109" s="466" t="s">
        <v>243</v>
      </c>
      <c r="C109" s="662" t="s">
        <v>2</v>
      </c>
      <c r="D109" s="663" t="s">
        <v>2</v>
      </c>
      <c r="E109" s="663"/>
      <c r="F109" s="467">
        <v>1.1000000000000001</v>
      </c>
      <c r="G109" s="468" t="s">
        <v>12</v>
      </c>
      <c r="H109" s="467">
        <v>1.2</v>
      </c>
      <c r="I109" s="469" t="s">
        <v>12</v>
      </c>
      <c r="J109" s="469"/>
      <c r="K109" s="467">
        <v>1</v>
      </c>
      <c r="L109" s="468" t="s">
        <v>12</v>
      </c>
      <c r="M109" s="467">
        <v>1.1000000000000001</v>
      </c>
      <c r="N109" s="468" t="s">
        <v>12</v>
      </c>
      <c r="O109" s="670">
        <v>1.1000000000000001</v>
      </c>
      <c r="P109" s="527" t="s">
        <v>12</v>
      </c>
      <c r="Q109" s="670">
        <v>1.1000000000000001</v>
      </c>
      <c r="R109" s="522" t="s">
        <v>12</v>
      </c>
      <c r="S109" s="670">
        <v>1.2</v>
      </c>
      <c r="T109" s="522" t="s">
        <v>12</v>
      </c>
      <c r="U109" s="670"/>
      <c r="V109" s="522"/>
      <c r="W109" s="670"/>
      <c r="X109" s="522"/>
      <c r="Y109" s="665">
        <v>9.6</v>
      </c>
      <c r="Z109" s="666" t="s">
        <v>12</v>
      </c>
      <c r="AA109" s="665">
        <v>6.8</v>
      </c>
      <c r="AB109" s="666" t="s">
        <v>12</v>
      </c>
      <c r="AC109" s="665">
        <v>6.1</v>
      </c>
      <c r="AD109" s="666" t="s">
        <v>12</v>
      </c>
      <c r="AE109" s="667"/>
      <c r="AF109" s="666"/>
      <c r="AG109" s="668">
        <v>6</v>
      </c>
      <c r="AH109" s="666" t="s">
        <v>12</v>
      </c>
      <c r="AI109" s="665">
        <v>6.1</v>
      </c>
      <c r="AJ109" s="666" t="s">
        <v>12</v>
      </c>
      <c r="AK109" s="667"/>
      <c r="AL109" s="666"/>
      <c r="AM109" s="668">
        <v>6</v>
      </c>
      <c r="AN109" s="666" t="s">
        <v>12</v>
      </c>
      <c r="AO109" s="665">
        <v>6.8</v>
      </c>
      <c r="AP109" s="666" t="s">
        <v>12</v>
      </c>
      <c r="AQ109" s="667"/>
      <c r="AR109" s="666"/>
      <c r="AS109" s="667"/>
      <c r="AT109" s="666"/>
      <c r="AU109" s="665">
        <v>6.2000000000000011</v>
      </c>
      <c r="AV109" s="669" t="s">
        <v>12</v>
      </c>
      <c r="AW109" s="669"/>
      <c r="AX109" s="670"/>
      <c r="AY109" s="524"/>
      <c r="AZ109" s="524"/>
      <c r="BA109" s="670"/>
      <c r="BB109" s="522"/>
      <c r="BC109" s="527"/>
      <c r="BD109" s="526"/>
      <c r="BE109" s="526"/>
      <c r="BF109" s="527"/>
      <c r="BG109" s="527"/>
      <c r="BH109" s="527"/>
      <c r="BI109" s="526"/>
      <c r="BJ109" s="526"/>
      <c r="BK109" s="527"/>
      <c r="BL109" s="527"/>
      <c r="BM109" s="527"/>
      <c r="BN109" s="527"/>
      <c r="BO109" s="527"/>
      <c r="BP109" s="527"/>
      <c r="BQ109" s="522"/>
      <c r="BR109" s="524"/>
      <c r="BS109" s="524"/>
      <c r="BT109" s="522"/>
      <c r="BU109" s="524"/>
      <c r="BV109" s="524"/>
      <c r="BW109" s="522"/>
      <c r="BX109" s="524"/>
      <c r="BY109" s="524"/>
      <c r="BZ109" s="522"/>
      <c r="CA109" s="524"/>
      <c r="CB109" s="524"/>
      <c r="CC109" s="522"/>
      <c r="CD109" s="522"/>
      <c r="CE109" s="522"/>
      <c r="CF109" s="522"/>
      <c r="CG109" s="522"/>
      <c r="CH109" s="522"/>
      <c r="CI109" s="522"/>
      <c r="CJ109" s="522"/>
      <c r="CK109" s="522"/>
      <c r="CL109" s="522"/>
      <c r="CM109" s="522"/>
      <c r="CN109" s="522"/>
      <c r="CO109" s="670"/>
      <c r="CP109" s="522"/>
      <c r="CQ109" s="522"/>
      <c r="CR109" s="670"/>
      <c r="CS109" s="524"/>
      <c r="CT109" s="524"/>
      <c r="CU109" s="670"/>
      <c r="CV109" s="522"/>
      <c r="CW109" s="670"/>
      <c r="CX109" s="522"/>
      <c r="CY109" s="670"/>
      <c r="CZ109" s="522"/>
      <c r="DA109" s="670"/>
      <c r="DB109" s="522"/>
      <c r="DC109" s="670"/>
      <c r="DD109" s="532"/>
      <c r="DE109" s="432"/>
      <c r="DF109" s="432"/>
      <c r="DG109" s="432"/>
      <c r="DH109" s="432"/>
      <c r="DI109" s="432"/>
      <c r="DJ109" s="432"/>
      <c r="DK109" s="432"/>
      <c r="DL109" s="432"/>
      <c r="DM109" s="432"/>
      <c r="DN109" s="432"/>
      <c r="DO109" s="432"/>
      <c r="DP109" s="432"/>
      <c r="DQ109" s="432"/>
      <c r="DR109" s="432"/>
      <c r="DS109" s="432"/>
      <c r="DT109" s="432"/>
    </row>
    <row r="110" spans="1:124" s="533" customFormat="1" ht="11.25" x14ac:dyDescent="0.2">
      <c r="A110" s="465" t="s">
        <v>127</v>
      </c>
      <c r="B110" s="466" t="s">
        <v>243</v>
      </c>
      <c r="C110" s="662" t="s">
        <v>2</v>
      </c>
      <c r="D110" s="663" t="s">
        <v>2</v>
      </c>
      <c r="E110" s="663"/>
      <c r="F110" s="467">
        <v>1.1000000000000001</v>
      </c>
      <c r="G110" s="468" t="s">
        <v>12</v>
      </c>
      <c r="H110" s="467">
        <v>1.2</v>
      </c>
      <c r="I110" s="469" t="s">
        <v>12</v>
      </c>
      <c r="J110" s="469"/>
      <c r="K110" s="467">
        <v>1</v>
      </c>
      <c r="L110" s="468" t="s">
        <v>12</v>
      </c>
      <c r="M110" s="467">
        <v>1.1000000000000001</v>
      </c>
      <c r="N110" s="468" t="s">
        <v>12</v>
      </c>
      <c r="O110" s="670">
        <v>1.1000000000000001</v>
      </c>
      <c r="P110" s="527" t="s">
        <v>12</v>
      </c>
      <c r="Q110" s="670">
        <v>1.1000000000000001</v>
      </c>
      <c r="R110" s="522" t="s">
        <v>12</v>
      </c>
      <c r="S110" s="670">
        <v>1.2</v>
      </c>
      <c r="T110" s="522" t="s">
        <v>12</v>
      </c>
      <c r="U110" s="670"/>
      <c r="V110" s="522"/>
      <c r="W110" s="670"/>
      <c r="X110" s="522"/>
      <c r="Y110" s="665">
        <v>9.6</v>
      </c>
      <c r="Z110" s="666" t="s">
        <v>12</v>
      </c>
      <c r="AA110" s="665">
        <v>6.8</v>
      </c>
      <c r="AB110" s="666" t="s">
        <v>12</v>
      </c>
      <c r="AC110" s="665">
        <v>6.1</v>
      </c>
      <c r="AD110" s="666" t="s">
        <v>12</v>
      </c>
      <c r="AE110" s="667"/>
      <c r="AF110" s="666"/>
      <c r="AG110" s="668">
        <v>6</v>
      </c>
      <c r="AH110" s="666" t="s">
        <v>12</v>
      </c>
      <c r="AI110" s="665">
        <v>6.1</v>
      </c>
      <c r="AJ110" s="666" t="s">
        <v>12</v>
      </c>
      <c r="AK110" s="667"/>
      <c r="AL110" s="666"/>
      <c r="AM110" s="668">
        <v>6</v>
      </c>
      <c r="AN110" s="666" t="s">
        <v>12</v>
      </c>
      <c r="AO110" s="665">
        <v>6.8</v>
      </c>
      <c r="AP110" s="666" t="s">
        <v>12</v>
      </c>
      <c r="AQ110" s="667"/>
      <c r="AR110" s="666"/>
      <c r="AS110" s="667"/>
      <c r="AT110" s="666"/>
      <c r="AU110" s="665">
        <v>6.2000000000000011</v>
      </c>
      <c r="AV110" s="669" t="s">
        <v>12</v>
      </c>
      <c r="AW110" s="669"/>
      <c r="AX110" s="670"/>
      <c r="AY110" s="524"/>
      <c r="AZ110" s="524"/>
      <c r="BA110" s="670"/>
      <c r="BB110" s="522"/>
      <c r="BC110" s="527"/>
      <c r="BD110" s="526"/>
      <c r="BE110" s="526"/>
      <c r="BF110" s="527"/>
      <c r="BG110" s="527"/>
      <c r="BH110" s="527"/>
      <c r="BI110" s="526"/>
      <c r="BJ110" s="526"/>
      <c r="BK110" s="527"/>
      <c r="BL110" s="527"/>
      <c r="BM110" s="527"/>
      <c r="BN110" s="527"/>
      <c r="BO110" s="527"/>
      <c r="BP110" s="527"/>
      <c r="BQ110" s="522"/>
      <c r="BR110" s="524"/>
      <c r="BS110" s="524"/>
      <c r="BT110" s="522"/>
      <c r="BU110" s="524"/>
      <c r="BV110" s="524"/>
      <c r="BW110" s="522"/>
      <c r="BX110" s="524"/>
      <c r="BY110" s="524"/>
      <c r="BZ110" s="522"/>
      <c r="CA110" s="524"/>
      <c r="CB110" s="524"/>
      <c r="CC110" s="522"/>
      <c r="CD110" s="522"/>
      <c r="CE110" s="522"/>
      <c r="CF110" s="522"/>
      <c r="CG110" s="522"/>
      <c r="CH110" s="522"/>
      <c r="CI110" s="522"/>
      <c r="CJ110" s="522"/>
      <c r="CK110" s="522"/>
      <c r="CL110" s="522"/>
      <c r="CM110" s="522"/>
      <c r="CN110" s="522"/>
      <c r="CO110" s="670"/>
      <c r="CP110" s="522"/>
      <c r="CQ110" s="522"/>
      <c r="CR110" s="670"/>
      <c r="CS110" s="524"/>
      <c r="CT110" s="524"/>
      <c r="CU110" s="670"/>
      <c r="CV110" s="522"/>
      <c r="CW110" s="670"/>
      <c r="CX110" s="522"/>
      <c r="CY110" s="670"/>
      <c r="CZ110" s="522"/>
      <c r="DA110" s="670"/>
      <c r="DB110" s="522"/>
      <c r="DC110" s="670"/>
      <c r="DD110" s="532"/>
      <c r="DE110" s="432"/>
      <c r="DF110" s="432"/>
      <c r="DG110" s="432"/>
      <c r="DH110" s="432"/>
      <c r="DI110" s="432"/>
      <c r="DJ110" s="432"/>
      <c r="DK110" s="432"/>
      <c r="DL110" s="432"/>
      <c r="DM110" s="432"/>
      <c r="DN110" s="432"/>
      <c r="DO110" s="432"/>
      <c r="DP110" s="432"/>
      <c r="DQ110" s="432"/>
      <c r="DR110" s="432"/>
      <c r="DS110" s="432"/>
      <c r="DT110" s="432"/>
    </row>
    <row r="111" spans="1:124" s="533" customFormat="1" ht="11.25" x14ac:dyDescent="0.2">
      <c r="A111" s="674" t="s">
        <v>128</v>
      </c>
      <c r="B111" s="466" t="s">
        <v>243</v>
      </c>
      <c r="C111" s="662" t="s">
        <v>2</v>
      </c>
      <c r="D111" s="663" t="s">
        <v>2</v>
      </c>
      <c r="E111" s="663"/>
      <c r="F111" s="467">
        <v>1.1000000000000001</v>
      </c>
      <c r="G111" s="468" t="s">
        <v>12</v>
      </c>
      <c r="H111" s="467">
        <v>1.2</v>
      </c>
      <c r="I111" s="469" t="s">
        <v>12</v>
      </c>
      <c r="J111" s="469"/>
      <c r="K111" s="467">
        <v>1</v>
      </c>
      <c r="L111" s="468" t="s">
        <v>12</v>
      </c>
      <c r="M111" s="467">
        <v>1.1000000000000001</v>
      </c>
      <c r="N111" s="468" t="s">
        <v>12</v>
      </c>
      <c r="O111" s="670">
        <v>1.1000000000000001</v>
      </c>
      <c r="P111" s="527" t="s">
        <v>12</v>
      </c>
      <c r="Q111" s="670">
        <v>1.1000000000000001</v>
      </c>
      <c r="R111" s="522" t="s">
        <v>12</v>
      </c>
      <c r="S111" s="670">
        <v>1.2</v>
      </c>
      <c r="T111" s="522" t="s">
        <v>12</v>
      </c>
      <c r="U111" s="670"/>
      <c r="V111" s="522"/>
      <c r="W111" s="670"/>
      <c r="X111" s="522"/>
      <c r="Y111" s="665">
        <v>9.6</v>
      </c>
      <c r="Z111" s="666" t="s">
        <v>12</v>
      </c>
      <c r="AA111" s="665">
        <v>6.8</v>
      </c>
      <c r="AB111" s="666" t="s">
        <v>12</v>
      </c>
      <c r="AC111" s="665">
        <v>6.1</v>
      </c>
      <c r="AD111" s="666" t="s">
        <v>12</v>
      </c>
      <c r="AE111" s="667"/>
      <c r="AF111" s="666"/>
      <c r="AG111" s="668">
        <v>6</v>
      </c>
      <c r="AH111" s="666" t="s">
        <v>12</v>
      </c>
      <c r="AI111" s="665">
        <v>6.1</v>
      </c>
      <c r="AJ111" s="666" t="s">
        <v>12</v>
      </c>
      <c r="AK111" s="667"/>
      <c r="AL111" s="666"/>
      <c r="AM111" s="668">
        <v>6</v>
      </c>
      <c r="AN111" s="666" t="s">
        <v>12</v>
      </c>
      <c r="AO111" s="665">
        <v>6.8</v>
      </c>
      <c r="AP111" s="666" t="s">
        <v>12</v>
      </c>
      <c r="AQ111" s="667"/>
      <c r="AR111" s="666"/>
      <c r="AS111" s="667"/>
      <c r="AT111" s="666"/>
      <c r="AU111" s="665">
        <v>6.2000000000000011</v>
      </c>
      <c r="AV111" s="669" t="s">
        <v>12</v>
      </c>
      <c r="AW111" s="669"/>
      <c r="AX111" s="670"/>
      <c r="AY111" s="524"/>
      <c r="AZ111" s="524"/>
      <c r="BA111" s="670"/>
      <c r="BB111" s="522"/>
      <c r="BC111" s="527"/>
      <c r="BD111" s="526"/>
      <c r="BE111" s="526"/>
      <c r="BF111" s="527"/>
      <c r="BG111" s="527"/>
      <c r="BH111" s="527"/>
      <c r="BI111" s="526"/>
      <c r="BJ111" s="526"/>
      <c r="BK111" s="527"/>
      <c r="BL111" s="527"/>
      <c r="BM111" s="527"/>
      <c r="BN111" s="527"/>
      <c r="BO111" s="527"/>
      <c r="BP111" s="527"/>
      <c r="BQ111" s="522"/>
      <c r="BR111" s="524"/>
      <c r="BS111" s="524"/>
      <c r="BT111" s="522"/>
      <c r="BU111" s="524"/>
      <c r="BV111" s="524"/>
      <c r="BW111" s="522"/>
      <c r="BX111" s="524"/>
      <c r="BY111" s="524"/>
      <c r="BZ111" s="522"/>
      <c r="CA111" s="524"/>
      <c r="CB111" s="524"/>
      <c r="CC111" s="522"/>
      <c r="CD111" s="522"/>
      <c r="CE111" s="522"/>
      <c r="CF111" s="522"/>
      <c r="CG111" s="522"/>
      <c r="CH111" s="522"/>
      <c r="CI111" s="522"/>
      <c r="CJ111" s="522"/>
      <c r="CK111" s="522"/>
      <c r="CL111" s="522"/>
      <c r="CM111" s="522"/>
      <c r="CN111" s="522"/>
      <c r="CO111" s="670"/>
      <c r="CP111" s="522"/>
      <c r="CQ111" s="522"/>
      <c r="CR111" s="670"/>
      <c r="CS111" s="524"/>
      <c r="CT111" s="524"/>
      <c r="CU111" s="670"/>
      <c r="CV111" s="522"/>
      <c r="CW111" s="670"/>
      <c r="CX111" s="522"/>
      <c r="CY111" s="670"/>
      <c r="CZ111" s="522"/>
      <c r="DA111" s="670"/>
      <c r="DB111" s="522"/>
      <c r="DC111" s="670"/>
      <c r="DD111" s="532"/>
      <c r="DE111" s="432"/>
      <c r="DF111" s="432"/>
      <c r="DG111" s="432"/>
      <c r="DH111" s="432"/>
      <c r="DI111" s="432"/>
      <c r="DJ111" s="432"/>
      <c r="DK111" s="432"/>
      <c r="DL111" s="432"/>
      <c r="DM111" s="432"/>
      <c r="DN111" s="432"/>
      <c r="DO111" s="432"/>
      <c r="DP111" s="432"/>
      <c r="DQ111" s="432"/>
      <c r="DR111" s="432"/>
      <c r="DS111" s="432"/>
      <c r="DT111" s="432"/>
    </row>
    <row r="112" spans="1:124" s="533" customFormat="1" ht="11.25" x14ac:dyDescent="0.2">
      <c r="A112" s="674" t="s">
        <v>129</v>
      </c>
      <c r="B112" s="466" t="s">
        <v>243</v>
      </c>
      <c r="C112" s="662" t="s">
        <v>2</v>
      </c>
      <c r="D112" s="663" t="s">
        <v>2</v>
      </c>
      <c r="E112" s="663"/>
      <c r="F112" s="467">
        <v>1.1000000000000001</v>
      </c>
      <c r="G112" s="468" t="s">
        <v>12</v>
      </c>
      <c r="H112" s="467">
        <v>1.2</v>
      </c>
      <c r="I112" s="469" t="s">
        <v>12</v>
      </c>
      <c r="J112" s="469"/>
      <c r="K112" s="467">
        <v>1</v>
      </c>
      <c r="L112" s="468" t="s">
        <v>12</v>
      </c>
      <c r="M112" s="467">
        <v>1.1000000000000001</v>
      </c>
      <c r="N112" s="468" t="s">
        <v>12</v>
      </c>
      <c r="O112" s="670">
        <v>1.1000000000000001</v>
      </c>
      <c r="P112" s="527" t="s">
        <v>12</v>
      </c>
      <c r="Q112" s="670">
        <v>1.1000000000000001</v>
      </c>
      <c r="R112" s="522" t="s">
        <v>12</v>
      </c>
      <c r="S112" s="670">
        <v>1.2</v>
      </c>
      <c r="T112" s="522" t="s">
        <v>12</v>
      </c>
      <c r="U112" s="670"/>
      <c r="V112" s="522"/>
      <c r="W112" s="670"/>
      <c r="X112" s="522"/>
      <c r="Y112" s="665">
        <v>9.6</v>
      </c>
      <c r="Z112" s="666" t="s">
        <v>12</v>
      </c>
      <c r="AA112" s="665">
        <v>6.8</v>
      </c>
      <c r="AB112" s="666" t="s">
        <v>12</v>
      </c>
      <c r="AC112" s="665">
        <v>6.1</v>
      </c>
      <c r="AD112" s="666" t="s">
        <v>12</v>
      </c>
      <c r="AE112" s="667"/>
      <c r="AF112" s="666"/>
      <c r="AG112" s="668">
        <v>6</v>
      </c>
      <c r="AH112" s="666" t="s">
        <v>12</v>
      </c>
      <c r="AI112" s="675">
        <v>0.31</v>
      </c>
      <c r="AJ112" s="676" t="s">
        <v>8</v>
      </c>
      <c r="AK112" s="667"/>
      <c r="AL112" s="666"/>
      <c r="AM112" s="668">
        <v>6</v>
      </c>
      <c r="AN112" s="666" t="s">
        <v>12</v>
      </c>
      <c r="AO112" s="665">
        <v>6.8</v>
      </c>
      <c r="AP112" s="666" t="s">
        <v>12</v>
      </c>
      <c r="AQ112" s="667"/>
      <c r="AR112" s="666"/>
      <c r="AS112" s="667"/>
      <c r="AT112" s="666"/>
      <c r="AU112" s="665">
        <v>6.2000000000000011</v>
      </c>
      <c r="AV112" s="669" t="s">
        <v>12</v>
      </c>
      <c r="AW112" s="669"/>
      <c r="AX112" s="670"/>
      <c r="AY112" s="524"/>
      <c r="AZ112" s="524"/>
      <c r="BA112" s="670"/>
      <c r="BB112" s="522"/>
      <c r="BC112" s="527"/>
      <c r="BD112" s="526"/>
      <c r="BE112" s="526"/>
      <c r="BF112" s="527"/>
      <c r="BG112" s="527"/>
      <c r="BH112" s="527"/>
      <c r="BI112" s="526"/>
      <c r="BJ112" s="526"/>
      <c r="BK112" s="527"/>
      <c r="BL112" s="527"/>
      <c r="BM112" s="527"/>
      <c r="BN112" s="527"/>
      <c r="BO112" s="527"/>
      <c r="BP112" s="527"/>
      <c r="BQ112" s="522"/>
      <c r="BR112" s="524"/>
      <c r="BS112" s="524"/>
      <c r="BT112" s="522"/>
      <c r="BU112" s="524"/>
      <c r="BV112" s="524"/>
      <c r="BW112" s="522"/>
      <c r="BX112" s="524"/>
      <c r="BY112" s="524"/>
      <c r="BZ112" s="522"/>
      <c r="CA112" s="524"/>
      <c r="CB112" s="524"/>
      <c r="CC112" s="522"/>
      <c r="CD112" s="522"/>
      <c r="CE112" s="522"/>
      <c r="CF112" s="522"/>
      <c r="CG112" s="522"/>
      <c r="CH112" s="522"/>
      <c r="CI112" s="522"/>
      <c r="CJ112" s="522"/>
      <c r="CK112" s="522"/>
      <c r="CL112" s="522"/>
      <c r="CM112" s="522"/>
      <c r="CN112" s="522"/>
      <c r="CO112" s="670"/>
      <c r="CP112" s="522"/>
      <c r="CQ112" s="522"/>
      <c r="CR112" s="670"/>
      <c r="CS112" s="524"/>
      <c r="CT112" s="524"/>
      <c r="CU112" s="670"/>
      <c r="CV112" s="522"/>
      <c r="CW112" s="670"/>
      <c r="CX112" s="522"/>
      <c r="CY112" s="670"/>
      <c r="CZ112" s="522"/>
      <c r="DA112" s="670"/>
      <c r="DB112" s="522"/>
      <c r="DC112" s="670"/>
      <c r="DD112" s="532"/>
      <c r="DE112" s="432"/>
      <c r="DF112" s="432"/>
      <c r="DG112" s="432"/>
      <c r="DH112" s="432"/>
      <c r="DI112" s="432"/>
      <c r="DJ112" s="432"/>
      <c r="DK112" s="432"/>
      <c r="DL112" s="432"/>
      <c r="DM112" s="432"/>
      <c r="DN112" s="432"/>
      <c r="DO112" s="432"/>
      <c r="DP112" s="432"/>
      <c r="DQ112" s="432"/>
      <c r="DR112" s="432"/>
      <c r="DS112" s="432"/>
      <c r="DT112" s="432"/>
    </row>
    <row r="113" spans="1:124" s="533" customFormat="1" ht="11.25" x14ac:dyDescent="0.2">
      <c r="A113" s="674" t="s">
        <v>130</v>
      </c>
      <c r="B113" s="466" t="s">
        <v>243</v>
      </c>
      <c r="C113" s="662" t="s">
        <v>2</v>
      </c>
      <c r="D113" s="663" t="s">
        <v>2</v>
      </c>
      <c r="E113" s="663"/>
      <c r="F113" s="467">
        <v>1.1000000000000001</v>
      </c>
      <c r="G113" s="468" t="s">
        <v>12</v>
      </c>
      <c r="H113" s="467">
        <v>1.2</v>
      </c>
      <c r="I113" s="469" t="s">
        <v>12</v>
      </c>
      <c r="J113" s="469"/>
      <c r="K113" s="467">
        <v>1</v>
      </c>
      <c r="L113" s="468" t="s">
        <v>12</v>
      </c>
      <c r="M113" s="467">
        <v>1.1000000000000001</v>
      </c>
      <c r="N113" s="468" t="s">
        <v>12</v>
      </c>
      <c r="O113" s="670">
        <v>1.1000000000000001</v>
      </c>
      <c r="P113" s="527" t="s">
        <v>12</v>
      </c>
      <c r="Q113" s="670">
        <v>1.1000000000000001</v>
      </c>
      <c r="R113" s="522" t="s">
        <v>12</v>
      </c>
      <c r="S113" s="670">
        <v>1.2</v>
      </c>
      <c r="T113" s="522" t="s">
        <v>12</v>
      </c>
      <c r="U113" s="670"/>
      <c r="V113" s="522"/>
      <c r="W113" s="670"/>
      <c r="X113" s="522"/>
      <c r="Y113" s="665">
        <v>9.6</v>
      </c>
      <c r="Z113" s="666" t="s">
        <v>12</v>
      </c>
      <c r="AA113" s="665">
        <v>6.8</v>
      </c>
      <c r="AB113" s="666" t="s">
        <v>12</v>
      </c>
      <c r="AC113" s="665">
        <v>6.1</v>
      </c>
      <c r="AD113" s="666" t="s">
        <v>12</v>
      </c>
      <c r="AE113" s="667"/>
      <c r="AF113" s="666"/>
      <c r="AG113" s="668">
        <v>6</v>
      </c>
      <c r="AH113" s="666" t="s">
        <v>12</v>
      </c>
      <c r="AI113" s="665">
        <v>6.1</v>
      </c>
      <c r="AJ113" s="666" t="s">
        <v>12</v>
      </c>
      <c r="AK113" s="667"/>
      <c r="AL113" s="666"/>
      <c r="AM113" s="668">
        <v>6</v>
      </c>
      <c r="AN113" s="666" t="s">
        <v>12</v>
      </c>
      <c r="AO113" s="665">
        <v>6.8</v>
      </c>
      <c r="AP113" s="666" t="s">
        <v>12</v>
      </c>
      <c r="AQ113" s="667"/>
      <c r="AR113" s="666"/>
      <c r="AS113" s="667"/>
      <c r="AT113" s="666"/>
      <c r="AU113" s="665">
        <v>6.2000000000000011</v>
      </c>
      <c r="AV113" s="669" t="s">
        <v>12</v>
      </c>
      <c r="AW113" s="669"/>
      <c r="AX113" s="670"/>
      <c r="AY113" s="524"/>
      <c r="AZ113" s="524"/>
      <c r="BA113" s="670"/>
      <c r="BB113" s="522"/>
      <c r="BC113" s="527"/>
      <c r="BD113" s="526"/>
      <c r="BE113" s="526"/>
      <c r="BF113" s="527"/>
      <c r="BG113" s="527"/>
      <c r="BH113" s="527"/>
      <c r="BI113" s="526"/>
      <c r="BJ113" s="526"/>
      <c r="BK113" s="527"/>
      <c r="BL113" s="527"/>
      <c r="BM113" s="527"/>
      <c r="BN113" s="527"/>
      <c r="BO113" s="527"/>
      <c r="BP113" s="527"/>
      <c r="BQ113" s="522"/>
      <c r="BR113" s="524"/>
      <c r="BS113" s="524"/>
      <c r="BT113" s="522"/>
      <c r="BU113" s="524"/>
      <c r="BV113" s="524"/>
      <c r="BW113" s="522"/>
      <c r="BX113" s="524"/>
      <c r="BY113" s="524"/>
      <c r="BZ113" s="522"/>
      <c r="CA113" s="524"/>
      <c r="CB113" s="524"/>
      <c r="CC113" s="522"/>
      <c r="CD113" s="522"/>
      <c r="CE113" s="522"/>
      <c r="CF113" s="522"/>
      <c r="CG113" s="522"/>
      <c r="CH113" s="522"/>
      <c r="CI113" s="522"/>
      <c r="CJ113" s="522"/>
      <c r="CK113" s="522"/>
      <c r="CL113" s="522"/>
      <c r="CM113" s="522"/>
      <c r="CN113" s="522"/>
      <c r="CO113" s="670"/>
      <c r="CP113" s="522"/>
      <c r="CQ113" s="522"/>
      <c r="CR113" s="670"/>
      <c r="CS113" s="524"/>
      <c r="CT113" s="524"/>
      <c r="CU113" s="670"/>
      <c r="CV113" s="522"/>
      <c r="CW113" s="670"/>
      <c r="CX113" s="522"/>
      <c r="CY113" s="670"/>
      <c r="CZ113" s="522"/>
      <c r="DA113" s="670"/>
      <c r="DB113" s="522"/>
      <c r="DC113" s="670"/>
      <c r="DD113" s="532"/>
      <c r="DE113" s="432"/>
      <c r="DF113" s="432"/>
      <c r="DG113" s="432"/>
      <c r="DH113" s="432"/>
      <c r="DI113" s="432"/>
      <c r="DJ113" s="432"/>
      <c r="DK113" s="432"/>
      <c r="DL113" s="432"/>
      <c r="DM113" s="432"/>
      <c r="DN113" s="432"/>
      <c r="DO113" s="432"/>
      <c r="DP113" s="432"/>
      <c r="DQ113" s="432"/>
      <c r="DR113" s="432"/>
      <c r="DS113" s="432"/>
      <c r="DT113" s="432"/>
    </row>
    <row r="114" spans="1:124" s="533" customFormat="1" ht="11.25" x14ac:dyDescent="0.2">
      <c r="A114" s="674" t="s">
        <v>131</v>
      </c>
      <c r="B114" s="466" t="s">
        <v>243</v>
      </c>
      <c r="C114" s="662" t="s">
        <v>2</v>
      </c>
      <c r="D114" s="663" t="s">
        <v>2</v>
      </c>
      <c r="E114" s="663"/>
      <c r="F114" s="467">
        <v>1.1000000000000001</v>
      </c>
      <c r="G114" s="468" t="s">
        <v>12</v>
      </c>
      <c r="H114" s="467">
        <v>1.2</v>
      </c>
      <c r="I114" s="469" t="s">
        <v>12</v>
      </c>
      <c r="J114" s="469"/>
      <c r="K114" s="467">
        <v>1</v>
      </c>
      <c r="L114" s="468" t="s">
        <v>12</v>
      </c>
      <c r="M114" s="467">
        <v>1.1000000000000001</v>
      </c>
      <c r="N114" s="468" t="s">
        <v>12</v>
      </c>
      <c r="O114" s="670">
        <v>1.1000000000000001</v>
      </c>
      <c r="P114" s="527" t="s">
        <v>12</v>
      </c>
      <c r="Q114" s="670">
        <v>1.1000000000000001</v>
      </c>
      <c r="R114" s="522" t="s">
        <v>12</v>
      </c>
      <c r="S114" s="670">
        <v>1.2</v>
      </c>
      <c r="T114" s="522" t="s">
        <v>12</v>
      </c>
      <c r="U114" s="670"/>
      <c r="V114" s="522"/>
      <c r="W114" s="670"/>
      <c r="X114" s="522"/>
      <c r="Y114" s="665">
        <v>9.6</v>
      </c>
      <c r="Z114" s="666" t="s">
        <v>12</v>
      </c>
      <c r="AA114" s="665">
        <v>6.8</v>
      </c>
      <c r="AB114" s="666" t="s">
        <v>12</v>
      </c>
      <c r="AC114" s="665">
        <v>6.1</v>
      </c>
      <c r="AD114" s="666" t="s">
        <v>12</v>
      </c>
      <c r="AE114" s="667"/>
      <c r="AF114" s="666"/>
      <c r="AG114" s="668">
        <v>6</v>
      </c>
      <c r="AH114" s="666" t="s">
        <v>12</v>
      </c>
      <c r="AI114" s="665">
        <v>6.1</v>
      </c>
      <c r="AJ114" s="666" t="s">
        <v>12</v>
      </c>
      <c r="AK114" s="667"/>
      <c r="AL114" s="666"/>
      <c r="AM114" s="668">
        <v>6</v>
      </c>
      <c r="AN114" s="666" t="s">
        <v>12</v>
      </c>
      <c r="AO114" s="665">
        <v>6.8</v>
      </c>
      <c r="AP114" s="666" t="s">
        <v>12</v>
      </c>
      <c r="AQ114" s="667"/>
      <c r="AR114" s="666"/>
      <c r="AS114" s="667"/>
      <c r="AT114" s="666"/>
      <c r="AU114" s="665">
        <v>6.2000000000000011</v>
      </c>
      <c r="AV114" s="669" t="s">
        <v>12</v>
      </c>
      <c r="AW114" s="669"/>
      <c r="AX114" s="670"/>
      <c r="AY114" s="524"/>
      <c r="AZ114" s="524"/>
      <c r="BA114" s="670"/>
      <c r="BB114" s="522"/>
      <c r="BC114" s="527"/>
      <c r="BD114" s="526"/>
      <c r="BE114" s="526"/>
      <c r="BF114" s="527"/>
      <c r="BG114" s="527"/>
      <c r="BH114" s="527"/>
      <c r="BI114" s="526"/>
      <c r="BJ114" s="526"/>
      <c r="BK114" s="527"/>
      <c r="BL114" s="527"/>
      <c r="BM114" s="527"/>
      <c r="BN114" s="527"/>
      <c r="BO114" s="527"/>
      <c r="BP114" s="527"/>
      <c r="BQ114" s="522"/>
      <c r="BR114" s="524"/>
      <c r="BS114" s="524"/>
      <c r="BT114" s="522"/>
      <c r="BU114" s="524"/>
      <c r="BV114" s="524"/>
      <c r="BW114" s="522"/>
      <c r="BX114" s="524"/>
      <c r="BY114" s="524"/>
      <c r="BZ114" s="522"/>
      <c r="CA114" s="524"/>
      <c r="CB114" s="524"/>
      <c r="CC114" s="522"/>
      <c r="CD114" s="522"/>
      <c r="CE114" s="522"/>
      <c r="CF114" s="522"/>
      <c r="CG114" s="522"/>
      <c r="CH114" s="522"/>
      <c r="CI114" s="522"/>
      <c r="CJ114" s="522"/>
      <c r="CK114" s="522"/>
      <c r="CL114" s="522"/>
      <c r="CM114" s="522"/>
      <c r="CN114" s="522"/>
      <c r="CO114" s="670"/>
      <c r="CP114" s="522"/>
      <c r="CQ114" s="522"/>
      <c r="CR114" s="670"/>
      <c r="CS114" s="524"/>
      <c r="CT114" s="524"/>
      <c r="CU114" s="670"/>
      <c r="CV114" s="522"/>
      <c r="CW114" s="670"/>
      <c r="CX114" s="522"/>
      <c r="CY114" s="670"/>
      <c r="CZ114" s="522"/>
      <c r="DA114" s="670"/>
      <c r="DB114" s="522"/>
      <c r="DC114" s="670"/>
      <c r="DD114" s="532"/>
      <c r="DE114" s="432"/>
      <c r="DF114" s="432"/>
      <c r="DG114" s="432"/>
      <c r="DH114" s="432"/>
      <c r="DI114" s="432"/>
      <c r="DJ114" s="432"/>
      <c r="DK114" s="432"/>
      <c r="DL114" s="432"/>
      <c r="DM114" s="432"/>
      <c r="DN114" s="432"/>
      <c r="DO114" s="432"/>
      <c r="DP114" s="432"/>
      <c r="DQ114" s="432"/>
      <c r="DR114" s="432"/>
      <c r="DS114" s="432"/>
      <c r="DT114" s="432"/>
    </row>
    <row r="115" spans="1:124" s="533" customFormat="1" ht="11.25" x14ac:dyDescent="0.2">
      <c r="A115" s="674" t="s">
        <v>132</v>
      </c>
      <c r="B115" s="466" t="s">
        <v>243</v>
      </c>
      <c r="C115" s="662" t="s">
        <v>2</v>
      </c>
      <c r="D115" s="663" t="s">
        <v>2</v>
      </c>
      <c r="E115" s="663"/>
      <c r="F115" s="467">
        <v>1.1000000000000001</v>
      </c>
      <c r="G115" s="468" t="s">
        <v>12</v>
      </c>
      <c r="H115" s="467">
        <v>1.2</v>
      </c>
      <c r="I115" s="469" t="s">
        <v>12</v>
      </c>
      <c r="J115" s="469"/>
      <c r="K115" s="467">
        <v>1</v>
      </c>
      <c r="L115" s="468" t="s">
        <v>12</v>
      </c>
      <c r="M115" s="467">
        <v>1.1000000000000001</v>
      </c>
      <c r="N115" s="468" t="s">
        <v>12</v>
      </c>
      <c r="O115" s="670">
        <v>1.1000000000000001</v>
      </c>
      <c r="P115" s="527" t="s">
        <v>12</v>
      </c>
      <c r="Q115" s="670">
        <v>1.1000000000000001</v>
      </c>
      <c r="R115" s="522" t="s">
        <v>12</v>
      </c>
      <c r="S115" s="670">
        <v>1.2</v>
      </c>
      <c r="T115" s="522" t="s">
        <v>12</v>
      </c>
      <c r="U115" s="670"/>
      <c r="V115" s="522"/>
      <c r="W115" s="670"/>
      <c r="X115" s="522"/>
      <c r="Y115" s="665">
        <v>9.6</v>
      </c>
      <c r="Z115" s="666" t="s">
        <v>12</v>
      </c>
      <c r="AA115" s="665">
        <v>6.8</v>
      </c>
      <c r="AB115" s="666" t="s">
        <v>12</v>
      </c>
      <c r="AC115" s="665">
        <v>6.1</v>
      </c>
      <c r="AD115" s="666" t="s">
        <v>12</v>
      </c>
      <c r="AE115" s="667"/>
      <c r="AF115" s="666"/>
      <c r="AG115" s="668">
        <v>6</v>
      </c>
      <c r="AH115" s="666" t="s">
        <v>12</v>
      </c>
      <c r="AI115" s="665">
        <v>6.1</v>
      </c>
      <c r="AJ115" s="666" t="s">
        <v>12</v>
      </c>
      <c r="AK115" s="667"/>
      <c r="AL115" s="666"/>
      <c r="AM115" s="668">
        <v>6</v>
      </c>
      <c r="AN115" s="666" t="s">
        <v>12</v>
      </c>
      <c r="AO115" s="665">
        <v>6.8</v>
      </c>
      <c r="AP115" s="666" t="s">
        <v>12</v>
      </c>
      <c r="AQ115" s="667"/>
      <c r="AR115" s="666"/>
      <c r="AS115" s="667"/>
      <c r="AT115" s="666"/>
      <c r="AU115" s="665">
        <v>6.2000000000000011</v>
      </c>
      <c r="AV115" s="669" t="s">
        <v>12</v>
      </c>
      <c r="AW115" s="669"/>
      <c r="AX115" s="670"/>
      <c r="AY115" s="524"/>
      <c r="AZ115" s="524"/>
      <c r="BA115" s="670"/>
      <c r="BB115" s="522"/>
      <c r="BC115" s="527"/>
      <c r="BD115" s="526"/>
      <c r="BE115" s="526"/>
      <c r="BF115" s="527"/>
      <c r="BG115" s="527"/>
      <c r="BH115" s="527"/>
      <c r="BI115" s="526"/>
      <c r="BJ115" s="526"/>
      <c r="BK115" s="527"/>
      <c r="BL115" s="527"/>
      <c r="BM115" s="527"/>
      <c r="BN115" s="527"/>
      <c r="BO115" s="527"/>
      <c r="BP115" s="527"/>
      <c r="BQ115" s="522"/>
      <c r="BR115" s="524"/>
      <c r="BS115" s="524"/>
      <c r="BT115" s="522"/>
      <c r="BU115" s="524"/>
      <c r="BV115" s="524"/>
      <c r="BW115" s="522"/>
      <c r="BX115" s="524"/>
      <c r="BY115" s="524"/>
      <c r="BZ115" s="522"/>
      <c r="CA115" s="524"/>
      <c r="CB115" s="524"/>
      <c r="CC115" s="522"/>
      <c r="CD115" s="522"/>
      <c r="CE115" s="522"/>
      <c r="CF115" s="522"/>
      <c r="CG115" s="522"/>
      <c r="CH115" s="522"/>
      <c r="CI115" s="522"/>
      <c r="CJ115" s="522"/>
      <c r="CK115" s="522"/>
      <c r="CL115" s="522"/>
      <c r="CM115" s="522"/>
      <c r="CN115" s="522"/>
      <c r="CO115" s="670"/>
      <c r="CP115" s="522"/>
      <c r="CQ115" s="522"/>
      <c r="CR115" s="670"/>
      <c r="CS115" s="524"/>
      <c r="CT115" s="524"/>
      <c r="CU115" s="670"/>
      <c r="CV115" s="522"/>
      <c r="CW115" s="670"/>
      <c r="CX115" s="522"/>
      <c r="CY115" s="670"/>
      <c r="CZ115" s="522"/>
      <c r="DA115" s="670"/>
      <c r="DB115" s="522"/>
      <c r="DC115" s="670"/>
      <c r="DD115" s="532"/>
      <c r="DE115" s="432"/>
      <c r="DF115" s="432"/>
      <c r="DG115" s="432"/>
      <c r="DH115" s="432"/>
      <c r="DI115" s="432"/>
      <c r="DJ115" s="432"/>
      <c r="DK115" s="432"/>
      <c r="DL115" s="432"/>
      <c r="DM115" s="432"/>
      <c r="DN115" s="432"/>
      <c r="DO115" s="432"/>
      <c r="DP115" s="432"/>
      <c r="DQ115" s="432"/>
      <c r="DR115" s="432"/>
      <c r="DS115" s="432"/>
      <c r="DT115" s="432"/>
    </row>
    <row r="116" spans="1:124" s="533" customFormat="1" ht="11.25" x14ac:dyDescent="0.2">
      <c r="A116" s="673" t="s">
        <v>338</v>
      </c>
      <c r="B116" s="466" t="s">
        <v>243</v>
      </c>
      <c r="C116" s="662" t="s">
        <v>2</v>
      </c>
      <c r="D116" s="663" t="s">
        <v>2</v>
      </c>
      <c r="E116" s="663"/>
      <c r="F116" s="467"/>
      <c r="G116" s="468"/>
      <c r="H116" s="467"/>
      <c r="I116" s="469"/>
      <c r="J116" s="469"/>
      <c r="K116" s="467"/>
      <c r="L116" s="468"/>
      <c r="M116" s="467"/>
      <c r="N116" s="468"/>
      <c r="O116" s="670"/>
      <c r="P116" s="527"/>
      <c r="Q116" s="670"/>
      <c r="R116" s="522"/>
      <c r="S116" s="670"/>
      <c r="T116" s="522"/>
      <c r="U116" s="670"/>
      <c r="V116" s="522"/>
      <c r="W116" s="670"/>
      <c r="X116" s="522"/>
      <c r="Y116" s="665">
        <v>9.6</v>
      </c>
      <c r="Z116" s="666" t="s">
        <v>12</v>
      </c>
      <c r="AA116" s="665">
        <v>6.8</v>
      </c>
      <c r="AB116" s="666" t="s">
        <v>12</v>
      </c>
      <c r="AC116" s="665">
        <v>6.1</v>
      </c>
      <c r="AD116" s="666" t="s">
        <v>12</v>
      </c>
      <c r="AE116" s="667"/>
      <c r="AF116" s="666"/>
      <c r="AG116" s="668">
        <v>6</v>
      </c>
      <c r="AH116" s="666" t="s">
        <v>12</v>
      </c>
      <c r="AI116" s="665">
        <v>6.1</v>
      </c>
      <c r="AJ116" s="666" t="s">
        <v>12</v>
      </c>
      <c r="AK116" s="667"/>
      <c r="AL116" s="666"/>
      <c r="AM116" s="668">
        <v>6</v>
      </c>
      <c r="AN116" s="666" t="s">
        <v>12</v>
      </c>
      <c r="AO116" s="665">
        <v>6.8</v>
      </c>
      <c r="AP116" s="666" t="s">
        <v>12</v>
      </c>
      <c r="AQ116" s="667"/>
      <c r="AR116" s="666"/>
      <c r="AS116" s="667"/>
      <c r="AT116" s="666"/>
      <c r="AU116" s="665">
        <v>6.2000000000000011</v>
      </c>
      <c r="AV116" s="669" t="s">
        <v>12</v>
      </c>
      <c r="AW116" s="669"/>
      <c r="AX116" s="670"/>
      <c r="AY116" s="524"/>
      <c r="AZ116" s="524"/>
      <c r="BA116" s="670"/>
      <c r="BB116" s="522"/>
      <c r="BC116" s="527"/>
      <c r="BD116" s="526"/>
      <c r="BE116" s="526"/>
      <c r="BF116" s="527"/>
      <c r="BG116" s="527"/>
      <c r="BH116" s="527"/>
      <c r="BI116" s="526"/>
      <c r="BJ116" s="526"/>
      <c r="BK116" s="527"/>
      <c r="BL116" s="527"/>
      <c r="BM116" s="527"/>
      <c r="BN116" s="527"/>
      <c r="BO116" s="527"/>
      <c r="BP116" s="527"/>
      <c r="BQ116" s="522"/>
      <c r="BR116" s="524"/>
      <c r="BS116" s="524"/>
      <c r="BT116" s="522"/>
      <c r="BU116" s="524"/>
      <c r="BV116" s="524"/>
      <c r="BW116" s="522"/>
      <c r="BX116" s="524"/>
      <c r="BY116" s="524"/>
      <c r="BZ116" s="522"/>
      <c r="CA116" s="524"/>
      <c r="CB116" s="524"/>
      <c r="CC116" s="522"/>
      <c r="CD116" s="522"/>
      <c r="CE116" s="522"/>
      <c r="CF116" s="522"/>
      <c r="CG116" s="522"/>
      <c r="CH116" s="522"/>
      <c r="CI116" s="522"/>
      <c r="CJ116" s="522"/>
      <c r="CK116" s="522"/>
      <c r="CL116" s="522"/>
      <c r="CM116" s="522"/>
      <c r="CN116" s="522"/>
      <c r="CO116" s="670"/>
      <c r="CP116" s="522"/>
      <c r="CQ116" s="522"/>
      <c r="CR116" s="670"/>
      <c r="CS116" s="524"/>
      <c r="CT116" s="524"/>
      <c r="CU116" s="670"/>
      <c r="CV116" s="522"/>
      <c r="CW116" s="670"/>
      <c r="CX116" s="522"/>
      <c r="CY116" s="670"/>
      <c r="CZ116" s="522"/>
      <c r="DA116" s="670"/>
      <c r="DB116" s="522"/>
      <c r="DC116" s="670"/>
      <c r="DD116" s="532"/>
      <c r="DE116" s="432"/>
      <c r="DF116" s="432"/>
      <c r="DG116" s="432"/>
      <c r="DH116" s="432"/>
      <c r="DI116" s="432"/>
      <c r="DJ116" s="432"/>
      <c r="DK116" s="432"/>
      <c r="DL116" s="432"/>
      <c r="DM116" s="432"/>
      <c r="DN116" s="432"/>
      <c r="DO116" s="432"/>
      <c r="DP116" s="432"/>
      <c r="DQ116" s="432"/>
      <c r="DR116" s="432"/>
      <c r="DS116" s="432"/>
      <c r="DT116" s="432"/>
    </row>
    <row r="117" spans="1:124" s="533" customFormat="1" ht="11.25" x14ac:dyDescent="0.2">
      <c r="A117" s="674" t="s">
        <v>133</v>
      </c>
      <c r="B117" s="466" t="s">
        <v>243</v>
      </c>
      <c r="C117" s="662" t="s">
        <v>2</v>
      </c>
      <c r="D117" s="663" t="s">
        <v>2</v>
      </c>
      <c r="E117" s="663"/>
      <c r="F117" s="467">
        <v>1.1000000000000001</v>
      </c>
      <c r="G117" s="468" t="s">
        <v>12</v>
      </c>
      <c r="H117" s="467">
        <v>1.2</v>
      </c>
      <c r="I117" s="469" t="s">
        <v>12</v>
      </c>
      <c r="J117" s="469"/>
      <c r="K117" s="467">
        <v>1</v>
      </c>
      <c r="L117" s="468" t="s">
        <v>12</v>
      </c>
      <c r="M117" s="467">
        <v>1.1000000000000001</v>
      </c>
      <c r="N117" s="468" t="s">
        <v>12</v>
      </c>
      <c r="O117" s="670">
        <v>1.1000000000000001</v>
      </c>
      <c r="P117" s="527" t="s">
        <v>12</v>
      </c>
      <c r="Q117" s="670">
        <v>1.1000000000000001</v>
      </c>
      <c r="R117" s="522" t="s">
        <v>12</v>
      </c>
      <c r="S117" s="670">
        <v>1.2</v>
      </c>
      <c r="T117" s="522" t="s">
        <v>12</v>
      </c>
      <c r="U117" s="670"/>
      <c r="V117" s="522"/>
      <c r="W117" s="670"/>
      <c r="X117" s="522"/>
      <c r="Y117" s="665">
        <v>9.6</v>
      </c>
      <c r="Z117" s="666" t="s">
        <v>12</v>
      </c>
      <c r="AA117" s="665">
        <v>6.8</v>
      </c>
      <c r="AB117" s="666" t="s">
        <v>12</v>
      </c>
      <c r="AC117" s="665">
        <v>6.1</v>
      </c>
      <c r="AD117" s="666" t="s">
        <v>12</v>
      </c>
      <c r="AE117" s="667"/>
      <c r="AF117" s="666"/>
      <c r="AG117" s="668">
        <v>6</v>
      </c>
      <c r="AH117" s="666" t="s">
        <v>12</v>
      </c>
      <c r="AI117" s="665">
        <v>6.1</v>
      </c>
      <c r="AJ117" s="666" t="s">
        <v>12</v>
      </c>
      <c r="AK117" s="667"/>
      <c r="AL117" s="666"/>
      <c r="AM117" s="668">
        <v>6</v>
      </c>
      <c r="AN117" s="666" t="s">
        <v>12</v>
      </c>
      <c r="AO117" s="665">
        <v>6.8</v>
      </c>
      <c r="AP117" s="666" t="s">
        <v>12</v>
      </c>
      <c r="AQ117" s="667"/>
      <c r="AR117" s="666"/>
      <c r="AS117" s="667"/>
      <c r="AT117" s="666"/>
      <c r="AU117" s="665">
        <v>6.2000000000000011</v>
      </c>
      <c r="AV117" s="669" t="s">
        <v>12</v>
      </c>
      <c r="AW117" s="669"/>
      <c r="AX117" s="670"/>
      <c r="AY117" s="524"/>
      <c r="AZ117" s="524"/>
      <c r="BA117" s="670"/>
      <c r="BB117" s="522"/>
      <c r="BC117" s="527"/>
      <c r="BD117" s="526"/>
      <c r="BE117" s="526"/>
      <c r="BF117" s="527"/>
      <c r="BG117" s="527"/>
      <c r="BH117" s="527"/>
      <c r="BI117" s="526"/>
      <c r="BJ117" s="526"/>
      <c r="BK117" s="527"/>
      <c r="BL117" s="527"/>
      <c r="BM117" s="527"/>
      <c r="BN117" s="527"/>
      <c r="BO117" s="527"/>
      <c r="BP117" s="527"/>
      <c r="BQ117" s="522"/>
      <c r="BR117" s="524"/>
      <c r="BS117" s="524"/>
      <c r="BT117" s="522"/>
      <c r="BU117" s="524"/>
      <c r="BV117" s="524"/>
      <c r="BW117" s="522"/>
      <c r="BX117" s="524"/>
      <c r="BY117" s="524"/>
      <c r="BZ117" s="522"/>
      <c r="CA117" s="524"/>
      <c r="CB117" s="524"/>
      <c r="CC117" s="522"/>
      <c r="CD117" s="522"/>
      <c r="CE117" s="522"/>
      <c r="CF117" s="522"/>
      <c r="CG117" s="522"/>
      <c r="CH117" s="522"/>
      <c r="CI117" s="522"/>
      <c r="CJ117" s="522"/>
      <c r="CK117" s="522"/>
      <c r="CL117" s="522"/>
      <c r="CM117" s="522"/>
      <c r="CN117" s="522"/>
      <c r="CO117" s="670"/>
      <c r="CP117" s="522"/>
      <c r="CQ117" s="522"/>
      <c r="CR117" s="670"/>
      <c r="CS117" s="524"/>
      <c r="CT117" s="524"/>
      <c r="CU117" s="670"/>
      <c r="CV117" s="522"/>
      <c r="CW117" s="670"/>
      <c r="CX117" s="522"/>
      <c r="CY117" s="670"/>
      <c r="CZ117" s="522"/>
      <c r="DA117" s="670"/>
      <c r="DB117" s="522"/>
      <c r="DC117" s="670"/>
      <c r="DD117" s="532"/>
      <c r="DE117" s="432"/>
      <c r="DF117" s="432"/>
      <c r="DG117" s="432"/>
      <c r="DH117" s="432"/>
      <c r="DI117" s="432"/>
      <c r="DJ117" s="432"/>
      <c r="DK117" s="432"/>
      <c r="DL117" s="432"/>
      <c r="DM117" s="432"/>
      <c r="DN117" s="432"/>
      <c r="DO117" s="432"/>
      <c r="DP117" s="432"/>
      <c r="DQ117" s="432"/>
      <c r="DR117" s="432"/>
      <c r="DS117" s="432"/>
      <c r="DT117" s="432"/>
    </row>
    <row r="118" spans="1:124" s="533" customFormat="1" ht="11.25" x14ac:dyDescent="0.2">
      <c r="A118" s="674" t="s">
        <v>134</v>
      </c>
      <c r="B118" s="466" t="s">
        <v>243</v>
      </c>
      <c r="C118" s="662" t="s">
        <v>2</v>
      </c>
      <c r="D118" s="663" t="s">
        <v>2</v>
      </c>
      <c r="E118" s="663">
        <v>2000000</v>
      </c>
      <c r="F118" s="467">
        <v>1.1000000000000001</v>
      </c>
      <c r="G118" s="468" t="s">
        <v>12</v>
      </c>
      <c r="H118" s="467">
        <v>15.2</v>
      </c>
      <c r="I118" s="469"/>
      <c r="J118" s="469"/>
      <c r="K118" s="467">
        <v>1</v>
      </c>
      <c r="L118" s="468" t="s">
        <v>12</v>
      </c>
      <c r="M118" s="467">
        <v>1.1000000000000001</v>
      </c>
      <c r="N118" s="468" t="s">
        <v>12</v>
      </c>
      <c r="O118" s="670">
        <v>1.1000000000000001</v>
      </c>
      <c r="P118" s="527" t="s">
        <v>12</v>
      </c>
      <c r="Q118" s="670">
        <v>1.1000000000000001</v>
      </c>
      <c r="R118" s="522" t="s">
        <v>12</v>
      </c>
      <c r="S118" s="670">
        <v>1.2</v>
      </c>
      <c r="T118" s="522" t="s">
        <v>12</v>
      </c>
      <c r="U118" s="670"/>
      <c r="V118" s="522"/>
      <c r="W118" s="670"/>
      <c r="X118" s="522"/>
      <c r="Y118" s="675">
        <v>1.2</v>
      </c>
      <c r="Z118" s="676" t="s">
        <v>8</v>
      </c>
      <c r="AA118" s="675">
        <v>4.2</v>
      </c>
      <c r="AB118" s="676" t="s">
        <v>8</v>
      </c>
      <c r="AC118" s="665">
        <v>6.1</v>
      </c>
      <c r="AD118" s="666" t="s">
        <v>12</v>
      </c>
      <c r="AE118" s="667"/>
      <c r="AF118" s="666"/>
      <c r="AG118" s="668">
        <v>6</v>
      </c>
      <c r="AH118" s="666" t="s">
        <v>12</v>
      </c>
      <c r="AI118" s="665">
        <v>6.1</v>
      </c>
      <c r="AJ118" s="666" t="s">
        <v>12</v>
      </c>
      <c r="AK118" s="667"/>
      <c r="AL118" s="666"/>
      <c r="AM118" s="668">
        <v>6</v>
      </c>
      <c r="AN118" s="666" t="s">
        <v>12</v>
      </c>
      <c r="AO118" s="665">
        <v>6.8</v>
      </c>
      <c r="AP118" s="666" t="s">
        <v>12</v>
      </c>
      <c r="AQ118" s="667"/>
      <c r="AR118" s="666"/>
      <c r="AS118" s="667"/>
      <c r="AT118" s="666"/>
      <c r="AU118" s="665">
        <v>6.2000000000000011</v>
      </c>
      <c r="AV118" s="669" t="s">
        <v>12</v>
      </c>
      <c r="AW118" s="669"/>
      <c r="AX118" s="670"/>
      <c r="AY118" s="524"/>
      <c r="AZ118" s="524"/>
      <c r="BA118" s="670"/>
      <c r="BB118" s="522"/>
      <c r="BC118" s="527"/>
      <c r="BD118" s="526"/>
      <c r="BE118" s="526"/>
      <c r="BF118" s="527"/>
      <c r="BG118" s="527"/>
      <c r="BH118" s="527"/>
      <c r="BI118" s="526"/>
      <c r="BJ118" s="526"/>
      <c r="BK118" s="527"/>
      <c r="BL118" s="527"/>
      <c r="BM118" s="527"/>
      <c r="BN118" s="527"/>
      <c r="BO118" s="527"/>
      <c r="BP118" s="527"/>
      <c r="BQ118" s="522"/>
      <c r="BR118" s="524"/>
      <c r="BS118" s="524"/>
      <c r="BT118" s="522"/>
      <c r="BU118" s="524"/>
      <c r="BV118" s="524"/>
      <c r="BW118" s="522"/>
      <c r="BX118" s="524"/>
      <c r="BY118" s="524"/>
      <c r="BZ118" s="522"/>
      <c r="CA118" s="524"/>
      <c r="CB118" s="524"/>
      <c r="CC118" s="522"/>
      <c r="CD118" s="522"/>
      <c r="CE118" s="522"/>
      <c r="CF118" s="522"/>
      <c r="CG118" s="522"/>
      <c r="CH118" s="522"/>
      <c r="CI118" s="522"/>
      <c r="CJ118" s="522"/>
      <c r="CK118" s="522"/>
      <c r="CL118" s="522"/>
      <c r="CM118" s="522"/>
      <c r="CN118" s="522"/>
      <c r="CO118" s="670"/>
      <c r="CP118" s="522"/>
      <c r="CQ118" s="522"/>
      <c r="CR118" s="670"/>
      <c r="CS118" s="524"/>
      <c r="CT118" s="524"/>
      <c r="CU118" s="670"/>
      <c r="CV118" s="522"/>
      <c r="CW118" s="670"/>
      <c r="CX118" s="522"/>
      <c r="CY118" s="670"/>
      <c r="CZ118" s="522"/>
      <c r="DA118" s="670"/>
      <c r="DB118" s="522"/>
      <c r="DC118" s="670"/>
      <c r="DD118" s="532"/>
      <c r="DE118" s="432"/>
      <c r="DF118" s="432"/>
      <c r="DG118" s="432"/>
      <c r="DH118" s="432"/>
      <c r="DI118" s="432"/>
      <c r="DJ118" s="432"/>
      <c r="DK118" s="432"/>
      <c r="DL118" s="432"/>
      <c r="DM118" s="432"/>
      <c r="DN118" s="432"/>
      <c r="DO118" s="432"/>
      <c r="DP118" s="432"/>
      <c r="DQ118" s="432"/>
      <c r="DR118" s="432"/>
      <c r="DS118" s="432"/>
      <c r="DT118" s="432"/>
    </row>
    <row r="119" spans="1:124" s="533" customFormat="1" ht="11.25" x14ac:dyDescent="0.2">
      <c r="A119" s="674" t="s">
        <v>135</v>
      </c>
      <c r="B119" s="466" t="s">
        <v>243</v>
      </c>
      <c r="C119" s="662" t="s">
        <v>2</v>
      </c>
      <c r="D119" s="663" t="s">
        <v>2</v>
      </c>
      <c r="E119" s="663"/>
      <c r="F119" s="467">
        <v>1.1000000000000001</v>
      </c>
      <c r="G119" s="468" t="s">
        <v>12</v>
      </c>
      <c r="H119" s="467">
        <v>1.2</v>
      </c>
      <c r="I119" s="469" t="s">
        <v>12</v>
      </c>
      <c r="J119" s="469"/>
      <c r="K119" s="467">
        <v>1</v>
      </c>
      <c r="L119" s="468" t="s">
        <v>12</v>
      </c>
      <c r="M119" s="467">
        <v>1.1000000000000001</v>
      </c>
      <c r="N119" s="468" t="s">
        <v>12</v>
      </c>
      <c r="O119" s="670">
        <v>1.1000000000000001</v>
      </c>
      <c r="P119" s="527" t="s">
        <v>12</v>
      </c>
      <c r="Q119" s="670">
        <v>1.1000000000000001</v>
      </c>
      <c r="R119" s="522" t="s">
        <v>12</v>
      </c>
      <c r="S119" s="670">
        <v>1.2</v>
      </c>
      <c r="T119" s="522" t="s">
        <v>12</v>
      </c>
      <c r="U119" s="670"/>
      <c r="V119" s="522"/>
      <c r="W119" s="670"/>
      <c r="X119" s="522"/>
      <c r="Y119" s="665">
        <v>9.6</v>
      </c>
      <c r="Z119" s="666" t="s">
        <v>12</v>
      </c>
      <c r="AA119" s="665">
        <v>6.8</v>
      </c>
      <c r="AB119" s="666" t="s">
        <v>12</v>
      </c>
      <c r="AC119" s="665">
        <v>6.1</v>
      </c>
      <c r="AD119" s="666" t="s">
        <v>12</v>
      </c>
      <c r="AE119" s="667"/>
      <c r="AF119" s="666"/>
      <c r="AG119" s="668">
        <v>6</v>
      </c>
      <c r="AH119" s="666" t="s">
        <v>12</v>
      </c>
      <c r="AI119" s="665">
        <v>6.1</v>
      </c>
      <c r="AJ119" s="666" t="s">
        <v>12</v>
      </c>
      <c r="AK119" s="667"/>
      <c r="AL119" s="666"/>
      <c r="AM119" s="668">
        <v>6</v>
      </c>
      <c r="AN119" s="666" t="s">
        <v>12</v>
      </c>
      <c r="AO119" s="665">
        <v>6.8</v>
      </c>
      <c r="AP119" s="666" t="s">
        <v>12</v>
      </c>
      <c r="AQ119" s="667"/>
      <c r="AR119" s="666"/>
      <c r="AS119" s="667"/>
      <c r="AT119" s="666"/>
      <c r="AU119" s="665">
        <v>6.2000000000000011</v>
      </c>
      <c r="AV119" s="669" t="s">
        <v>12</v>
      </c>
      <c r="AW119" s="669"/>
      <c r="AX119" s="670"/>
      <c r="AY119" s="524"/>
      <c r="AZ119" s="524"/>
      <c r="BA119" s="670"/>
      <c r="BB119" s="522"/>
      <c r="BC119" s="527"/>
      <c r="BD119" s="526"/>
      <c r="BE119" s="526"/>
      <c r="BF119" s="527"/>
      <c r="BG119" s="527"/>
      <c r="BH119" s="527"/>
      <c r="BI119" s="526"/>
      <c r="BJ119" s="526"/>
      <c r="BK119" s="527"/>
      <c r="BL119" s="527"/>
      <c r="BM119" s="527"/>
      <c r="BN119" s="527"/>
      <c r="BO119" s="527"/>
      <c r="BP119" s="527"/>
      <c r="BQ119" s="522"/>
      <c r="BR119" s="524"/>
      <c r="BS119" s="524"/>
      <c r="BT119" s="522"/>
      <c r="BU119" s="524"/>
      <c r="BV119" s="524"/>
      <c r="BW119" s="522"/>
      <c r="BX119" s="524"/>
      <c r="BY119" s="524"/>
      <c r="BZ119" s="522"/>
      <c r="CA119" s="524"/>
      <c r="CB119" s="524"/>
      <c r="CC119" s="522"/>
      <c r="CD119" s="522"/>
      <c r="CE119" s="522"/>
      <c r="CF119" s="522"/>
      <c r="CG119" s="522"/>
      <c r="CH119" s="522"/>
      <c r="CI119" s="522"/>
      <c r="CJ119" s="522"/>
      <c r="CK119" s="522"/>
      <c r="CL119" s="522"/>
      <c r="CM119" s="522"/>
      <c r="CN119" s="522"/>
      <c r="CO119" s="670"/>
      <c r="CP119" s="522"/>
      <c r="CQ119" s="522"/>
      <c r="CR119" s="670"/>
      <c r="CS119" s="524"/>
      <c r="CT119" s="524"/>
      <c r="CU119" s="670"/>
      <c r="CV119" s="522"/>
      <c r="CW119" s="670"/>
      <c r="CX119" s="522"/>
      <c r="CY119" s="670"/>
      <c r="CZ119" s="522"/>
      <c r="DA119" s="670"/>
      <c r="DB119" s="522"/>
      <c r="DC119" s="670"/>
      <c r="DD119" s="532"/>
      <c r="DE119" s="432"/>
      <c r="DF119" s="432"/>
      <c r="DG119" s="432"/>
      <c r="DH119" s="432"/>
      <c r="DI119" s="432"/>
      <c r="DJ119" s="432"/>
      <c r="DK119" s="432"/>
      <c r="DL119" s="432"/>
      <c r="DM119" s="432"/>
      <c r="DN119" s="432"/>
      <c r="DO119" s="432"/>
      <c r="DP119" s="432"/>
      <c r="DQ119" s="432"/>
      <c r="DR119" s="432"/>
      <c r="DS119" s="432"/>
      <c r="DT119" s="432"/>
    </row>
    <row r="120" spans="1:124" s="533" customFormat="1" ht="11.25" x14ac:dyDescent="0.2">
      <c r="A120" s="674" t="s">
        <v>136</v>
      </c>
      <c r="B120" s="466" t="s">
        <v>243</v>
      </c>
      <c r="C120" s="662" t="s">
        <v>2</v>
      </c>
      <c r="D120" s="663" t="s">
        <v>2</v>
      </c>
      <c r="E120" s="663"/>
      <c r="F120" s="467">
        <v>1.1000000000000001</v>
      </c>
      <c r="G120" s="468" t="s">
        <v>12</v>
      </c>
      <c r="H120" s="467">
        <v>1.2</v>
      </c>
      <c r="I120" s="469" t="s">
        <v>12</v>
      </c>
      <c r="J120" s="469"/>
      <c r="K120" s="467">
        <v>1</v>
      </c>
      <c r="L120" s="468" t="s">
        <v>12</v>
      </c>
      <c r="M120" s="467">
        <v>1.1000000000000001</v>
      </c>
      <c r="N120" s="468" t="s">
        <v>12</v>
      </c>
      <c r="O120" s="664">
        <v>1.1000000000000001</v>
      </c>
      <c r="P120" s="522" t="s">
        <v>12</v>
      </c>
      <c r="Q120" s="664">
        <v>1.1000000000000001</v>
      </c>
      <c r="R120" s="522" t="s">
        <v>12</v>
      </c>
      <c r="S120" s="664">
        <v>1.2</v>
      </c>
      <c r="T120" s="522" t="s">
        <v>12</v>
      </c>
      <c r="U120" s="664"/>
      <c r="V120" s="522"/>
      <c r="W120" s="664"/>
      <c r="X120" s="522"/>
      <c r="Y120" s="665">
        <v>9.6</v>
      </c>
      <c r="Z120" s="666" t="s">
        <v>12</v>
      </c>
      <c r="AA120" s="665">
        <v>6.8</v>
      </c>
      <c r="AB120" s="666" t="s">
        <v>12</v>
      </c>
      <c r="AC120" s="665">
        <v>6.1</v>
      </c>
      <c r="AD120" s="666" t="s">
        <v>12</v>
      </c>
      <c r="AE120" s="667"/>
      <c r="AF120" s="666"/>
      <c r="AG120" s="668">
        <v>6</v>
      </c>
      <c r="AH120" s="666" t="s">
        <v>12</v>
      </c>
      <c r="AI120" s="665">
        <v>6.1</v>
      </c>
      <c r="AJ120" s="666" t="s">
        <v>12</v>
      </c>
      <c r="AK120" s="667"/>
      <c r="AL120" s="666"/>
      <c r="AM120" s="668">
        <v>6</v>
      </c>
      <c r="AN120" s="666" t="s">
        <v>12</v>
      </c>
      <c r="AO120" s="665">
        <v>6.8</v>
      </c>
      <c r="AP120" s="666" t="s">
        <v>12</v>
      </c>
      <c r="AQ120" s="667"/>
      <c r="AR120" s="666"/>
      <c r="AS120" s="667"/>
      <c r="AT120" s="666"/>
      <c r="AU120" s="665">
        <v>6.2000000000000011</v>
      </c>
      <c r="AV120" s="669" t="s">
        <v>12</v>
      </c>
      <c r="AW120" s="669"/>
      <c r="AX120" s="664"/>
      <c r="AY120" s="524"/>
      <c r="AZ120" s="524"/>
      <c r="BA120" s="664"/>
      <c r="BB120" s="522"/>
      <c r="BC120" s="527"/>
      <c r="BD120" s="526"/>
      <c r="BE120" s="526"/>
      <c r="BF120" s="527"/>
      <c r="BG120" s="527"/>
      <c r="BH120" s="527"/>
      <c r="BI120" s="526"/>
      <c r="BJ120" s="526"/>
      <c r="BK120" s="527"/>
      <c r="BL120" s="527"/>
      <c r="BM120" s="527"/>
      <c r="BN120" s="527"/>
      <c r="BO120" s="527"/>
      <c r="BP120" s="527"/>
      <c r="BQ120" s="522"/>
      <c r="BR120" s="524"/>
      <c r="BS120" s="524"/>
      <c r="BT120" s="522"/>
      <c r="BU120" s="524"/>
      <c r="BV120" s="524"/>
      <c r="BW120" s="522"/>
      <c r="BX120" s="524"/>
      <c r="BY120" s="524"/>
      <c r="BZ120" s="522"/>
      <c r="CA120" s="524"/>
      <c r="CB120" s="524"/>
      <c r="CC120" s="522"/>
      <c r="CD120" s="522"/>
      <c r="CE120" s="522"/>
      <c r="CF120" s="522"/>
      <c r="CG120" s="522"/>
      <c r="CH120" s="522"/>
      <c r="CI120" s="522"/>
      <c r="CJ120" s="522"/>
      <c r="CK120" s="522"/>
      <c r="CL120" s="522"/>
      <c r="CM120" s="522"/>
      <c r="CN120" s="522"/>
      <c r="CO120" s="664"/>
      <c r="CP120" s="522"/>
      <c r="CQ120" s="522"/>
      <c r="CR120" s="664"/>
      <c r="CS120" s="524"/>
      <c r="CT120" s="524"/>
      <c r="CU120" s="664"/>
      <c r="CV120" s="522"/>
      <c r="CW120" s="664"/>
      <c r="CX120" s="522"/>
      <c r="CY120" s="664"/>
      <c r="CZ120" s="522"/>
      <c r="DA120" s="664"/>
      <c r="DB120" s="522"/>
      <c r="DC120" s="664"/>
      <c r="DD120" s="532"/>
      <c r="DE120" s="432"/>
      <c r="DF120" s="432"/>
      <c r="DG120" s="432"/>
      <c r="DH120" s="432"/>
      <c r="DI120" s="432"/>
      <c r="DJ120" s="432"/>
      <c r="DK120" s="432"/>
      <c r="DL120" s="432"/>
      <c r="DM120" s="432"/>
      <c r="DN120" s="432"/>
      <c r="DO120" s="432"/>
      <c r="DP120" s="432"/>
      <c r="DQ120" s="432"/>
      <c r="DR120" s="432"/>
      <c r="DS120" s="432"/>
      <c r="DT120" s="432"/>
    </row>
    <row r="121" spans="1:124" s="533" customFormat="1" ht="11.25" x14ac:dyDescent="0.2">
      <c r="A121" s="674" t="s">
        <v>137</v>
      </c>
      <c r="B121" s="466" t="s">
        <v>243</v>
      </c>
      <c r="C121" s="662" t="s">
        <v>2</v>
      </c>
      <c r="D121" s="663" t="s">
        <v>2</v>
      </c>
      <c r="E121" s="663"/>
      <c r="F121" s="467">
        <v>1.1000000000000001</v>
      </c>
      <c r="G121" s="468" t="s">
        <v>12</v>
      </c>
      <c r="H121" s="467">
        <v>1.2</v>
      </c>
      <c r="I121" s="469" t="s">
        <v>12</v>
      </c>
      <c r="J121" s="469"/>
      <c r="K121" s="467">
        <v>1</v>
      </c>
      <c r="L121" s="468" t="s">
        <v>12</v>
      </c>
      <c r="M121" s="467">
        <v>1.1000000000000001</v>
      </c>
      <c r="N121" s="468" t="s">
        <v>12</v>
      </c>
      <c r="O121" s="664">
        <v>1.1000000000000001</v>
      </c>
      <c r="P121" s="522" t="s">
        <v>12</v>
      </c>
      <c r="Q121" s="664">
        <v>1.1000000000000001</v>
      </c>
      <c r="R121" s="522" t="s">
        <v>12</v>
      </c>
      <c r="S121" s="664">
        <v>1.2</v>
      </c>
      <c r="T121" s="522" t="s">
        <v>12</v>
      </c>
      <c r="U121" s="664"/>
      <c r="V121" s="522"/>
      <c r="W121" s="664"/>
      <c r="X121" s="522"/>
      <c r="Y121" s="665">
        <v>9.6</v>
      </c>
      <c r="Z121" s="666" t="s">
        <v>12</v>
      </c>
      <c r="AA121" s="665">
        <v>6.8</v>
      </c>
      <c r="AB121" s="666" t="s">
        <v>12</v>
      </c>
      <c r="AC121" s="665">
        <v>6.1</v>
      </c>
      <c r="AD121" s="666" t="s">
        <v>12</v>
      </c>
      <c r="AE121" s="667"/>
      <c r="AF121" s="666"/>
      <c r="AG121" s="668">
        <v>6</v>
      </c>
      <c r="AH121" s="666" t="s">
        <v>12</v>
      </c>
      <c r="AI121" s="665">
        <v>6.1</v>
      </c>
      <c r="AJ121" s="666" t="s">
        <v>12</v>
      </c>
      <c r="AK121" s="667"/>
      <c r="AL121" s="666"/>
      <c r="AM121" s="668">
        <v>6</v>
      </c>
      <c r="AN121" s="666" t="s">
        <v>12</v>
      </c>
      <c r="AO121" s="665">
        <v>6.8</v>
      </c>
      <c r="AP121" s="666" t="s">
        <v>12</v>
      </c>
      <c r="AQ121" s="667"/>
      <c r="AR121" s="666"/>
      <c r="AS121" s="667"/>
      <c r="AT121" s="666"/>
      <c r="AU121" s="665">
        <v>6.2000000000000011</v>
      </c>
      <c r="AV121" s="669" t="s">
        <v>12</v>
      </c>
      <c r="AW121" s="669"/>
      <c r="AX121" s="664"/>
      <c r="AY121" s="524"/>
      <c r="AZ121" s="524"/>
      <c r="BA121" s="664"/>
      <c r="BB121" s="522"/>
      <c r="BC121" s="527"/>
      <c r="BD121" s="526"/>
      <c r="BE121" s="526"/>
      <c r="BF121" s="527"/>
      <c r="BG121" s="527"/>
      <c r="BH121" s="527"/>
      <c r="BI121" s="526"/>
      <c r="BJ121" s="526"/>
      <c r="BK121" s="527"/>
      <c r="BL121" s="527"/>
      <c r="BM121" s="527"/>
      <c r="BN121" s="527"/>
      <c r="BO121" s="527"/>
      <c r="BP121" s="527"/>
      <c r="BQ121" s="522"/>
      <c r="BR121" s="524"/>
      <c r="BS121" s="524"/>
      <c r="BT121" s="522"/>
      <c r="BU121" s="524"/>
      <c r="BV121" s="524"/>
      <c r="BW121" s="522"/>
      <c r="BX121" s="524"/>
      <c r="BY121" s="524"/>
      <c r="BZ121" s="522"/>
      <c r="CA121" s="524"/>
      <c r="CB121" s="524"/>
      <c r="CC121" s="522"/>
      <c r="CD121" s="522"/>
      <c r="CE121" s="522"/>
      <c r="CF121" s="522"/>
      <c r="CG121" s="522"/>
      <c r="CH121" s="522"/>
      <c r="CI121" s="522"/>
      <c r="CJ121" s="522"/>
      <c r="CK121" s="522"/>
      <c r="CL121" s="522"/>
      <c r="CM121" s="522"/>
      <c r="CN121" s="522"/>
      <c r="CO121" s="664"/>
      <c r="CP121" s="522"/>
      <c r="CQ121" s="522"/>
      <c r="CR121" s="664"/>
      <c r="CS121" s="524"/>
      <c r="CT121" s="524"/>
      <c r="CU121" s="664"/>
      <c r="CV121" s="522"/>
      <c r="CW121" s="664"/>
      <c r="CX121" s="522"/>
      <c r="CY121" s="664"/>
      <c r="CZ121" s="522"/>
      <c r="DA121" s="664"/>
      <c r="DB121" s="522"/>
      <c r="DC121" s="664"/>
      <c r="DD121" s="532"/>
      <c r="DE121" s="432"/>
      <c r="DF121" s="432"/>
      <c r="DG121" s="432"/>
      <c r="DH121" s="432"/>
      <c r="DI121" s="432"/>
      <c r="DJ121" s="432"/>
      <c r="DK121" s="432"/>
      <c r="DL121" s="432"/>
      <c r="DM121" s="432"/>
      <c r="DN121" s="432"/>
      <c r="DO121" s="432"/>
      <c r="DP121" s="432"/>
      <c r="DQ121" s="432"/>
      <c r="DR121" s="432"/>
      <c r="DS121" s="432"/>
      <c r="DT121" s="432"/>
    </row>
    <row r="122" spans="1:124" s="533" customFormat="1" ht="11.25" x14ac:dyDescent="0.2">
      <c r="A122" s="674" t="s">
        <v>138</v>
      </c>
      <c r="B122" s="466" t="s">
        <v>243</v>
      </c>
      <c r="C122" s="662" t="s">
        <v>2</v>
      </c>
      <c r="D122" s="663" t="s">
        <v>2</v>
      </c>
      <c r="E122" s="663">
        <v>140000</v>
      </c>
      <c r="F122" s="467">
        <v>1.1000000000000001</v>
      </c>
      <c r="G122" s="468" t="s">
        <v>12</v>
      </c>
      <c r="H122" s="467">
        <v>1.2</v>
      </c>
      <c r="I122" s="469" t="s">
        <v>12</v>
      </c>
      <c r="J122" s="469"/>
      <c r="K122" s="467">
        <v>1</v>
      </c>
      <c r="L122" s="468" t="s">
        <v>12</v>
      </c>
      <c r="M122" s="467">
        <v>1.1000000000000001</v>
      </c>
      <c r="N122" s="468" t="s">
        <v>12</v>
      </c>
      <c r="O122" s="664">
        <v>1.1000000000000001</v>
      </c>
      <c r="P122" s="522" t="s">
        <v>12</v>
      </c>
      <c r="Q122" s="664">
        <v>1.1000000000000001</v>
      </c>
      <c r="R122" s="522" t="s">
        <v>12</v>
      </c>
      <c r="S122" s="664">
        <v>1.2</v>
      </c>
      <c r="T122" s="522" t="s">
        <v>12</v>
      </c>
      <c r="U122" s="664"/>
      <c r="V122" s="522"/>
      <c r="W122" s="664"/>
      <c r="X122" s="522"/>
      <c r="Y122" s="665">
        <v>9.6</v>
      </c>
      <c r="Z122" s="666" t="s">
        <v>12</v>
      </c>
      <c r="AA122" s="665">
        <v>6.8</v>
      </c>
      <c r="AB122" s="666" t="s">
        <v>12</v>
      </c>
      <c r="AC122" s="665">
        <v>6.1</v>
      </c>
      <c r="AD122" s="666" t="s">
        <v>12</v>
      </c>
      <c r="AE122" s="667"/>
      <c r="AF122" s="666"/>
      <c r="AG122" s="668">
        <v>6</v>
      </c>
      <c r="AH122" s="666" t="s">
        <v>12</v>
      </c>
      <c r="AI122" s="665">
        <v>6.1</v>
      </c>
      <c r="AJ122" s="666" t="s">
        <v>12</v>
      </c>
      <c r="AK122" s="667"/>
      <c r="AL122" s="666"/>
      <c r="AM122" s="668">
        <v>6</v>
      </c>
      <c r="AN122" s="666" t="s">
        <v>12</v>
      </c>
      <c r="AO122" s="665">
        <v>6.8</v>
      </c>
      <c r="AP122" s="666" t="s">
        <v>12</v>
      </c>
      <c r="AQ122" s="667"/>
      <c r="AR122" s="666"/>
      <c r="AS122" s="667"/>
      <c r="AT122" s="666"/>
      <c r="AU122" s="665">
        <v>6.2000000000000011</v>
      </c>
      <c r="AV122" s="669" t="s">
        <v>12</v>
      </c>
      <c r="AW122" s="669"/>
      <c r="AX122" s="664"/>
      <c r="AY122" s="524"/>
      <c r="AZ122" s="524"/>
      <c r="BA122" s="664"/>
      <c r="BB122" s="522"/>
      <c r="BC122" s="527"/>
      <c r="BD122" s="526"/>
      <c r="BE122" s="526"/>
      <c r="BF122" s="527"/>
      <c r="BG122" s="527"/>
      <c r="BH122" s="527"/>
      <c r="BI122" s="526"/>
      <c r="BJ122" s="526"/>
      <c r="BK122" s="527"/>
      <c r="BL122" s="527"/>
      <c r="BM122" s="527"/>
      <c r="BN122" s="527"/>
      <c r="BO122" s="527"/>
      <c r="BP122" s="527"/>
      <c r="BQ122" s="522"/>
      <c r="BR122" s="524"/>
      <c r="BS122" s="524"/>
      <c r="BT122" s="522"/>
      <c r="BU122" s="524"/>
      <c r="BV122" s="524"/>
      <c r="BW122" s="522"/>
      <c r="BX122" s="524"/>
      <c r="BY122" s="524"/>
      <c r="BZ122" s="522"/>
      <c r="CA122" s="524"/>
      <c r="CB122" s="524"/>
      <c r="CC122" s="522"/>
      <c r="CD122" s="522"/>
      <c r="CE122" s="522"/>
      <c r="CF122" s="522"/>
      <c r="CG122" s="522"/>
      <c r="CH122" s="522"/>
      <c r="CI122" s="522"/>
      <c r="CJ122" s="522"/>
      <c r="CK122" s="522"/>
      <c r="CL122" s="522"/>
      <c r="CM122" s="522"/>
      <c r="CN122" s="522"/>
      <c r="CO122" s="664"/>
      <c r="CP122" s="522"/>
      <c r="CQ122" s="522"/>
      <c r="CR122" s="664"/>
      <c r="CS122" s="524"/>
      <c r="CT122" s="524"/>
      <c r="CU122" s="664"/>
      <c r="CV122" s="522"/>
      <c r="CW122" s="664"/>
      <c r="CX122" s="522"/>
      <c r="CY122" s="664"/>
      <c r="CZ122" s="522"/>
      <c r="DA122" s="664"/>
      <c r="DB122" s="522"/>
      <c r="DC122" s="664"/>
      <c r="DD122" s="532"/>
      <c r="DE122" s="432"/>
      <c r="DF122" s="432"/>
      <c r="DG122" s="432"/>
      <c r="DH122" s="432"/>
      <c r="DI122" s="432"/>
      <c r="DJ122" s="432"/>
      <c r="DK122" s="432"/>
      <c r="DL122" s="432"/>
      <c r="DM122" s="432"/>
      <c r="DN122" s="432"/>
      <c r="DO122" s="432"/>
      <c r="DP122" s="432"/>
      <c r="DQ122" s="432"/>
      <c r="DR122" s="432"/>
      <c r="DS122" s="432"/>
      <c r="DT122" s="432"/>
    </row>
    <row r="123" spans="1:124" s="533" customFormat="1" ht="11.25" x14ac:dyDescent="0.2">
      <c r="A123" s="674" t="s">
        <v>139</v>
      </c>
      <c r="B123" s="466" t="s">
        <v>243</v>
      </c>
      <c r="C123" s="662" t="s">
        <v>2</v>
      </c>
      <c r="D123" s="672">
        <v>600</v>
      </c>
      <c r="E123" s="672"/>
      <c r="F123" s="467">
        <v>1.1000000000000001</v>
      </c>
      <c r="G123" s="468" t="s">
        <v>12</v>
      </c>
      <c r="H123" s="467">
        <v>1.2</v>
      </c>
      <c r="I123" s="469" t="s">
        <v>12</v>
      </c>
      <c r="J123" s="469"/>
      <c r="K123" s="467">
        <v>1</v>
      </c>
      <c r="L123" s="468" t="s">
        <v>12</v>
      </c>
      <c r="M123" s="467">
        <v>1.1000000000000001</v>
      </c>
      <c r="N123" s="468" t="s">
        <v>12</v>
      </c>
      <c r="O123" s="670">
        <v>1.1000000000000001</v>
      </c>
      <c r="P123" s="527" t="s">
        <v>12</v>
      </c>
      <c r="Q123" s="670">
        <v>1.1000000000000001</v>
      </c>
      <c r="R123" s="527" t="s">
        <v>12</v>
      </c>
      <c r="S123" s="670">
        <v>1.2</v>
      </c>
      <c r="T123" s="527" t="s">
        <v>12</v>
      </c>
      <c r="U123" s="670"/>
      <c r="V123" s="527"/>
      <c r="W123" s="670"/>
      <c r="X123" s="527"/>
      <c r="Y123" s="665">
        <v>9.6</v>
      </c>
      <c r="Z123" s="666" t="s">
        <v>12</v>
      </c>
      <c r="AA123" s="665">
        <v>6.8</v>
      </c>
      <c r="AB123" s="666" t="s">
        <v>12</v>
      </c>
      <c r="AC123" s="665">
        <v>6.1</v>
      </c>
      <c r="AD123" s="666" t="s">
        <v>12</v>
      </c>
      <c r="AE123" s="667"/>
      <c r="AF123" s="666"/>
      <c r="AG123" s="668">
        <v>6</v>
      </c>
      <c r="AH123" s="666" t="s">
        <v>12</v>
      </c>
      <c r="AI123" s="665">
        <v>6.1</v>
      </c>
      <c r="AJ123" s="666" t="s">
        <v>12</v>
      </c>
      <c r="AK123" s="667"/>
      <c r="AL123" s="666"/>
      <c r="AM123" s="668">
        <v>6</v>
      </c>
      <c r="AN123" s="666" t="s">
        <v>12</v>
      </c>
      <c r="AO123" s="665">
        <v>6.8</v>
      </c>
      <c r="AP123" s="666" t="s">
        <v>12</v>
      </c>
      <c r="AQ123" s="667"/>
      <c r="AR123" s="666"/>
      <c r="AS123" s="667"/>
      <c r="AT123" s="666"/>
      <c r="AU123" s="665">
        <v>6.2000000000000011</v>
      </c>
      <c r="AV123" s="669" t="s">
        <v>12</v>
      </c>
      <c r="AW123" s="669"/>
      <c r="AX123" s="670"/>
      <c r="AY123" s="526"/>
      <c r="AZ123" s="526"/>
      <c r="BA123" s="670"/>
      <c r="BB123" s="527"/>
      <c r="BC123" s="527"/>
      <c r="BD123" s="526"/>
      <c r="BE123" s="526"/>
      <c r="BF123" s="527"/>
      <c r="BG123" s="527"/>
      <c r="BH123" s="527"/>
      <c r="BI123" s="526"/>
      <c r="BJ123" s="526"/>
      <c r="BK123" s="527"/>
      <c r="BL123" s="527"/>
      <c r="BM123" s="527"/>
      <c r="BN123" s="527"/>
      <c r="BO123" s="527"/>
      <c r="BP123" s="527"/>
      <c r="BQ123" s="527"/>
      <c r="BR123" s="526"/>
      <c r="BS123" s="526"/>
      <c r="BT123" s="527"/>
      <c r="BU123" s="526"/>
      <c r="BV123" s="526"/>
      <c r="BW123" s="527"/>
      <c r="BX123" s="526"/>
      <c r="BY123" s="526"/>
      <c r="BZ123" s="527"/>
      <c r="CA123" s="526"/>
      <c r="CB123" s="526"/>
      <c r="CC123" s="527"/>
      <c r="CD123" s="527"/>
      <c r="CE123" s="527"/>
      <c r="CF123" s="527"/>
      <c r="CG123" s="527"/>
      <c r="CH123" s="527"/>
      <c r="CI123" s="527"/>
      <c r="CJ123" s="527"/>
      <c r="CK123" s="527"/>
      <c r="CL123" s="527"/>
      <c r="CM123" s="527"/>
      <c r="CN123" s="527"/>
      <c r="CO123" s="670"/>
      <c r="CP123" s="527"/>
      <c r="CQ123" s="527"/>
      <c r="CR123" s="670"/>
      <c r="CS123" s="526"/>
      <c r="CT123" s="526"/>
      <c r="CU123" s="670"/>
      <c r="CV123" s="527"/>
      <c r="CW123" s="670"/>
      <c r="CX123" s="527"/>
      <c r="CY123" s="670"/>
      <c r="CZ123" s="527"/>
      <c r="DA123" s="670"/>
      <c r="DB123" s="527"/>
      <c r="DC123" s="670"/>
      <c r="DD123" s="671"/>
      <c r="DE123" s="432"/>
      <c r="DF123" s="432"/>
      <c r="DG123" s="432"/>
      <c r="DH123" s="432"/>
      <c r="DI123" s="432"/>
      <c r="DJ123" s="432"/>
      <c r="DK123" s="432"/>
      <c r="DL123" s="432"/>
      <c r="DM123" s="432"/>
      <c r="DN123" s="432"/>
      <c r="DO123" s="432"/>
      <c r="DP123" s="432"/>
      <c r="DQ123" s="432"/>
      <c r="DR123" s="432"/>
      <c r="DS123" s="432"/>
      <c r="DT123" s="432"/>
    </row>
    <row r="124" spans="1:124" s="533" customFormat="1" ht="11.25" x14ac:dyDescent="0.2">
      <c r="A124" s="674" t="s">
        <v>140</v>
      </c>
      <c r="B124" s="466" t="s">
        <v>243</v>
      </c>
      <c r="C124" s="662" t="s">
        <v>2</v>
      </c>
      <c r="D124" s="663" t="s">
        <v>2</v>
      </c>
      <c r="E124" s="663"/>
      <c r="F124" s="467">
        <v>1.1000000000000001</v>
      </c>
      <c r="G124" s="468" t="s">
        <v>12</v>
      </c>
      <c r="H124" s="467">
        <v>1.2</v>
      </c>
      <c r="I124" s="469" t="s">
        <v>12</v>
      </c>
      <c r="J124" s="469"/>
      <c r="K124" s="467">
        <v>1</v>
      </c>
      <c r="L124" s="468" t="s">
        <v>12</v>
      </c>
      <c r="M124" s="467">
        <v>1.1000000000000001</v>
      </c>
      <c r="N124" s="468" t="s">
        <v>12</v>
      </c>
      <c r="O124" s="670">
        <v>1.1000000000000001</v>
      </c>
      <c r="P124" s="527" t="s">
        <v>12</v>
      </c>
      <c r="Q124" s="664">
        <v>1.1000000000000001</v>
      </c>
      <c r="R124" s="522" t="s">
        <v>12</v>
      </c>
      <c r="S124" s="664">
        <v>1.2</v>
      </c>
      <c r="T124" s="522" t="s">
        <v>12</v>
      </c>
      <c r="U124" s="664"/>
      <c r="V124" s="522"/>
      <c r="W124" s="664"/>
      <c r="X124" s="522"/>
      <c r="Y124" s="665">
        <v>9.6</v>
      </c>
      <c r="Z124" s="666" t="s">
        <v>12</v>
      </c>
      <c r="AA124" s="665">
        <v>6.8</v>
      </c>
      <c r="AB124" s="666" t="s">
        <v>12</v>
      </c>
      <c r="AC124" s="665">
        <v>6.1</v>
      </c>
      <c r="AD124" s="666" t="s">
        <v>12</v>
      </c>
      <c r="AE124" s="667"/>
      <c r="AF124" s="666"/>
      <c r="AG124" s="668">
        <v>6</v>
      </c>
      <c r="AH124" s="666" t="s">
        <v>12</v>
      </c>
      <c r="AI124" s="665">
        <v>6.1</v>
      </c>
      <c r="AJ124" s="666" t="s">
        <v>12</v>
      </c>
      <c r="AK124" s="667"/>
      <c r="AL124" s="666"/>
      <c r="AM124" s="668">
        <v>6</v>
      </c>
      <c r="AN124" s="666" t="s">
        <v>12</v>
      </c>
      <c r="AO124" s="665">
        <v>6.8</v>
      </c>
      <c r="AP124" s="666" t="s">
        <v>12</v>
      </c>
      <c r="AQ124" s="667"/>
      <c r="AR124" s="666"/>
      <c r="AS124" s="667"/>
      <c r="AT124" s="666"/>
      <c r="AU124" s="665">
        <v>6.2000000000000011</v>
      </c>
      <c r="AV124" s="669" t="s">
        <v>12</v>
      </c>
      <c r="AW124" s="669"/>
      <c r="AX124" s="664"/>
      <c r="AY124" s="524"/>
      <c r="AZ124" s="524"/>
      <c r="BA124" s="664"/>
      <c r="BB124" s="522"/>
      <c r="BC124" s="527"/>
      <c r="BD124" s="526"/>
      <c r="BE124" s="526"/>
      <c r="BF124" s="527"/>
      <c r="BG124" s="527"/>
      <c r="BH124" s="527"/>
      <c r="BI124" s="526"/>
      <c r="BJ124" s="526"/>
      <c r="BK124" s="527"/>
      <c r="BL124" s="527"/>
      <c r="BM124" s="527"/>
      <c r="BN124" s="527"/>
      <c r="BO124" s="527"/>
      <c r="BP124" s="527"/>
      <c r="BQ124" s="522"/>
      <c r="BR124" s="524"/>
      <c r="BS124" s="524"/>
      <c r="BT124" s="522"/>
      <c r="BU124" s="524"/>
      <c r="BV124" s="524"/>
      <c r="BW124" s="522"/>
      <c r="BX124" s="524"/>
      <c r="BY124" s="524"/>
      <c r="BZ124" s="522"/>
      <c r="CA124" s="524"/>
      <c r="CB124" s="524"/>
      <c r="CC124" s="522"/>
      <c r="CD124" s="522"/>
      <c r="CE124" s="522"/>
      <c r="CF124" s="522"/>
      <c r="CG124" s="522"/>
      <c r="CH124" s="522"/>
      <c r="CI124" s="522"/>
      <c r="CJ124" s="522"/>
      <c r="CK124" s="522"/>
      <c r="CL124" s="522"/>
      <c r="CM124" s="522"/>
      <c r="CN124" s="522"/>
      <c r="CO124" s="664"/>
      <c r="CP124" s="522"/>
      <c r="CQ124" s="522"/>
      <c r="CR124" s="664"/>
      <c r="CS124" s="524"/>
      <c r="CT124" s="524"/>
      <c r="CU124" s="664"/>
      <c r="CV124" s="522"/>
      <c r="CW124" s="664"/>
      <c r="CX124" s="522"/>
      <c r="CY124" s="664"/>
      <c r="CZ124" s="522"/>
      <c r="DA124" s="664"/>
      <c r="DB124" s="522"/>
      <c r="DC124" s="664"/>
      <c r="DD124" s="532"/>
      <c r="DE124" s="432"/>
      <c r="DF124" s="432"/>
      <c r="DG124" s="432"/>
      <c r="DH124" s="432"/>
      <c r="DI124" s="432"/>
      <c r="DJ124" s="432"/>
      <c r="DK124" s="432"/>
      <c r="DL124" s="432"/>
      <c r="DM124" s="432"/>
      <c r="DN124" s="432"/>
      <c r="DO124" s="432"/>
      <c r="DP124" s="432"/>
      <c r="DQ124" s="432"/>
      <c r="DR124" s="432"/>
      <c r="DS124" s="432"/>
      <c r="DT124" s="432"/>
    </row>
    <row r="125" spans="1:124" s="533" customFormat="1" ht="11.25" x14ac:dyDescent="0.2">
      <c r="A125" s="674" t="s">
        <v>141</v>
      </c>
      <c r="B125" s="466" t="s">
        <v>243</v>
      </c>
      <c r="C125" s="662" t="s">
        <v>2</v>
      </c>
      <c r="D125" s="663" t="s">
        <v>2</v>
      </c>
      <c r="E125" s="663"/>
      <c r="F125" s="467">
        <v>2.2000000000000002</v>
      </c>
      <c r="G125" s="468" t="s">
        <v>12</v>
      </c>
      <c r="H125" s="467">
        <v>2.4</v>
      </c>
      <c r="I125" s="469" t="s">
        <v>12</v>
      </c>
      <c r="J125" s="469"/>
      <c r="K125" s="467">
        <v>2.1</v>
      </c>
      <c r="L125" s="468" t="s">
        <v>12</v>
      </c>
      <c r="M125" s="467">
        <v>2.2000000000000002</v>
      </c>
      <c r="N125" s="468" t="s">
        <v>12</v>
      </c>
      <c r="O125" s="670">
        <v>2.2000000000000002</v>
      </c>
      <c r="P125" s="527" t="s">
        <v>12</v>
      </c>
      <c r="Q125" s="670">
        <v>2.1</v>
      </c>
      <c r="R125" s="522" t="s">
        <v>12</v>
      </c>
      <c r="S125" s="670">
        <v>2.4</v>
      </c>
      <c r="T125" s="522" t="s">
        <v>12</v>
      </c>
      <c r="U125" s="670"/>
      <c r="V125" s="522"/>
      <c r="W125" s="670"/>
      <c r="X125" s="522"/>
      <c r="Y125" s="665">
        <v>9.6</v>
      </c>
      <c r="Z125" s="666" t="s">
        <v>12</v>
      </c>
      <c r="AA125" s="665">
        <v>6.8</v>
      </c>
      <c r="AB125" s="666" t="s">
        <v>12</v>
      </c>
      <c r="AC125" s="665">
        <v>6.1</v>
      </c>
      <c r="AD125" s="666" t="s">
        <v>12</v>
      </c>
      <c r="AE125" s="667"/>
      <c r="AF125" s="666"/>
      <c r="AG125" s="668">
        <v>6</v>
      </c>
      <c r="AH125" s="666" t="s">
        <v>12</v>
      </c>
      <c r="AI125" s="665">
        <v>6.1</v>
      </c>
      <c r="AJ125" s="666" t="s">
        <v>12</v>
      </c>
      <c r="AK125" s="667"/>
      <c r="AL125" s="666"/>
      <c r="AM125" s="668">
        <v>6</v>
      </c>
      <c r="AN125" s="666" t="s">
        <v>12</v>
      </c>
      <c r="AO125" s="665">
        <v>6.8</v>
      </c>
      <c r="AP125" s="666" t="s">
        <v>12</v>
      </c>
      <c r="AQ125" s="667"/>
      <c r="AR125" s="666"/>
      <c r="AS125" s="667"/>
      <c r="AT125" s="666"/>
      <c r="AU125" s="665">
        <v>6.2000000000000011</v>
      </c>
      <c r="AV125" s="669" t="s">
        <v>12</v>
      </c>
      <c r="AW125" s="669"/>
      <c r="AX125" s="670"/>
      <c r="AY125" s="524"/>
      <c r="AZ125" s="524"/>
      <c r="BA125" s="670"/>
      <c r="BB125" s="522"/>
      <c r="BC125" s="527"/>
      <c r="BD125" s="526"/>
      <c r="BE125" s="526"/>
      <c r="BF125" s="527"/>
      <c r="BG125" s="527"/>
      <c r="BH125" s="527"/>
      <c r="BI125" s="526"/>
      <c r="BJ125" s="526"/>
      <c r="BK125" s="527"/>
      <c r="BL125" s="527"/>
      <c r="BM125" s="527"/>
      <c r="BN125" s="527"/>
      <c r="BO125" s="527"/>
      <c r="BP125" s="527"/>
      <c r="BQ125" s="522"/>
      <c r="BR125" s="524"/>
      <c r="BS125" s="524"/>
      <c r="BT125" s="522"/>
      <c r="BU125" s="524"/>
      <c r="BV125" s="524"/>
      <c r="BW125" s="522"/>
      <c r="BX125" s="524"/>
      <c r="BY125" s="524"/>
      <c r="BZ125" s="522"/>
      <c r="CA125" s="524"/>
      <c r="CB125" s="524"/>
      <c r="CC125" s="522"/>
      <c r="CD125" s="522"/>
      <c r="CE125" s="522"/>
      <c r="CF125" s="522"/>
      <c r="CG125" s="522"/>
      <c r="CH125" s="522"/>
      <c r="CI125" s="522"/>
      <c r="CJ125" s="522"/>
      <c r="CK125" s="522"/>
      <c r="CL125" s="522"/>
      <c r="CM125" s="522"/>
      <c r="CN125" s="522"/>
      <c r="CO125" s="670"/>
      <c r="CP125" s="522"/>
      <c r="CQ125" s="522"/>
      <c r="CR125" s="670"/>
      <c r="CS125" s="524"/>
      <c r="CT125" s="524"/>
      <c r="CU125" s="670"/>
      <c r="CV125" s="522"/>
      <c r="CW125" s="670"/>
      <c r="CX125" s="522"/>
      <c r="CY125" s="670"/>
      <c r="CZ125" s="522"/>
      <c r="DA125" s="670"/>
      <c r="DB125" s="522"/>
      <c r="DC125" s="670"/>
      <c r="DD125" s="532"/>
      <c r="DE125" s="432"/>
      <c r="DF125" s="432"/>
      <c r="DG125" s="432"/>
      <c r="DH125" s="432"/>
      <c r="DI125" s="432"/>
      <c r="DJ125" s="432"/>
      <c r="DK125" s="432"/>
      <c r="DL125" s="432"/>
      <c r="DM125" s="432"/>
      <c r="DN125" s="432"/>
      <c r="DO125" s="432"/>
      <c r="DP125" s="432"/>
      <c r="DQ125" s="432"/>
      <c r="DR125" s="432"/>
      <c r="DS125" s="432"/>
      <c r="DT125" s="432"/>
    </row>
    <row r="126" spans="1:124" s="533" customFormat="1" ht="11.25" x14ac:dyDescent="0.2">
      <c r="A126" s="674" t="s">
        <v>142</v>
      </c>
      <c r="B126" s="466" t="s">
        <v>243</v>
      </c>
      <c r="C126" s="662" t="s">
        <v>2</v>
      </c>
      <c r="D126" s="663" t="s">
        <v>2</v>
      </c>
      <c r="E126" s="663" t="s">
        <v>2</v>
      </c>
      <c r="F126" s="467">
        <v>1.1000000000000001</v>
      </c>
      <c r="G126" s="468" t="s">
        <v>12</v>
      </c>
      <c r="H126" s="467">
        <v>1.2</v>
      </c>
      <c r="I126" s="469" t="s">
        <v>12</v>
      </c>
      <c r="J126" s="469"/>
      <c r="K126" s="467">
        <v>1.2</v>
      </c>
      <c r="L126" s="468"/>
      <c r="M126" s="467">
        <v>1.3</v>
      </c>
      <c r="N126" s="468"/>
      <c r="O126" s="664">
        <v>1.1000000000000001</v>
      </c>
      <c r="P126" s="522" t="s">
        <v>12</v>
      </c>
      <c r="Q126" s="664">
        <v>1.1000000000000001</v>
      </c>
      <c r="R126" s="522" t="s">
        <v>12</v>
      </c>
      <c r="S126" s="664">
        <v>1.2</v>
      </c>
      <c r="T126" s="522" t="s">
        <v>12</v>
      </c>
      <c r="U126" s="664"/>
      <c r="V126" s="522"/>
      <c r="W126" s="664"/>
      <c r="X126" s="522"/>
      <c r="Y126" s="665">
        <v>9.6</v>
      </c>
      <c r="Z126" s="666" t="s">
        <v>12</v>
      </c>
      <c r="AA126" s="665">
        <v>6.8</v>
      </c>
      <c r="AB126" s="666" t="s">
        <v>12</v>
      </c>
      <c r="AC126" s="665">
        <v>6.1</v>
      </c>
      <c r="AD126" s="666" t="s">
        <v>12</v>
      </c>
      <c r="AE126" s="667"/>
      <c r="AF126" s="666"/>
      <c r="AG126" s="668">
        <v>6</v>
      </c>
      <c r="AH126" s="666" t="s">
        <v>12</v>
      </c>
      <c r="AI126" s="665">
        <v>6.1</v>
      </c>
      <c r="AJ126" s="666" t="s">
        <v>12</v>
      </c>
      <c r="AK126" s="667"/>
      <c r="AL126" s="666"/>
      <c r="AM126" s="668">
        <v>6</v>
      </c>
      <c r="AN126" s="666" t="s">
        <v>12</v>
      </c>
      <c r="AO126" s="665">
        <v>6.8</v>
      </c>
      <c r="AP126" s="666" t="s">
        <v>12</v>
      </c>
      <c r="AQ126" s="667"/>
      <c r="AR126" s="666"/>
      <c r="AS126" s="667"/>
      <c r="AT126" s="666"/>
      <c r="AU126" s="665">
        <v>6.2000000000000011</v>
      </c>
      <c r="AV126" s="669" t="s">
        <v>12</v>
      </c>
      <c r="AW126" s="669"/>
      <c r="AX126" s="664"/>
      <c r="AY126" s="524"/>
      <c r="AZ126" s="524"/>
      <c r="BA126" s="664"/>
      <c r="BB126" s="522"/>
      <c r="BC126" s="527"/>
      <c r="BD126" s="526"/>
      <c r="BE126" s="526"/>
      <c r="BF126" s="527"/>
      <c r="BG126" s="527"/>
      <c r="BH126" s="527"/>
      <c r="BI126" s="526"/>
      <c r="BJ126" s="526"/>
      <c r="BK126" s="527"/>
      <c r="BL126" s="527"/>
      <c r="BM126" s="527"/>
      <c r="BN126" s="527"/>
      <c r="BO126" s="527"/>
      <c r="BP126" s="527"/>
      <c r="BQ126" s="522"/>
      <c r="BR126" s="524"/>
      <c r="BS126" s="524"/>
      <c r="BT126" s="522"/>
      <c r="BU126" s="524"/>
      <c r="BV126" s="524"/>
      <c r="BW126" s="522"/>
      <c r="BX126" s="524"/>
      <c r="BY126" s="524"/>
      <c r="BZ126" s="522"/>
      <c r="CA126" s="524"/>
      <c r="CB126" s="524"/>
      <c r="CC126" s="522"/>
      <c r="CD126" s="522"/>
      <c r="CE126" s="522"/>
      <c r="CF126" s="522"/>
      <c r="CG126" s="522"/>
      <c r="CH126" s="522"/>
      <c r="CI126" s="522"/>
      <c r="CJ126" s="522"/>
      <c r="CK126" s="522"/>
      <c r="CL126" s="522"/>
      <c r="CM126" s="522"/>
      <c r="CN126" s="522"/>
      <c r="CO126" s="664"/>
      <c r="CP126" s="522"/>
      <c r="CQ126" s="522"/>
      <c r="CR126" s="664"/>
      <c r="CS126" s="524"/>
      <c r="CT126" s="524"/>
      <c r="CU126" s="664"/>
      <c r="CV126" s="522"/>
      <c r="CW126" s="664"/>
      <c r="CX126" s="522"/>
      <c r="CY126" s="664"/>
      <c r="CZ126" s="522"/>
      <c r="DA126" s="664"/>
      <c r="DB126" s="522"/>
      <c r="DC126" s="664"/>
      <c r="DD126" s="532"/>
      <c r="DE126" s="432"/>
      <c r="DF126" s="432"/>
      <c r="DG126" s="432"/>
      <c r="DH126" s="432"/>
      <c r="DI126" s="432"/>
      <c r="DJ126" s="432"/>
      <c r="DK126" s="432"/>
      <c r="DL126" s="432"/>
      <c r="DM126" s="432"/>
      <c r="DN126" s="432"/>
      <c r="DO126" s="432"/>
      <c r="DP126" s="432"/>
      <c r="DQ126" s="432"/>
      <c r="DR126" s="432"/>
      <c r="DS126" s="432"/>
      <c r="DT126" s="432"/>
    </row>
    <row r="127" spans="1:124" s="533" customFormat="1" ht="11.25" x14ac:dyDescent="0.2">
      <c r="A127" s="673" t="s">
        <v>339</v>
      </c>
      <c r="B127" s="466" t="s">
        <v>243</v>
      </c>
      <c r="C127" s="662" t="s">
        <v>2</v>
      </c>
      <c r="D127" s="663" t="s">
        <v>2</v>
      </c>
      <c r="E127" s="663"/>
      <c r="F127" s="467"/>
      <c r="G127" s="468"/>
      <c r="H127" s="467"/>
      <c r="I127" s="469"/>
      <c r="J127" s="469"/>
      <c r="K127" s="467"/>
      <c r="L127" s="468"/>
      <c r="M127" s="467"/>
      <c r="N127" s="468"/>
      <c r="O127" s="664"/>
      <c r="P127" s="522"/>
      <c r="Q127" s="664"/>
      <c r="R127" s="522"/>
      <c r="S127" s="664"/>
      <c r="T127" s="522"/>
      <c r="U127" s="664"/>
      <c r="V127" s="522"/>
      <c r="W127" s="664"/>
      <c r="X127" s="522"/>
      <c r="Y127" s="665">
        <v>9.6</v>
      </c>
      <c r="Z127" s="666" t="s">
        <v>12</v>
      </c>
      <c r="AA127" s="665">
        <v>6.8</v>
      </c>
      <c r="AB127" s="666" t="s">
        <v>12</v>
      </c>
      <c r="AC127" s="665">
        <v>6.1</v>
      </c>
      <c r="AD127" s="666" t="s">
        <v>12</v>
      </c>
      <c r="AE127" s="667"/>
      <c r="AF127" s="666"/>
      <c r="AG127" s="668">
        <v>6</v>
      </c>
      <c r="AH127" s="666" t="s">
        <v>12</v>
      </c>
      <c r="AI127" s="665">
        <v>6.1</v>
      </c>
      <c r="AJ127" s="666" t="s">
        <v>12</v>
      </c>
      <c r="AK127" s="667"/>
      <c r="AL127" s="666"/>
      <c r="AM127" s="668">
        <v>6</v>
      </c>
      <c r="AN127" s="666" t="s">
        <v>12</v>
      </c>
      <c r="AO127" s="665">
        <v>6.8</v>
      </c>
      <c r="AP127" s="666" t="s">
        <v>12</v>
      </c>
      <c r="AQ127" s="667"/>
      <c r="AR127" s="666"/>
      <c r="AS127" s="667"/>
      <c r="AT127" s="666"/>
      <c r="AU127" s="665">
        <v>6.2000000000000011</v>
      </c>
      <c r="AV127" s="669" t="s">
        <v>12</v>
      </c>
      <c r="AW127" s="669"/>
      <c r="AX127" s="664"/>
      <c r="AY127" s="524"/>
      <c r="AZ127" s="524"/>
      <c r="BA127" s="664"/>
      <c r="BB127" s="522"/>
      <c r="BC127" s="527"/>
      <c r="BD127" s="526"/>
      <c r="BE127" s="526"/>
      <c r="BF127" s="527"/>
      <c r="BG127" s="527"/>
      <c r="BH127" s="527"/>
      <c r="BI127" s="526"/>
      <c r="BJ127" s="526"/>
      <c r="BK127" s="527"/>
      <c r="BL127" s="527"/>
      <c r="BM127" s="527"/>
      <c r="BN127" s="527"/>
      <c r="BO127" s="527"/>
      <c r="BP127" s="527"/>
      <c r="BQ127" s="522"/>
      <c r="BR127" s="524"/>
      <c r="BS127" s="524"/>
      <c r="BT127" s="522"/>
      <c r="BU127" s="524"/>
      <c r="BV127" s="524"/>
      <c r="BW127" s="522"/>
      <c r="BX127" s="524"/>
      <c r="BY127" s="524"/>
      <c r="BZ127" s="522"/>
      <c r="CA127" s="524"/>
      <c r="CB127" s="524"/>
      <c r="CC127" s="522"/>
      <c r="CD127" s="522"/>
      <c r="CE127" s="522"/>
      <c r="CF127" s="522"/>
      <c r="CG127" s="522"/>
      <c r="CH127" s="522"/>
      <c r="CI127" s="522"/>
      <c r="CJ127" s="522"/>
      <c r="CK127" s="522"/>
      <c r="CL127" s="522"/>
      <c r="CM127" s="522"/>
      <c r="CN127" s="522"/>
      <c r="CO127" s="664"/>
      <c r="CP127" s="522"/>
      <c r="CQ127" s="522"/>
      <c r="CR127" s="664"/>
      <c r="CS127" s="524"/>
      <c r="CT127" s="524"/>
      <c r="CU127" s="664"/>
      <c r="CV127" s="522"/>
      <c r="CW127" s="664"/>
      <c r="CX127" s="522"/>
      <c r="CY127" s="664"/>
      <c r="CZ127" s="522"/>
      <c r="DA127" s="664"/>
      <c r="DB127" s="522"/>
      <c r="DC127" s="664"/>
      <c r="DD127" s="532"/>
      <c r="DE127" s="432"/>
      <c r="DF127" s="432"/>
      <c r="DG127" s="432"/>
      <c r="DH127" s="432"/>
      <c r="DI127" s="432"/>
      <c r="DJ127" s="432"/>
      <c r="DK127" s="432"/>
      <c r="DL127" s="432"/>
      <c r="DM127" s="432"/>
      <c r="DN127" s="432"/>
      <c r="DO127" s="432"/>
      <c r="DP127" s="432"/>
      <c r="DQ127" s="432"/>
      <c r="DR127" s="432"/>
      <c r="DS127" s="432"/>
      <c r="DT127" s="432"/>
    </row>
    <row r="128" spans="1:124" s="533" customFormat="1" ht="11.25" x14ac:dyDescent="0.2">
      <c r="A128" s="674" t="s">
        <v>57</v>
      </c>
      <c r="B128" s="466" t="s">
        <v>243</v>
      </c>
      <c r="C128" s="662" t="s">
        <v>2</v>
      </c>
      <c r="D128" s="672">
        <v>561</v>
      </c>
      <c r="E128" s="672"/>
      <c r="F128" s="467">
        <v>1.1000000000000001</v>
      </c>
      <c r="G128" s="468" t="s">
        <v>12</v>
      </c>
      <c r="H128" s="467">
        <v>1.2</v>
      </c>
      <c r="I128" s="469" t="s">
        <v>12</v>
      </c>
      <c r="J128" s="469"/>
      <c r="K128" s="467">
        <v>1</v>
      </c>
      <c r="L128" s="468" t="s">
        <v>12</v>
      </c>
      <c r="M128" s="467">
        <v>1.1000000000000001</v>
      </c>
      <c r="N128" s="468" t="s">
        <v>12</v>
      </c>
      <c r="O128" s="670">
        <v>1.1000000000000001</v>
      </c>
      <c r="P128" s="527" t="s">
        <v>12</v>
      </c>
      <c r="Q128" s="670">
        <v>1.1000000000000001</v>
      </c>
      <c r="R128" s="527" t="s">
        <v>12</v>
      </c>
      <c r="S128" s="670">
        <v>1.2</v>
      </c>
      <c r="T128" s="527" t="s">
        <v>12</v>
      </c>
      <c r="U128" s="670"/>
      <c r="V128" s="527"/>
      <c r="W128" s="670"/>
      <c r="X128" s="527"/>
      <c r="Y128" s="665">
        <v>9.6</v>
      </c>
      <c r="Z128" s="666" t="s">
        <v>12</v>
      </c>
      <c r="AA128" s="665">
        <v>6.8</v>
      </c>
      <c r="AB128" s="666" t="s">
        <v>12</v>
      </c>
      <c r="AC128" s="665">
        <v>6.1</v>
      </c>
      <c r="AD128" s="666" t="s">
        <v>12</v>
      </c>
      <c r="AE128" s="667"/>
      <c r="AF128" s="666"/>
      <c r="AG128" s="668">
        <v>6</v>
      </c>
      <c r="AH128" s="666" t="s">
        <v>12</v>
      </c>
      <c r="AI128" s="665">
        <v>6.1</v>
      </c>
      <c r="AJ128" s="666" t="s">
        <v>12</v>
      </c>
      <c r="AK128" s="667"/>
      <c r="AL128" s="666"/>
      <c r="AM128" s="668">
        <v>6</v>
      </c>
      <c r="AN128" s="666" t="s">
        <v>12</v>
      </c>
      <c r="AO128" s="665">
        <v>6.8</v>
      </c>
      <c r="AP128" s="666" t="s">
        <v>12</v>
      </c>
      <c r="AQ128" s="667"/>
      <c r="AR128" s="666"/>
      <c r="AS128" s="667"/>
      <c r="AT128" s="666"/>
      <c r="AU128" s="665">
        <v>6.2000000000000011</v>
      </c>
      <c r="AV128" s="669" t="s">
        <v>12</v>
      </c>
      <c r="AW128" s="669"/>
      <c r="AX128" s="670"/>
      <c r="AY128" s="526"/>
      <c r="AZ128" s="526"/>
      <c r="BA128" s="670"/>
      <c r="BB128" s="527"/>
      <c r="BC128" s="527"/>
      <c r="BD128" s="526"/>
      <c r="BE128" s="526"/>
      <c r="BF128" s="527"/>
      <c r="BG128" s="527"/>
      <c r="BH128" s="527"/>
      <c r="BI128" s="526"/>
      <c r="BJ128" s="526"/>
      <c r="BK128" s="527"/>
      <c r="BL128" s="527"/>
      <c r="BM128" s="527"/>
      <c r="BN128" s="527"/>
      <c r="BO128" s="527"/>
      <c r="BP128" s="527"/>
      <c r="BQ128" s="527"/>
      <c r="BR128" s="526"/>
      <c r="BS128" s="526"/>
      <c r="BT128" s="527"/>
      <c r="BU128" s="526"/>
      <c r="BV128" s="526"/>
      <c r="BW128" s="527"/>
      <c r="BX128" s="526"/>
      <c r="BY128" s="526"/>
      <c r="BZ128" s="527"/>
      <c r="CA128" s="526"/>
      <c r="CB128" s="526"/>
      <c r="CC128" s="527"/>
      <c r="CD128" s="527"/>
      <c r="CE128" s="527"/>
      <c r="CF128" s="527"/>
      <c r="CG128" s="527"/>
      <c r="CH128" s="527"/>
      <c r="CI128" s="527"/>
      <c r="CJ128" s="527"/>
      <c r="CK128" s="527"/>
      <c r="CL128" s="527"/>
      <c r="CM128" s="527"/>
      <c r="CN128" s="527"/>
      <c r="CO128" s="670"/>
      <c r="CP128" s="527"/>
      <c r="CQ128" s="527"/>
      <c r="CR128" s="670"/>
      <c r="CS128" s="526"/>
      <c r="CT128" s="526"/>
      <c r="CU128" s="670"/>
      <c r="CV128" s="527"/>
      <c r="CW128" s="670"/>
      <c r="CX128" s="527"/>
      <c r="CY128" s="670"/>
      <c r="CZ128" s="527"/>
      <c r="DA128" s="670"/>
      <c r="DB128" s="527"/>
      <c r="DC128" s="670"/>
      <c r="DD128" s="671"/>
      <c r="DE128" s="432"/>
      <c r="DF128" s="432"/>
      <c r="DG128" s="432"/>
      <c r="DH128" s="432"/>
      <c r="DI128" s="432"/>
      <c r="DJ128" s="432"/>
      <c r="DK128" s="432"/>
      <c r="DL128" s="432"/>
      <c r="DM128" s="432"/>
      <c r="DN128" s="432"/>
      <c r="DO128" s="432"/>
      <c r="DP128" s="432"/>
      <c r="DQ128" s="432"/>
      <c r="DR128" s="432"/>
      <c r="DS128" s="432"/>
      <c r="DT128" s="432"/>
    </row>
    <row r="129" spans="1:266" s="533" customFormat="1" ht="11.25" x14ac:dyDescent="0.2">
      <c r="A129" s="674" t="s">
        <v>143</v>
      </c>
      <c r="B129" s="466" t="s">
        <v>243</v>
      </c>
      <c r="C129" s="662" t="s">
        <v>2</v>
      </c>
      <c r="D129" s="663" t="s">
        <v>2</v>
      </c>
      <c r="E129" s="663"/>
      <c r="F129" s="467">
        <v>1.1000000000000001</v>
      </c>
      <c r="G129" s="468" t="s">
        <v>12</v>
      </c>
      <c r="H129" s="467">
        <v>1.2</v>
      </c>
      <c r="I129" s="469" t="s">
        <v>12</v>
      </c>
      <c r="J129" s="469"/>
      <c r="K129" s="467">
        <v>1</v>
      </c>
      <c r="L129" s="468" t="s">
        <v>12</v>
      </c>
      <c r="M129" s="467">
        <v>1.1000000000000001</v>
      </c>
      <c r="N129" s="468" t="s">
        <v>12</v>
      </c>
      <c r="O129" s="664">
        <v>1.1000000000000001</v>
      </c>
      <c r="P129" s="522" t="s">
        <v>12</v>
      </c>
      <c r="Q129" s="664">
        <v>1.1000000000000001</v>
      </c>
      <c r="R129" s="522" t="s">
        <v>12</v>
      </c>
      <c r="S129" s="664">
        <v>1.2</v>
      </c>
      <c r="T129" s="522" t="s">
        <v>12</v>
      </c>
      <c r="U129" s="664"/>
      <c r="V129" s="522"/>
      <c r="W129" s="664"/>
      <c r="X129" s="522"/>
      <c r="Y129" s="665">
        <v>9.6</v>
      </c>
      <c r="Z129" s="666" t="s">
        <v>12</v>
      </c>
      <c r="AA129" s="665">
        <v>6.8</v>
      </c>
      <c r="AB129" s="666" t="s">
        <v>12</v>
      </c>
      <c r="AC129" s="665">
        <v>6.1</v>
      </c>
      <c r="AD129" s="666" t="s">
        <v>12</v>
      </c>
      <c r="AE129" s="667"/>
      <c r="AF129" s="666"/>
      <c r="AG129" s="668">
        <v>6</v>
      </c>
      <c r="AH129" s="666" t="s">
        <v>12</v>
      </c>
      <c r="AI129" s="665">
        <v>6.1</v>
      </c>
      <c r="AJ129" s="666" t="s">
        <v>12</v>
      </c>
      <c r="AK129" s="667"/>
      <c r="AL129" s="666"/>
      <c r="AM129" s="668">
        <v>6</v>
      </c>
      <c r="AN129" s="666" t="s">
        <v>12</v>
      </c>
      <c r="AO129" s="665">
        <v>6.8</v>
      </c>
      <c r="AP129" s="666" t="s">
        <v>12</v>
      </c>
      <c r="AQ129" s="667"/>
      <c r="AR129" s="666"/>
      <c r="AS129" s="667"/>
      <c r="AT129" s="666"/>
      <c r="AU129" s="665">
        <v>6.2000000000000011</v>
      </c>
      <c r="AV129" s="669" t="s">
        <v>12</v>
      </c>
      <c r="AW129" s="669"/>
      <c r="AX129" s="664"/>
      <c r="AY129" s="524"/>
      <c r="AZ129" s="524"/>
      <c r="BA129" s="664"/>
      <c r="BB129" s="522"/>
      <c r="BC129" s="527"/>
      <c r="BD129" s="526"/>
      <c r="BE129" s="526"/>
      <c r="BF129" s="527"/>
      <c r="BG129" s="527"/>
      <c r="BH129" s="527"/>
      <c r="BI129" s="526"/>
      <c r="BJ129" s="526"/>
      <c r="BK129" s="527"/>
      <c r="BL129" s="527"/>
      <c r="BM129" s="527"/>
      <c r="BN129" s="527"/>
      <c r="BO129" s="527"/>
      <c r="BP129" s="527"/>
      <c r="BQ129" s="522"/>
      <c r="BR129" s="524"/>
      <c r="BS129" s="524"/>
      <c r="BT129" s="522"/>
      <c r="BU129" s="524"/>
      <c r="BV129" s="524"/>
      <c r="BW129" s="522"/>
      <c r="BX129" s="524"/>
      <c r="BY129" s="524"/>
      <c r="BZ129" s="522"/>
      <c r="CA129" s="524"/>
      <c r="CB129" s="524"/>
      <c r="CC129" s="522"/>
      <c r="CD129" s="522"/>
      <c r="CE129" s="522"/>
      <c r="CF129" s="522"/>
      <c r="CG129" s="522"/>
      <c r="CH129" s="522"/>
      <c r="CI129" s="522"/>
      <c r="CJ129" s="522"/>
      <c r="CK129" s="522"/>
      <c r="CL129" s="522"/>
      <c r="CM129" s="522"/>
      <c r="CN129" s="522"/>
      <c r="CO129" s="664"/>
      <c r="CP129" s="522"/>
      <c r="CQ129" s="522"/>
      <c r="CR129" s="664"/>
      <c r="CS129" s="524"/>
      <c r="CT129" s="524"/>
      <c r="CU129" s="664"/>
      <c r="CV129" s="522"/>
      <c r="CW129" s="664"/>
      <c r="CX129" s="522"/>
      <c r="CY129" s="664"/>
      <c r="CZ129" s="522"/>
      <c r="DA129" s="664"/>
      <c r="DB129" s="522"/>
      <c r="DC129" s="664"/>
      <c r="DD129" s="532"/>
      <c r="DE129" s="432"/>
      <c r="DF129" s="432"/>
      <c r="DG129" s="432"/>
      <c r="DH129" s="432"/>
      <c r="DI129" s="432"/>
      <c r="DJ129" s="432"/>
      <c r="DK129" s="432"/>
      <c r="DL129" s="432"/>
      <c r="DM129" s="432"/>
      <c r="DN129" s="432"/>
      <c r="DO129" s="432"/>
      <c r="DP129" s="432"/>
      <c r="DQ129" s="432"/>
      <c r="DR129" s="432"/>
      <c r="DS129" s="432"/>
      <c r="DT129" s="432"/>
    </row>
    <row r="130" spans="1:266" s="533" customFormat="1" ht="11.25" x14ac:dyDescent="0.2">
      <c r="A130" s="674" t="s">
        <v>144</v>
      </c>
      <c r="B130" s="466" t="s">
        <v>243</v>
      </c>
      <c r="C130" s="662" t="s">
        <v>2</v>
      </c>
      <c r="D130" s="663" t="s">
        <v>2</v>
      </c>
      <c r="E130" s="663"/>
      <c r="F130" s="467">
        <v>1.1000000000000001</v>
      </c>
      <c r="G130" s="468" t="s">
        <v>12</v>
      </c>
      <c r="H130" s="467">
        <v>1.2</v>
      </c>
      <c r="I130" s="469" t="s">
        <v>12</v>
      </c>
      <c r="J130" s="469"/>
      <c r="K130" s="467">
        <v>1</v>
      </c>
      <c r="L130" s="468" t="s">
        <v>12</v>
      </c>
      <c r="M130" s="467">
        <v>1.1000000000000001</v>
      </c>
      <c r="N130" s="468" t="s">
        <v>12</v>
      </c>
      <c r="O130" s="664">
        <v>1.1000000000000001</v>
      </c>
      <c r="P130" s="522" t="s">
        <v>12</v>
      </c>
      <c r="Q130" s="664">
        <v>1.1000000000000001</v>
      </c>
      <c r="R130" s="522" t="s">
        <v>12</v>
      </c>
      <c r="S130" s="664">
        <v>1.2</v>
      </c>
      <c r="T130" s="522" t="s">
        <v>12</v>
      </c>
      <c r="U130" s="664"/>
      <c r="V130" s="522"/>
      <c r="W130" s="664"/>
      <c r="X130" s="522"/>
      <c r="Y130" s="665">
        <v>9.6</v>
      </c>
      <c r="Z130" s="666" t="s">
        <v>12</v>
      </c>
      <c r="AA130" s="665">
        <v>6.8</v>
      </c>
      <c r="AB130" s="666" t="s">
        <v>12</v>
      </c>
      <c r="AC130" s="665">
        <v>6.1</v>
      </c>
      <c r="AD130" s="666" t="s">
        <v>12</v>
      </c>
      <c r="AE130" s="667"/>
      <c r="AF130" s="666"/>
      <c r="AG130" s="668">
        <v>6</v>
      </c>
      <c r="AH130" s="666" t="s">
        <v>12</v>
      </c>
      <c r="AI130" s="665">
        <v>6.1</v>
      </c>
      <c r="AJ130" s="666" t="s">
        <v>12</v>
      </c>
      <c r="AK130" s="667"/>
      <c r="AL130" s="666"/>
      <c r="AM130" s="668">
        <v>6</v>
      </c>
      <c r="AN130" s="666" t="s">
        <v>12</v>
      </c>
      <c r="AO130" s="665">
        <v>6.8</v>
      </c>
      <c r="AP130" s="666" t="s">
        <v>12</v>
      </c>
      <c r="AQ130" s="667"/>
      <c r="AR130" s="666"/>
      <c r="AS130" s="667"/>
      <c r="AT130" s="666"/>
      <c r="AU130" s="665">
        <v>6.2000000000000011</v>
      </c>
      <c r="AV130" s="669" t="s">
        <v>12</v>
      </c>
      <c r="AW130" s="669"/>
      <c r="AX130" s="664"/>
      <c r="AY130" s="524"/>
      <c r="AZ130" s="524"/>
      <c r="BA130" s="664"/>
      <c r="BB130" s="522"/>
      <c r="BC130" s="527"/>
      <c r="BD130" s="526"/>
      <c r="BE130" s="526"/>
      <c r="BF130" s="527"/>
      <c r="BG130" s="527"/>
      <c r="BH130" s="527"/>
      <c r="BI130" s="526"/>
      <c r="BJ130" s="526"/>
      <c r="BK130" s="527"/>
      <c r="BL130" s="527"/>
      <c r="BM130" s="527"/>
      <c r="BN130" s="527"/>
      <c r="BO130" s="527"/>
      <c r="BP130" s="527"/>
      <c r="BQ130" s="522"/>
      <c r="BR130" s="524"/>
      <c r="BS130" s="524"/>
      <c r="BT130" s="522"/>
      <c r="BU130" s="524"/>
      <c r="BV130" s="524"/>
      <c r="BW130" s="522"/>
      <c r="BX130" s="524"/>
      <c r="BY130" s="524"/>
      <c r="BZ130" s="522"/>
      <c r="CA130" s="524"/>
      <c r="CB130" s="524"/>
      <c r="CC130" s="522"/>
      <c r="CD130" s="522"/>
      <c r="CE130" s="522"/>
      <c r="CF130" s="522"/>
      <c r="CG130" s="522"/>
      <c r="CH130" s="522"/>
      <c r="CI130" s="522"/>
      <c r="CJ130" s="522"/>
      <c r="CK130" s="522"/>
      <c r="CL130" s="522"/>
      <c r="CM130" s="522"/>
      <c r="CN130" s="522"/>
      <c r="CO130" s="664"/>
      <c r="CP130" s="522"/>
      <c r="CQ130" s="522"/>
      <c r="CR130" s="664"/>
      <c r="CS130" s="524"/>
      <c r="CT130" s="524"/>
      <c r="CU130" s="664"/>
      <c r="CV130" s="522"/>
      <c r="CW130" s="664"/>
      <c r="CX130" s="522"/>
      <c r="CY130" s="664"/>
      <c r="CZ130" s="522"/>
      <c r="DA130" s="664"/>
      <c r="DB130" s="522"/>
      <c r="DC130" s="664"/>
      <c r="DD130" s="532"/>
      <c r="DE130" s="432"/>
      <c r="DF130" s="432"/>
      <c r="DG130" s="432"/>
      <c r="DH130" s="432"/>
      <c r="DI130" s="432"/>
      <c r="DJ130" s="432"/>
      <c r="DK130" s="432"/>
      <c r="DL130" s="432"/>
      <c r="DM130" s="432"/>
      <c r="DN130" s="432"/>
      <c r="DO130" s="432"/>
      <c r="DP130" s="432"/>
      <c r="DQ130" s="432"/>
      <c r="DR130" s="432"/>
      <c r="DS130" s="432"/>
      <c r="DT130" s="432"/>
    </row>
    <row r="131" spans="1:266" s="533" customFormat="1" ht="11.25" x14ac:dyDescent="0.2">
      <c r="A131" s="674" t="s">
        <v>145</v>
      </c>
      <c r="B131" s="466" t="s">
        <v>243</v>
      </c>
      <c r="C131" s="662" t="s">
        <v>2</v>
      </c>
      <c r="D131" s="663" t="s">
        <v>2</v>
      </c>
      <c r="E131" s="663"/>
      <c r="F131" s="467">
        <v>1.1000000000000001</v>
      </c>
      <c r="G131" s="468" t="s">
        <v>12</v>
      </c>
      <c r="H131" s="467">
        <v>1.2</v>
      </c>
      <c r="I131" s="469" t="s">
        <v>12</v>
      </c>
      <c r="J131" s="469"/>
      <c r="K131" s="467">
        <v>1</v>
      </c>
      <c r="L131" s="468" t="s">
        <v>12</v>
      </c>
      <c r="M131" s="467">
        <v>1.1000000000000001</v>
      </c>
      <c r="N131" s="468" t="s">
        <v>12</v>
      </c>
      <c r="O131" s="664">
        <v>1.1000000000000001</v>
      </c>
      <c r="P131" s="522" t="s">
        <v>12</v>
      </c>
      <c r="Q131" s="664">
        <v>1.1000000000000001</v>
      </c>
      <c r="R131" s="522" t="s">
        <v>12</v>
      </c>
      <c r="S131" s="664">
        <v>1.2</v>
      </c>
      <c r="T131" s="522" t="s">
        <v>12</v>
      </c>
      <c r="U131" s="664"/>
      <c r="V131" s="522"/>
      <c r="W131" s="664"/>
      <c r="X131" s="522"/>
      <c r="Y131" s="665">
        <v>9.6</v>
      </c>
      <c r="Z131" s="666" t="s">
        <v>12</v>
      </c>
      <c r="AA131" s="665">
        <v>6.8</v>
      </c>
      <c r="AB131" s="666" t="s">
        <v>12</v>
      </c>
      <c r="AC131" s="665">
        <v>6.1</v>
      </c>
      <c r="AD131" s="666" t="s">
        <v>12</v>
      </c>
      <c r="AE131" s="667"/>
      <c r="AF131" s="666"/>
      <c r="AG131" s="668">
        <v>6</v>
      </c>
      <c r="AH131" s="666" t="s">
        <v>12</v>
      </c>
      <c r="AI131" s="665">
        <v>6.1</v>
      </c>
      <c r="AJ131" s="666" t="s">
        <v>12</v>
      </c>
      <c r="AK131" s="667"/>
      <c r="AL131" s="666"/>
      <c r="AM131" s="668">
        <v>6</v>
      </c>
      <c r="AN131" s="666" t="s">
        <v>12</v>
      </c>
      <c r="AO131" s="665">
        <v>6.8</v>
      </c>
      <c r="AP131" s="666" t="s">
        <v>12</v>
      </c>
      <c r="AQ131" s="667"/>
      <c r="AR131" s="666"/>
      <c r="AS131" s="667"/>
      <c r="AT131" s="666"/>
      <c r="AU131" s="665">
        <v>6.2000000000000011</v>
      </c>
      <c r="AV131" s="669" t="s">
        <v>12</v>
      </c>
      <c r="AW131" s="669"/>
      <c r="AX131" s="664"/>
      <c r="AY131" s="524"/>
      <c r="AZ131" s="524"/>
      <c r="BA131" s="664"/>
      <c r="BB131" s="522"/>
      <c r="BC131" s="527"/>
      <c r="BD131" s="526"/>
      <c r="BE131" s="526"/>
      <c r="BF131" s="527"/>
      <c r="BG131" s="527"/>
      <c r="BH131" s="527"/>
      <c r="BI131" s="526"/>
      <c r="BJ131" s="526"/>
      <c r="BK131" s="527"/>
      <c r="BL131" s="527"/>
      <c r="BM131" s="527"/>
      <c r="BN131" s="527"/>
      <c r="BO131" s="527"/>
      <c r="BP131" s="527"/>
      <c r="BQ131" s="522"/>
      <c r="BR131" s="524"/>
      <c r="BS131" s="524"/>
      <c r="BT131" s="522"/>
      <c r="BU131" s="524"/>
      <c r="BV131" s="524"/>
      <c r="BW131" s="522"/>
      <c r="BX131" s="524"/>
      <c r="BY131" s="524"/>
      <c r="BZ131" s="522"/>
      <c r="CA131" s="524"/>
      <c r="CB131" s="524"/>
      <c r="CC131" s="522"/>
      <c r="CD131" s="522"/>
      <c r="CE131" s="522"/>
      <c r="CF131" s="522"/>
      <c r="CG131" s="522"/>
      <c r="CH131" s="522"/>
      <c r="CI131" s="522"/>
      <c r="CJ131" s="522"/>
      <c r="CK131" s="522"/>
      <c r="CL131" s="522"/>
      <c r="CM131" s="522"/>
      <c r="CN131" s="522"/>
      <c r="CO131" s="664"/>
      <c r="CP131" s="522"/>
      <c r="CQ131" s="522"/>
      <c r="CR131" s="664"/>
      <c r="CS131" s="524"/>
      <c r="CT131" s="524"/>
      <c r="CU131" s="664"/>
      <c r="CV131" s="522"/>
      <c r="CW131" s="664"/>
      <c r="CX131" s="522"/>
      <c r="CY131" s="664"/>
      <c r="CZ131" s="522"/>
      <c r="DA131" s="664"/>
      <c r="DB131" s="522"/>
      <c r="DC131" s="664"/>
      <c r="DD131" s="532"/>
      <c r="DE131" s="432"/>
      <c r="DF131" s="432"/>
      <c r="DG131" s="432"/>
      <c r="DH131" s="432"/>
      <c r="DI131" s="432"/>
      <c r="DJ131" s="432"/>
      <c r="DK131" s="432"/>
      <c r="DL131" s="432"/>
      <c r="DM131" s="432"/>
      <c r="DN131" s="432"/>
      <c r="DO131" s="432"/>
      <c r="DP131" s="432"/>
      <c r="DQ131" s="432"/>
      <c r="DR131" s="432"/>
      <c r="DS131" s="432"/>
      <c r="DT131" s="432"/>
    </row>
    <row r="132" spans="1:266" s="533" customFormat="1" ht="11.25" x14ac:dyDescent="0.2">
      <c r="A132" s="674" t="s">
        <v>146</v>
      </c>
      <c r="B132" s="466" t="s">
        <v>243</v>
      </c>
      <c r="C132" s="662" t="s">
        <v>2</v>
      </c>
      <c r="D132" s="663" t="s">
        <v>2</v>
      </c>
      <c r="E132" s="663"/>
      <c r="F132" s="467">
        <v>1.1000000000000001</v>
      </c>
      <c r="G132" s="468" t="s">
        <v>12</v>
      </c>
      <c r="H132" s="467">
        <v>1.2</v>
      </c>
      <c r="I132" s="469" t="s">
        <v>12</v>
      </c>
      <c r="J132" s="469"/>
      <c r="K132" s="467">
        <v>1</v>
      </c>
      <c r="L132" s="468" t="s">
        <v>12</v>
      </c>
      <c r="M132" s="467">
        <v>1.1000000000000001</v>
      </c>
      <c r="N132" s="468" t="s">
        <v>12</v>
      </c>
      <c r="O132" s="664">
        <v>1.1000000000000001</v>
      </c>
      <c r="P132" s="522" t="s">
        <v>12</v>
      </c>
      <c r="Q132" s="664">
        <v>1.1000000000000001</v>
      </c>
      <c r="R132" s="522" t="s">
        <v>12</v>
      </c>
      <c r="S132" s="664">
        <v>1.2</v>
      </c>
      <c r="T132" s="522" t="s">
        <v>12</v>
      </c>
      <c r="U132" s="664"/>
      <c r="V132" s="522"/>
      <c r="W132" s="664"/>
      <c r="X132" s="522"/>
      <c r="Y132" s="665">
        <v>9.6</v>
      </c>
      <c r="Z132" s="666" t="s">
        <v>12</v>
      </c>
      <c r="AA132" s="665">
        <v>6.8</v>
      </c>
      <c r="AB132" s="666" t="s">
        <v>12</v>
      </c>
      <c r="AC132" s="665">
        <v>6.1</v>
      </c>
      <c r="AD132" s="666" t="s">
        <v>12</v>
      </c>
      <c r="AE132" s="667"/>
      <c r="AF132" s="666"/>
      <c r="AG132" s="668">
        <v>6</v>
      </c>
      <c r="AH132" s="666" t="s">
        <v>12</v>
      </c>
      <c r="AI132" s="665">
        <v>6.1</v>
      </c>
      <c r="AJ132" s="666" t="s">
        <v>12</v>
      </c>
      <c r="AK132" s="667"/>
      <c r="AL132" s="666"/>
      <c r="AM132" s="668">
        <v>6</v>
      </c>
      <c r="AN132" s="666" t="s">
        <v>12</v>
      </c>
      <c r="AO132" s="665">
        <v>6.8</v>
      </c>
      <c r="AP132" s="666" t="s">
        <v>12</v>
      </c>
      <c r="AQ132" s="667"/>
      <c r="AR132" s="666"/>
      <c r="AS132" s="667"/>
      <c r="AT132" s="666"/>
      <c r="AU132" s="665">
        <v>6.2000000000000011</v>
      </c>
      <c r="AV132" s="669" t="s">
        <v>12</v>
      </c>
      <c r="AW132" s="669"/>
      <c r="AX132" s="664"/>
      <c r="AY132" s="524"/>
      <c r="AZ132" s="524"/>
      <c r="BA132" s="664"/>
      <c r="BB132" s="522"/>
      <c r="BC132" s="527"/>
      <c r="BD132" s="526"/>
      <c r="BE132" s="526"/>
      <c r="BF132" s="527"/>
      <c r="BG132" s="527"/>
      <c r="BH132" s="527"/>
      <c r="BI132" s="526"/>
      <c r="BJ132" s="526"/>
      <c r="BK132" s="527"/>
      <c r="BL132" s="527"/>
      <c r="BM132" s="527"/>
      <c r="BN132" s="527"/>
      <c r="BO132" s="527"/>
      <c r="BP132" s="527"/>
      <c r="BQ132" s="522"/>
      <c r="BR132" s="524"/>
      <c r="BS132" s="524"/>
      <c r="BT132" s="522"/>
      <c r="BU132" s="524"/>
      <c r="BV132" s="524"/>
      <c r="BW132" s="522"/>
      <c r="BX132" s="524"/>
      <c r="BY132" s="524"/>
      <c r="BZ132" s="522"/>
      <c r="CA132" s="524"/>
      <c r="CB132" s="524"/>
      <c r="CC132" s="522"/>
      <c r="CD132" s="522"/>
      <c r="CE132" s="522"/>
      <c r="CF132" s="522"/>
      <c r="CG132" s="522"/>
      <c r="CH132" s="522"/>
      <c r="CI132" s="522"/>
      <c r="CJ132" s="522"/>
      <c r="CK132" s="522"/>
      <c r="CL132" s="522"/>
      <c r="CM132" s="522"/>
      <c r="CN132" s="522"/>
      <c r="CO132" s="664"/>
      <c r="CP132" s="522"/>
      <c r="CQ132" s="522"/>
      <c r="CR132" s="664"/>
      <c r="CS132" s="524"/>
      <c r="CT132" s="524"/>
      <c r="CU132" s="664"/>
      <c r="CV132" s="522"/>
      <c r="CW132" s="664"/>
      <c r="CX132" s="522"/>
      <c r="CY132" s="664"/>
      <c r="CZ132" s="522"/>
      <c r="DA132" s="664"/>
      <c r="DB132" s="522"/>
      <c r="DC132" s="664"/>
      <c r="DD132" s="532"/>
      <c r="DE132" s="432"/>
      <c r="DF132" s="432"/>
      <c r="DG132" s="432"/>
      <c r="DH132" s="432"/>
      <c r="DI132" s="432"/>
      <c r="DJ132" s="432"/>
      <c r="DK132" s="432"/>
      <c r="DL132" s="432"/>
      <c r="DM132" s="432"/>
      <c r="DN132" s="432"/>
      <c r="DO132" s="432"/>
      <c r="DP132" s="432"/>
      <c r="DQ132" s="432"/>
      <c r="DR132" s="432"/>
      <c r="DS132" s="432"/>
      <c r="DT132" s="432"/>
    </row>
    <row r="133" spans="1:266" s="533" customFormat="1" ht="11.25" x14ac:dyDescent="0.2">
      <c r="A133" s="674" t="s">
        <v>147</v>
      </c>
      <c r="B133" s="466" t="s">
        <v>243</v>
      </c>
      <c r="C133" s="662" t="s">
        <v>2</v>
      </c>
      <c r="D133" s="663" t="s">
        <v>2</v>
      </c>
      <c r="E133" s="663"/>
      <c r="F133" s="467">
        <v>1.1000000000000001</v>
      </c>
      <c r="G133" s="468" t="s">
        <v>12</v>
      </c>
      <c r="H133" s="467">
        <v>1.2</v>
      </c>
      <c r="I133" s="469" t="s">
        <v>12</v>
      </c>
      <c r="J133" s="469"/>
      <c r="K133" s="467">
        <v>1</v>
      </c>
      <c r="L133" s="468" t="s">
        <v>12</v>
      </c>
      <c r="M133" s="467">
        <v>1.1000000000000001</v>
      </c>
      <c r="N133" s="468" t="s">
        <v>12</v>
      </c>
      <c r="O133" s="664">
        <v>1.1000000000000001</v>
      </c>
      <c r="P133" s="522" t="s">
        <v>12</v>
      </c>
      <c r="Q133" s="664">
        <v>1.1000000000000001</v>
      </c>
      <c r="R133" s="522" t="s">
        <v>12</v>
      </c>
      <c r="S133" s="664">
        <v>1.2</v>
      </c>
      <c r="T133" s="522" t="s">
        <v>12</v>
      </c>
      <c r="U133" s="664"/>
      <c r="V133" s="522"/>
      <c r="W133" s="664"/>
      <c r="X133" s="522"/>
      <c r="Y133" s="665">
        <v>9.6</v>
      </c>
      <c r="Z133" s="666" t="s">
        <v>12</v>
      </c>
      <c r="AA133" s="665">
        <v>6.8</v>
      </c>
      <c r="AB133" s="666" t="s">
        <v>12</v>
      </c>
      <c r="AC133" s="665">
        <v>6.1</v>
      </c>
      <c r="AD133" s="666" t="s">
        <v>12</v>
      </c>
      <c r="AE133" s="667"/>
      <c r="AF133" s="666"/>
      <c r="AG133" s="668">
        <v>6</v>
      </c>
      <c r="AH133" s="666" t="s">
        <v>12</v>
      </c>
      <c r="AI133" s="665">
        <v>6.1</v>
      </c>
      <c r="AJ133" s="666" t="s">
        <v>12</v>
      </c>
      <c r="AK133" s="667"/>
      <c r="AL133" s="666"/>
      <c r="AM133" s="668">
        <v>6</v>
      </c>
      <c r="AN133" s="666" t="s">
        <v>12</v>
      </c>
      <c r="AO133" s="665">
        <v>6.8</v>
      </c>
      <c r="AP133" s="666" t="s">
        <v>12</v>
      </c>
      <c r="AQ133" s="667"/>
      <c r="AR133" s="666"/>
      <c r="AS133" s="667"/>
      <c r="AT133" s="666"/>
      <c r="AU133" s="665">
        <v>6.2000000000000011</v>
      </c>
      <c r="AV133" s="669" t="s">
        <v>12</v>
      </c>
      <c r="AW133" s="669"/>
      <c r="AX133" s="664"/>
      <c r="AY133" s="524"/>
      <c r="AZ133" s="524"/>
      <c r="BA133" s="664"/>
      <c r="BB133" s="522"/>
      <c r="BC133" s="527"/>
      <c r="BD133" s="526"/>
      <c r="BE133" s="526"/>
      <c r="BF133" s="527"/>
      <c r="BG133" s="527"/>
      <c r="BH133" s="527"/>
      <c r="BI133" s="526"/>
      <c r="BJ133" s="526"/>
      <c r="BK133" s="527"/>
      <c r="BL133" s="527"/>
      <c r="BM133" s="527"/>
      <c r="BN133" s="527"/>
      <c r="BO133" s="527"/>
      <c r="BP133" s="527"/>
      <c r="BQ133" s="522"/>
      <c r="BR133" s="524"/>
      <c r="BS133" s="524"/>
      <c r="BT133" s="522"/>
      <c r="BU133" s="524"/>
      <c r="BV133" s="524"/>
      <c r="BW133" s="522"/>
      <c r="BX133" s="524"/>
      <c r="BY133" s="524"/>
      <c r="BZ133" s="522"/>
      <c r="CA133" s="524"/>
      <c r="CB133" s="524"/>
      <c r="CC133" s="522"/>
      <c r="CD133" s="522"/>
      <c r="CE133" s="522"/>
      <c r="CF133" s="522"/>
      <c r="CG133" s="522"/>
      <c r="CH133" s="522"/>
      <c r="CI133" s="522"/>
      <c r="CJ133" s="522"/>
      <c r="CK133" s="522"/>
      <c r="CL133" s="522"/>
      <c r="CM133" s="522"/>
      <c r="CN133" s="522"/>
      <c r="CO133" s="664"/>
      <c r="CP133" s="522"/>
      <c r="CQ133" s="522"/>
      <c r="CR133" s="664"/>
      <c r="CS133" s="524"/>
      <c r="CT133" s="524"/>
      <c r="CU133" s="664"/>
      <c r="CV133" s="522"/>
      <c r="CW133" s="664"/>
      <c r="CX133" s="522"/>
      <c r="CY133" s="664"/>
      <c r="CZ133" s="522"/>
      <c r="DA133" s="664"/>
      <c r="DB133" s="522"/>
      <c r="DC133" s="664"/>
      <c r="DD133" s="532"/>
      <c r="DE133" s="432"/>
      <c r="DF133" s="432"/>
      <c r="DG133" s="432"/>
      <c r="DH133" s="432"/>
      <c r="DI133" s="432"/>
      <c r="DJ133" s="432"/>
      <c r="DK133" s="432"/>
      <c r="DL133" s="432"/>
      <c r="DM133" s="432"/>
      <c r="DN133" s="432"/>
      <c r="DO133" s="432"/>
      <c r="DP133" s="432"/>
      <c r="DQ133" s="432"/>
      <c r="DR133" s="432"/>
      <c r="DS133" s="432"/>
      <c r="DT133" s="432"/>
    </row>
    <row r="134" spans="1:266" s="533" customFormat="1" ht="11.25" x14ac:dyDescent="0.2">
      <c r="A134" s="674" t="s">
        <v>148</v>
      </c>
      <c r="B134" s="466" t="s">
        <v>243</v>
      </c>
      <c r="C134" s="662" t="s">
        <v>2</v>
      </c>
      <c r="D134" s="663" t="s">
        <v>2</v>
      </c>
      <c r="E134" s="663"/>
      <c r="F134" s="467">
        <v>1.1000000000000001</v>
      </c>
      <c r="G134" s="468" t="s">
        <v>12</v>
      </c>
      <c r="H134" s="467">
        <v>1.2</v>
      </c>
      <c r="I134" s="469" t="s">
        <v>12</v>
      </c>
      <c r="J134" s="469"/>
      <c r="K134" s="467">
        <v>1</v>
      </c>
      <c r="L134" s="468" t="s">
        <v>12</v>
      </c>
      <c r="M134" s="467">
        <v>1.1000000000000001</v>
      </c>
      <c r="N134" s="468" t="s">
        <v>12</v>
      </c>
      <c r="O134" s="664">
        <v>1.1000000000000001</v>
      </c>
      <c r="P134" s="522" t="s">
        <v>12</v>
      </c>
      <c r="Q134" s="664">
        <v>1.1000000000000001</v>
      </c>
      <c r="R134" s="522" t="s">
        <v>12</v>
      </c>
      <c r="S134" s="664">
        <v>1.2</v>
      </c>
      <c r="T134" s="522" t="s">
        <v>12</v>
      </c>
      <c r="U134" s="664"/>
      <c r="V134" s="522"/>
      <c r="W134" s="664"/>
      <c r="X134" s="522"/>
      <c r="Y134" s="665">
        <v>9.6</v>
      </c>
      <c r="Z134" s="666" t="s">
        <v>12</v>
      </c>
      <c r="AA134" s="665">
        <v>6.8</v>
      </c>
      <c r="AB134" s="666" t="s">
        <v>12</v>
      </c>
      <c r="AC134" s="665">
        <v>6.1</v>
      </c>
      <c r="AD134" s="666" t="s">
        <v>12</v>
      </c>
      <c r="AE134" s="667"/>
      <c r="AF134" s="666"/>
      <c r="AG134" s="668">
        <v>6</v>
      </c>
      <c r="AH134" s="666" t="s">
        <v>12</v>
      </c>
      <c r="AI134" s="665">
        <v>6.1</v>
      </c>
      <c r="AJ134" s="666" t="s">
        <v>12</v>
      </c>
      <c r="AK134" s="667"/>
      <c r="AL134" s="666"/>
      <c r="AM134" s="668">
        <v>6</v>
      </c>
      <c r="AN134" s="666" t="s">
        <v>12</v>
      </c>
      <c r="AO134" s="665">
        <v>6.8</v>
      </c>
      <c r="AP134" s="666" t="s">
        <v>12</v>
      </c>
      <c r="AQ134" s="667"/>
      <c r="AR134" s="666"/>
      <c r="AS134" s="667"/>
      <c r="AT134" s="666"/>
      <c r="AU134" s="665">
        <v>6.2000000000000011</v>
      </c>
      <c r="AV134" s="669" t="s">
        <v>12</v>
      </c>
      <c r="AW134" s="669"/>
      <c r="AX134" s="664"/>
      <c r="AY134" s="524"/>
      <c r="AZ134" s="524"/>
      <c r="BA134" s="664"/>
      <c r="BB134" s="522"/>
      <c r="BC134" s="527"/>
      <c r="BD134" s="526"/>
      <c r="BE134" s="526"/>
      <c r="BF134" s="527"/>
      <c r="BG134" s="527"/>
      <c r="BH134" s="527"/>
      <c r="BI134" s="526"/>
      <c r="BJ134" s="526"/>
      <c r="BK134" s="527"/>
      <c r="BL134" s="527"/>
      <c r="BM134" s="527"/>
      <c r="BN134" s="527"/>
      <c r="BO134" s="527"/>
      <c r="BP134" s="527"/>
      <c r="BQ134" s="522"/>
      <c r="BR134" s="524"/>
      <c r="BS134" s="524"/>
      <c r="BT134" s="522"/>
      <c r="BU134" s="524"/>
      <c r="BV134" s="524"/>
      <c r="BW134" s="522"/>
      <c r="BX134" s="524"/>
      <c r="BY134" s="524"/>
      <c r="BZ134" s="522"/>
      <c r="CA134" s="524"/>
      <c r="CB134" s="524"/>
      <c r="CC134" s="522"/>
      <c r="CD134" s="522"/>
      <c r="CE134" s="522"/>
      <c r="CF134" s="522"/>
      <c r="CG134" s="522"/>
      <c r="CH134" s="522"/>
      <c r="CI134" s="522"/>
      <c r="CJ134" s="522"/>
      <c r="CK134" s="522"/>
      <c r="CL134" s="522"/>
      <c r="CM134" s="522"/>
      <c r="CN134" s="522"/>
      <c r="CO134" s="664"/>
      <c r="CP134" s="522"/>
      <c r="CQ134" s="522"/>
      <c r="CR134" s="664"/>
      <c r="CS134" s="524"/>
      <c r="CT134" s="524"/>
      <c r="CU134" s="664"/>
      <c r="CV134" s="522"/>
      <c r="CW134" s="664"/>
      <c r="CX134" s="522"/>
      <c r="CY134" s="664"/>
      <c r="CZ134" s="522"/>
      <c r="DA134" s="664"/>
      <c r="DB134" s="522"/>
      <c r="DC134" s="664"/>
      <c r="DD134" s="532"/>
      <c r="DE134" s="432"/>
      <c r="DF134" s="432"/>
      <c r="DG134" s="432"/>
      <c r="DH134" s="432"/>
      <c r="DI134" s="432"/>
      <c r="DJ134" s="432"/>
      <c r="DK134" s="432"/>
      <c r="DL134" s="432"/>
      <c r="DM134" s="432"/>
      <c r="DN134" s="432"/>
      <c r="DO134" s="432"/>
      <c r="DP134" s="432"/>
      <c r="DQ134" s="432"/>
      <c r="DR134" s="432"/>
      <c r="DS134" s="432"/>
      <c r="DT134" s="432"/>
    </row>
    <row r="135" spans="1:266" s="533" customFormat="1" ht="11.25" x14ac:dyDescent="0.2">
      <c r="A135" s="674" t="s">
        <v>149</v>
      </c>
      <c r="B135" s="466" t="s">
        <v>243</v>
      </c>
      <c r="C135" s="662" t="s">
        <v>2</v>
      </c>
      <c r="D135" s="663" t="s">
        <v>2</v>
      </c>
      <c r="E135" s="663"/>
      <c r="F135" s="467">
        <v>1.1000000000000001</v>
      </c>
      <c r="G135" s="468" t="s">
        <v>12</v>
      </c>
      <c r="H135" s="467">
        <v>1.2</v>
      </c>
      <c r="I135" s="469" t="s">
        <v>12</v>
      </c>
      <c r="J135" s="469"/>
      <c r="K135" s="467">
        <v>1</v>
      </c>
      <c r="L135" s="468" t="s">
        <v>12</v>
      </c>
      <c r="M135" s="467">
        <v>1.1000000000000001</v>
      </c>
      <c r="N135" s="468" t="s">
        <v>12</v>
      </c>
      <c r="O135" s="664">
        <v>1.1000000000000001</v>
      </c>
      <c r="P135" s="522" t="s">
        <v>12</v>
      </c>
      <c r="Q135" s="664">
        <v>1.1000000000000001</v>
      </c>
      <c r="R135" s="522" t="s">
        <v>12</v>
      </c>
      <c r="S135" s="664">
        <v>1.2</v>
      </c>
      <c r="T135" s="522" t="s">
        <v>12</v>
      </c>
      <c r="U135" s="664"/>
      <c r="V135" s="522"/>
      <c r="W135" s="664"/>
      <c r="X135" s="522"/>
      <c r="Y135" s="665">
        <v>9.6</v>
      </c>
      <c r="Z135" s="666" t="s">
        <v>12</v>
      </c>
      <c r="AA135" s="665">
        <v>6.8</v>
      </c>
      <c r="AB135" s="666" t="s">
        <v>12</v>
      </c>
      <c r="AC135" s="665">
        <v>6.1</v>
      </c>
      <c r="AD135" s="666" t="s">
        <v>12</v>
      </c>
      <c r="AE135" s="667"/>
      <c r="AF135" s="666"/>
      <c r="AG135" s="668">
        <v>6</v>
      </c>
      <c r="AH135" s="666" t="s">
        <v>12</v>
      </c>
      <c r="AI135" s="665">
        <v>6.1</v>
      </c>
      <c r="AJ135" s="666" t="s">
        <v>12</v>
      </c>
      <c r="AK135" s="667"/>
      <c r="AL135" s="666"/>
      <c r="AM135" s="668">
        <v>6</v>
      </c>
      <c r="AN135" s="666" t="s">
        <v>12</v>
      </c>
      <c r="AO135" s="665">
        <v>6.8</v>
      </c>
      <c r="AP135" s="666" t="s">
        <v>12</v>
      </c>
      <c r="AQ135" s="667"/>
      <c r="AR135" s="666"/>
      <c r="AS135" s="667"/>
      <c r="AT135" s="666"/>
      <c r="AU135" s="665">
        <v>6.2000000000000011</v>
      </c>
      <c r="AV135" s="669" t="s">
        <v>12</v>
      </c>
      <c r="AW135" s="669"/>
      <c r="AX135" s="664"/>
      <c r="AY135" s="524"/>
      <c r="AZ135" s="524"/>
      <c r="BA135" s="664"/>
      <c r="BB135" s="522"/>
      <c r="BC135" s="527"/>
      <c r="BD135" s="526"/>
      <c r="BE135" s="526"/>
      <c r="BF135" s="527"/>
      <c r="BG135" s="527"/>
      <c r="BH135" s="527"/>
      <c r="BI135" s="526"/>
      <c r="BJ135" s="526"/>
      <c r="BK135" s="527"/>
      <c r="BL135" s="527"/>
      <c r="BM135" s="527"/>
      <c r="BN135" s="527"/>
      <c r="BO135" s="527"/>
      <c r="BP135" s="527"/>
      <c r="BQ135" s="522"/>
      <c r="BR135" s="524"/>
      <c r="BS135" s="524"/>
      <c r="BT135" s="522"/>
      <c r="BU135" s="524"/>
      <c r="BV135" s="524"/>
      <c r="BW135" s="522"/>
      <c r="BX135" s="524"/>
      <c r="BY135" s="524"/>
      <c r="BZ135" s="522"/>
      <c r="CA135" s="524"/>
      <c r="CB135" s="524"/>
      <c r="CC135" s="522"/>
      <c r="CD135" s="522"/>
      <c r="CE135" s="522"/>
      <c r="CF135" s="522"/>
      <c r="CG135" s="522"/>
      <c r="CH135" s="522"/>
      <c r="CI135" s="522"/>
      <c r="CJ135" s="522"/>
      <c r="CK135" s="522"/>
      <c r="CL135" s="522"/>
      <c r="CM135" s="522"/>
      <c r="CN135" s="522"/>
      <c r="CO135" s="664"/>
      <c r="CP135" s="522"/>
      <c r="CQ135" s="522"/>
      <c r="CR135" s="664"/>
      <c r="CS135" s="524"/>
      <c r="CT135" s="524"/>
      <c r="CU135" s="664"/>
      <c r="CV135" s="522"/>
      <c r="CW135" s="664"/>
      <c r="CX135" s="522"/>
      <c r="CY135" s="664"/>
      <c r="CZ135" s="522"/>
      <c r="DA135" s="664"/>
      <c r="DB135" s="522"/>
      <c r="DC135" s="664"/>
      <c r="DD135" s="532"/>
      <c r="DE135" s="432"/>
      <c r="DF135" s="432"/>
      <c r="DG135" s="432"/>
      <c r="DH135" s="432"/>
      <c r="DI135" s="432"/>
      <c r="DJ135" s="432"/>
      <c r="DK135" s="432"/>
      <c r="DL135" s="432"/>
      <c r="DM135" s="432"/>
      <c r="DN135" s="432"/>
      <c r="DO135" s="432"/>
      <c r="DP135" s="432"/>
      <c r="DQ135" s="432"/>
      <c r="DR135" s="432"/>
      <c r="DS135" s="432"/>
      <c r="DT135" s="432"/>
    </row>
    <row r="136" spans="1:266" s="533" customFormat="1" ht="11.25" x14ac:dyDescent="0.2">
      <c r="A136" s="674" t="s">
        <v>150</v>
      </c>
      <c r="B136" s="466" t="s">
        <v>243</v>
      </c>
      <c r="C136" s="662" t="s">
        <v>2</v>
      </c>
      <c r="D136" s="672">
        <v>500</v>
      </c>
      <c r="E136" s="663">
        <v>940000</v>
      </c>
      <c r="F136" s="467">
        <v>1.1000000000000001</v>
      </c>
      <c r="G136" s="468" t="s">
        <v>12</v>
      </c>
      <c r="H136" s="501">
        <v>726</v>
      </c>
      <c r="I136" s="469" t="s">
        <v>69</v>
      </c>
      <c r="J136" s="301" t="str">
        <f>(IF(((H136/$D136)&lt;10),"&lt;10",ROUND((H136/$D136),0)))</f>
        <v>&lt;10</v>
      </c>
      <c r="K136" s="467">
        <v>1</v>
      </c>
      <c r="L136" s="468" t="s">
        <v>12</v>
      </c>
      <c r="M136" s="467">
        <v>1.1000000000000001</v>
      </c>
      <c r="N136" s="468" t="s">
        <v>12</v>
      </c>
      <c r="O136" s="670">
        <v>38</v>
      </c>
      <c r="P136" s="527"/>
      <c r="Q136" s="670">
        <v>15</v>
      </c>
      <c r="R136" s="527"/>
      <c r="S136" s="670">
        <v>2.4</v>
      </c>
      <c r="T136" s="527"/>
      <c r="U136" s="670"/>
      <c r="V136" s="527"/>
      <c r="W136" s="670"/>
      <c r="X136" s="527"/>
      <c r="Y136" s="675">
        <v>53.7</v>
      </c>
      <c r="Z136" s="676" t="s">
        <v>3</v>
      </c>
      <c r="AA136" s="675">
        <v>65.5</v>
      </c>
      <c r="AB136" s="676" t="s">
        <v>3</v>
      </c>
      <c r="AC136" s="665">
        <v>6.1</v>
      </c>
      <c r="AD136" s="666" t="s">
        <v>12</v>
      </c>
      <c r="AE136" s="667"/>
      <c r="AF136" s="666"/>
      <c r="AG136" s="668">
        <v>6</v>
      </c>
      <c r="AH136" s="666" t="s">
        <v>12</v>
      </c>
      <c r="AI136" s="665">
        <v>6.1</v>
      </c>
      <c r="AJ136" s="666" t="s">
        <v>12</v>
      </c>
      <c r="AK136" s="667"/>
      <c r="AL136" s="666"/>
      <c r="AM136" s="668">
        <v>6</v>
      </c>
      <c r="AN136" s="666" t="s">
        <v>12</v>
      </c>
      <c r="AO136" s="665">
        <v>6.8</v>
      </c>
      <c r="AP136" s="666" t="s">
        <v>12</v>
      </c>
      <c r="AQ136" s="667"/>
      <c r="AR136" s="666"/>
      <c r="AS136" s="667"/>
      <c r="AT136" s="666"/>
      <c r="AU136" s="677">
        <v>1</v>
      </c>
      <c r="AV136" s="669" t="s">
        <v>8</v>
      </c>
      <c r="AW136" s="669"/>
      <c r="AX136" s="670"/>
      <c r="AY136" s="526"/>
      <c r="AZ136" s="526"/>
      <c r="BA136" s="670"/>
      <c r="BB136" s="527"/>
      <c r="BC136" s="527"/>
      <c r="BD136" s="526"/>
      <c r="BE136" s="526"/>
      <c r="BF136" s="527"/>
      <c r="BG136" s="527"/>
      <c r="BH136" s="527"/>
      <c r="BI136" s="526"/>
      <c r="BJ136" s="526"/>
      <c r="BK136" s="527"/>
      <c r="BL136" s="527"/>
      <c r="BM136" s="527"/>
      <c r="BN136" s="527"/>
      <c r="BO136" s="527"/>
      <c r="BP136" s="527"/>
      <c r="BQ136" s="527"/>
      <c r="BR136" s="526"/>
      <c r="BS136" s="526"/>
      <c r="BT136" s="527"/>
      <c r="BU136" s="526"/>
      <c r="BV136" s="526"/>
      <c r="BW136" s="527"/>
      <c r="BX136" s="526"/>
      <c r="BY136" s="526"/>
      <c r="BZ136" s="527"/>
      <c r="CA136" s="526"/>
      <c r="CB136" s="526"/>
      <c r="CC136" s="527"/>
      <c r="CD136" s="527"/>
      <c r="CE136" s="527"/>
      <c r="CF136" s="527"/>
      <c r="CG136" s="527"/>
      <c r="CH136" s="527"/>
      <c r="CI136" s="527"/>
      <c r="CJ136" s="527"/>
      <c r="CK136" s="527"/>
      <c r="CL136" s="527"/>
      <c r="CM136" s="527"/>
      <c r="CN136" s="527"/>
      <c r="CO136" s="670"/>
      <c r="CP136" s="527"/>
      <c r="CQ136" s="527"/>
      <c r="CR136" s="670"/>
      <c r="CS136" s="526"/>
      <c r="CT136" s="526"/>
      <c r="CU136" s="670"/>
      <c r="CV136" s="527"/>
      <c r="CW136" s="670"/>
      <c r="CX136" s="527"/>
      <c r="CY136" s="670"/>
      <c r="CZ136" s="527"/>
      <c r="DA136" s="670"/>
      <c r="DB136" s="527"/>
      <c r="DC136" s="670"/>
      <c r="DD136" s="671"/>
      <c r="DE136" s="432"/>
      <c r="DF136" s="432"/>
      <c r="DG136" s="432"/>
      <c r="DH136" s="432"/>
      <c r="DI136" s="432"/>
      <c r="DJ136" s="432"/>
      <c r="DK136" s="432"/>
      <c r="DL136" s="432"/>
      <c r="DM136" s="432"/>
      <c r="DN136" s="432"/>
      <c r="DO136" s="432"/>
      <c r="DP136" s="432"/>
      <c r="DQ136" s="432"/>
      <c r="DR136" s="432"/>
      <c r="DS136" s="432"/>
      <c r="DT136" s="432"/>
    </row>
    <row r="137" spans="1:266" s="533" customFormat="1" ht="11.25" x14ac:dyDescent="0.2">
      <c r="A137" s="674" t="s">
        <v>151</v>
      </c>
      <c r="B137" s="466" t="s">
        <v>243</v>
      </c>
      <c r="C137" s="662" t="s">
        <v>2</v>
      </c>
      <c r="D137" s="663" t="s">
        <v>2</v>
      </c>
      <c r="E137" s="663">
        <v>77000000</v>
      </c>
      <c r="F137" s="467">
        <v>1.1000000000000001</v>
      </c>
      <c r="G137" s="468" t="s">
        <v>12</v>
      </c>
      <c r="H137" s="467">
        <v>1.2</v>
      </c>
      <c r="I137" s="469" t="s">
        <v>12</v>
      </c>
      <c r="J137" s="469"/>
      <c r="K137" s="467">
        <v>1</v>
      </c>
      <c r="L137" s="468" t="s">
        <v>12</v>
      </c>
      <c r="M137" s="467">
        <v>1.1000000000000001</v>
      </c>
      <c r="N137" s="468" t="s">
        <v>12</v>
      </c>
      <c r="O137" s="670">
        <v>1.1000000000000001</v>
      </c>
      <c r="P137" s="527" t="s">
        <v>12</v>
      </c>
      <c r="Q137" s="670">
        <v>1.1000000000000001</v>
      </c>
      <c r="R137" s="527" t="s">
        <v>12</v>
      </c>
      <c r="S137" s="670">
        <v>1.2</v>
      </c>
      <c r="T137" s="527" t="s">
        <v>12</v>
      </c>
      <c r="U137" s="670"/>
      <c r="V137" s="527"/>
      <c r="W137" s="670"/>
      <c r="X137" s="527"/>
      <c r="Y137" s="665">
        <v>9.6</v>
      </c>
      <c r="Z137" s="666" t="s">
        <v>12</v>
      </c>
      <c r="AA137" s="665">
        <v>6.8</v>
      </c>
      <c r="AB137" s="666" t="s">
        <v>12</v>
      </c>
      <c r="AC137" s="665">
        <v>6.1</v>
      </c>
      <c r="AD137" s="666" t="s">
        <v>12</v>
      </c>
      <c r="AE137" s="667"/>
      <c r="AF137" s="666"/>
      <c r="AG137" s="668">
        <v>6</v>
      </c>
      <c r="AH137" s="666" t="s">
        <v>12</v>
      </c>
      <c r="AI137" s="665">
        <v>6.1</v>
      </c>
      <c r="AJ137" s="666" t="s">
        <v>12</v>
      </c>
      <c r="AK137" s="667"/>
      <c r="AL137" s="666"/>
      <c r="AM137" s="668">
        <v>6</v>
      </c>
      <c r="AN137" s="666" t="s">
        <v>12</v>
      </c>
      <c r="AO137" s="665">
        <v>6.8</v>
      </c>
      <c r="AP137" s="666" t="s">
        <v>12</v>
      </c>
      <c r="AQ137" s="667"/>
      <c r="AR137" s="666"/>
      <c r="AS137" s="667"/>
      <c r="AT137" s="666"/>
      <c r="AU137" s="665">
        <v>6.2000000000000011</v>
      </c>
      <c r="AV137" s="669" t="s">
        <v>12</v>
      </c>
      <c r="AW137" s="669"/>
      <c r="AX137" s="670"/>
      <c r="AY137" s="526"/>
      <c r="AZ137" s="526"/>
      <c r="BA137" s="670"/>
      <c r="BB137" s="527"/>
      <c r="BC137" s="527"/>
      <c r="BD137" s="526"/>
      <c r="BE137" s="526"/>
      <c r="BF137" s="527"/>
      <c r="BG137" s="527"/>
      <c r="BH137" s="527"/>
      <c r="BI137" s="526"/>
      <c r="BJ137" s="526"/>
      <c r="BK137" s="527"/>
      <c r="BL137" s="527"/>
      <c r="BM137" s="527"/>
      <c r="BN137" s="527"/>
      <c r="BO137" s="527"/>
      <c r="BP137" s="527"/>
      <c r="BQ137" s="527"/>
      <c r="BR137" s="526"/>
      <c r="BS137" s="526"/>
      <c r="BT137" s="527"/>
      <c r="BU137" s="526"/>
      <c r="BV137" s="526"/>
      <c r="BW137" s="527"/>
      <c r="BX137" s="526"/>
      <c r="BY137" s="526"/>
      <c r="BZ137" s="527"/>
      <c r="CA137" s="526"/>
      <c r="CB137" s="526"/>
      <c r="CC137" s="527"/>
      <c r="CD137" s="527"/>
      <c r="CE137" s="527"/>
      <c r="CF137" s="527"/>
      <c r="CG137" s="527"/>
      <c r="CH137" s="527"/>
      <c r="CI137" s="527"/>
      <c r="CJ137" s="527"/>
      <c r="CK137" s="527"/>
      <c r="CL137" s="527"/>
      <c r="CM137" s="527"/>
      <c r="CN137" s="527"/>
      <c r="CO137" s="670"/>
      <c r="CP137" s="527"/>
      <c r="CQ137" s="527"/>
      <c r="CR137" s="670"/>
      <c r="CS137" s="526"/>
      <c r="CT137" s="526"/>
      <c r="CU137" s="670"/>
      <c r="CV137" s="527"/>
      <c r="CW137" s="670"/>
      <c r="CX137" s="527"/>
      <c r="CY137" s="670"/>
      <c r="CZ137" s="527"/>
      <c r="DA137" s="670"/>
      <c r="DB137" s="527"/>
      <c r="DC137" s="670"/>
      <c r="DD137" s="671"/>
      <c r="DE137" s="432"/>
      <c r="DF137" s="432"/>
      <c r="DG137" s="432"/>
      <c r="DH137" s="432"/>
      <c r="DI137" s="432"/>
      <c r="DJ137" s="432"/>
      <c r="DK137" s="432"/>
      <c r="DL137" s="432"/>
      <c r="DM137" s="432"/>
      <c r="DN137" s="432"/>
      <c r="DO137" s="432"/>
      <c r="DP137" s="432"/>
      <c r="DQ137" s="432"/>
      <c r="DR137" s="432"/>
      <c r="DS137" s="432"/>
      <c r="DT137" s="432"/>
    </row>
    <row r="138" spans="1:266" s="533" customFormat="1" ht="11.25" x14ac:dyDescent="0.2">
      <c r="A138" s="674" t="s">
        <v>152</v>
      </c>
      <c r="B138" s="466" t="s">
        <v>243</v>
      </c>
      <c r="C138" s="662" t="s">
        <v>2</v>
      </c>
      <c r="D138" s="663" t="s">
        <v>2</v>
      </c>
      <c r="E138" s="663"/>
      <c r="F138" s="467">
        <v>1.1000000000000001</v>
      </c>
      <c r="G138" s="468" t="s">
        <v>12</v>
      </c>
      <c r="H138" s="467">
        <v>1.2</v>
      </c>
      <c r="I138" s="469" t="s">
        <v>12</v>
      </c>
      <c r="J138" s="469"/>
      <c r="K138" s="467">
        <v>1</v>
      </c>
      <c r="L138" s="468" t="s">
        <v>12</v>
      </c>
      <c r="M138" s="467">
        <v>1.1000000000000001</v>
      </c>
      <c r="N138" s="468" t="s">
        <v>12</v>
      </c>
      <c r="O138" s="670">
        <v>1.1000000000000001</v>
      </c>
      <c r="P138" s="527" t="s">
        <v>12</v>
      </c>
      <c r="Q138" s="670">
        <v>1.1000000000000001</v>
      </c>
      <c r="R138" s="527" t="s">
        <v>12</v>
      </c>
      <c r="S138" s="670">
        <v>1.2</v>
      </c>
      <c r="T138" s="527" t="s">
        <v>12</v>
      </c>
      <c r="U138" s="670"/>
      <c r="V138" s="527"/>
      <c r="W138" s="670"/>
      <c r="X138" s="527"/>
      <c r="Y138" s="665">
        <v>9.6</v>
      </c>
      <c r="Z138" s="666" t="s">
        <v>12</v>
      </c>
      <c r="AA138" s="665">
        <v>6.8</v>
      </c>
      <c r="AB138" s="666" t="s">
        <v>12</v>
      </c>
      <c r="AC138" s="665">
        <v>6.1</v>
      </c>
      <c r="AD138" s="666" t="s">
        <v>12</v>
      </c>
      <c r="AE138" s="667"/>
      <c r="AF138" s="666"/>
      <c r="AG138" s="668">
        <v>6</v>
      </c>
      <c r="AH138" s="666" t="s">
        <v>12</v>
      </c>
      <c r="AI138" s="665">
        <v>6.1</v>
      </c>
      <c r="AJ138" s="666" t="s">
        <v>12</v>
      </c>
      <c r="AK138" s="667"/>
      <c r="AL138" s="666"/>
      <c r="AM138" s="668">
        <v>6</v>
      </c>
      <c r="AN138" s="666" t="s">
        <v>12</v>
      </c>
      <c r="AO138" s="665">
        <v>6.8</v>
      </c>
      <c r="AP138" s="666" t="s">
        <v>12</v>
      </c>
      <c r="AQ138" s="667"/>
      <c r="AR138" s="666"/>
      <c r="AS138" s="667"/>
      <c r="AT138" s="666"/>
      <c r="AU138" s="665">
        <v>6.2000000000000011</v>
      </c>
      <c r="AV138" s="669" t="s">
        <v>12</v>
      </c>
      <c r="AW138" s="669"/>
      <c r="AX138" s="670"/>
      <c r="AY138" s="526"/>
      <c r="AZ138" s="526"/>
      <c r="BA138" s="670"/>
      <c r="BB138" s="527"/>
      <c r="BC138" s="527"/>
      <c r="BD138" s="526"/>
      <c r="BE138" s="526"/>
      <c r="BF138" s="527"/>
      <c r="BG138" s="527"/>
      <c r="BH138" s="527"/>
      <c r="BI138" s="526"/>
      <c r="BJ138" s="526"/>
      <c r="BK138" s="527"/>
      <c r="BL138" s="527"/>
      <c r="BM138" s="527"/>
      <c r="BN138" s="527"/>
      <c r="BO138" s="527"/>
      <c r="BP138" s="527"/>
      <c r="BQ138" s="527"/>
      <c r="BR138" s="526"/>
      <c r="BS138" s="526"/>
      <c r="BT138" s="527"/>
      <c r="BU138" s="526"/>
      <c r="BV138" s="526"/>
      <c r="BW138" s="527"/>
      <c r="BX138" s="526"/>
      <c r="BY138" s="526"/>
      <c r="BZ138" s="527"/>
      <c r="CA138" s="526"/>
      <c r="CB138" s="526"/>
      <c r="CC138" s="527"/>
      <c r="CD138" s="527"/>
      <c r="CE138" s="527"/>
      <c r="CF138" s="527"/>
      <c r="CG138" s="527"/>
      <c r="CH138" s="527"/>
      <c r="CI138" s="527"/>
      <c r="CJ138" s="527"/>
      <c r="CK138" s="527"/>
      <c r="CL138" s="527"/>
      <c r="CM138" s="527"/>
      <c r="CN138" s="527"/>
      <c r="CO138" s="670"/>
      <c r="CP138" s="527"/>
      <c r="CQ138" s="527"/>
      <c r="CR138" s="670"/>
      <c r="CS138" s="526"/>
      <c r="CT138" s="526"/>
      <c r="CU138" s="670"/>
      <c r="CV138" s="527"/>
      <c r="CW138" s="670"/>
      <c r="CX138" s="527"/>
      <c r="CY138" s="670"/>
      <c r="CZ138" s="527"/>
      <c r="DA138" s="670"/>
      <c r="DB138" s="527"/>
      <c r="DC138" s="670"/>
      <c r="DD138" s="671"/>
      <c r="DE138" s="432"/>
      <c r="DF138" s="432"/>
      <c r="DG138" s="432"/>
      <c r="DH138" s="432"/>
      <c r="DI138" s="432"/>
      <c r="DJ138" s="432"/>
      <c r="DK138" s="432"/>
      <c r="DL138" s="432"/>
      <c r="DM138" s="432"/>
      <c r="DN138" s="432"/>
      <c r="DO138" s="432"/>
      <c r="DP138" s="432"/>
      <c r="DQ138" s="432"/>
      <c r="DR138" s="432"/>
      <c r="DS138" s="432"/>
      <c r="DT138" s="432"/>
    </row>
    <row r="139" spans="1:266" s="533" customFormat="1" ht="11.25" x14ac:dyDescent="0.2">
      <c r="A139" s="674" t="s">
        <v>153</v>
      </c>
      <c r="B139" s="466" t="s">
        <v>243</v>
      </c>
      <c r="C139" s="662" t="s">
        <v>2</v>
      </c>
      <c r="D139" s="663" t="s">
        <v>2</v>
      </c>
      <c r="E139" s="663"/>
      <c r="F139" s="467">
        <v>1.1000000000000001</v>
      </c>
      <c r="G139" s="468" t="s">
        <v>12</v>
      </c>
      <c r="H139" s="467">
        <v>1.2</v>
      </c>
      <c r="I139" s="469" t="s">
        <v>12</v>
      </c>
      <c r="J139" s="469"/>
      <c r="K139" s="467">
        <v>1</v>
      </c>
      <c r="L139" s="468" t="s">
        <v>12</v>
      </c>
      <c r="M139" s="467">
        <v>1.1000000000000001</v>
      </c>
      <c r="N139" s="468" t="s">
        <v>12</v>
      </c>
      <c r="O139" s="670">
        <v>1.1000000000000001</v>
      </c>
      <c r="P139" s="527" t="s">
        <v>12</v>
      </c>
      <c r="Q139" s="670">
        <v>1.1000000000000001</v>
      </c>
      <c r="R139" s="527" t="s">
        <v>12</v>
      </c>
      <c r="S139" s="670">
        <v>1.2</v>
      </c>
      <c r="T139" s="527" t="s">
        <v>12</v>
      </c>
      <c r="U139" s="670"/>
      <c r="V139" s="527"/>
      <c r="W139" s="670"/>
      <c r="X139" s="527"/>
      <c r="Y139" s="665">
        <v>9.6</v>
      </c>
      <c r="Z139" s="666" t="s">
        <v>12</v>
      </c>
      <c r="AA139" s="665">
        <v>6.8</v>
      </c>
      <c r="AB139" s="666" t="s">
        <v>12</v>
      </c>
      <c r="AC139" s="665">
        <v>6.1</v>
      </c>
      <c r="AD139" s="666" t="s">
        <v>12</v>
      </c>
      <c r="AE139" s="667"/>
      <c r="AF139" s="666"/>
      <c r="AG139" s="668">
        <v>6</v>
      </c>
      <c r="AH139" s="666" t="s">
        <v>12</v>
      </c>
      <c r="AI139" s="665">
        <v>6.1</v>
      </c>
      <c r="AJ139" s="666" t="s">
        <v>12</v>
      </c>
      <c r="AK139" s="667"/>
      <c r="AL139" s="666"/>
      <c r="AM139" s="668">
        <v>6</v>
      </c>
      <c r="AN139" s="666" t="s">
        <v>12</v>
      </c>
      <c r="AO139" s="665">
        <v>6.8</v>
      </c>
      <c r="AP139" s="666" t="s">
        <v>12</v>
      </c>
      <c r="AQ139" s="667"/>
      <c r="AR139" s="666"/>
      <c r="AS139" s="667"/>
      <c r="AT139" s="666"/>
      <c r="AU139" s="665">
        <v>6.2000000000000011</v>
      </c>
      <c r="AV139" s="669" t="s">
        <v>12</v>
      </c>
      <c r="AW139" s="669"/>
      <c r="AX139" s="670"/>
      <c r="AY139" s="526"/>
      <c r="AZ139" s="526"/>
      <c r="BA139" s="670"/>
      <c r="BB139" s="527"/>
      <c r="BC139" s="527"/>
      <c r="BD139" s="526"/>
      <c r="BE139" s="526"/>
      <c r="BF139" s="527"/>
      <c r="BG139" s="527"/>
      <c r="BH139" s="527"/>
      <c r="BI139" s="526"/>
      <c r="BJ139" s="526"/>
      <c r="BK139" s="527"/>
      <c r="BL139" s="527"/>
      <c r="BM139" s="527"/>
      <c r="BN139" s="527"/>
      <c r="BO139" s="527"/>
      <c r="BP139" s="527"/>
      <c r="BQ139" s="527"/>
      <c r="BR139" s="526"/>
      <c r="BS139" s="526"/>
      <c r="BT139" s="527"/>
      <c r="BU139" s="526"/>
      <c r="BV139" s="526"/>
      <c r="BW139" s="527"/>
      <c r="BX139" s="526"/>
      <c r="BY139" s="526"/>
      <c r="BZ139" s="527"/>
      <c r="CA139" s="526"/>
      <c r="CB139" s="526"/>
      <c r="CC139" s="527"/>
      <c r="CD139" s="527"/>
      <c r="CE139" s="527"/>
      <c r="CF139" s="527"/>
      <c r="CG139" s="527"/>
      <c r="CH139" s="527"/>
      <c r="CI139" s="527"/>
      <c r="CJ139" s="527"/>
      <c r="CK139" s="527"/>
      <c r="CL139" s="527"/>
      <c r="CM139" s="527"/>
      <c r="CN139" s="527"/>
      <c r="CO139" s="670"/>
      <c r="CP139" s="527"/>
      <c r="CQ139" s="527"/>
      <c r="CR139" s="670"/>
      <c r="CS139" s="526"/>
      <c r="CT139" s="526"/>
      <c r="CU139" s="670"/>
      <c r="CV139" s="527"/>
      <c r="CW139" s="670"/>
      <c r="CX139" s="527"/>
      <c r="CY139" s="670"/>
      <c r="CZ139" s="527"/>
      <c r="DA139" s="670"/>
      <c r="DB139" s="527"/>
      <c r="DC139" s="670"/>
      <c r="DD139" s="671"/>
      <c r="DE139" s="432"/>
      <c r="DF139" s="432"/>
      <c r="DG139" s="432"/>
      <c r="DH139" s="432"/>
      <c r="DI139" s="432"/>
      <c r="DJ139" s="432"/>
      <c r="DK139" s="432"/>
      <c r="DL139" s="432"/>
      <c r="DM139" s="432"/>
      <c r="DN139" s="432"/>
      <c r="DO139" s="432"/>
      <c r="DP139" s="432"/>
      <c r="DQ139" s="432"/>
      <c r="DR139" s="432"/>
      <c r="DS139" s="432"/>
      <c r="DT139" s="432"/>
    </row>
    <row r="140" spans="1:266" s="533" customFormat="1" ht="11.25" x14ac:dyDescent="0.2">
      <c r="A140" s="674" t="s">
        <v>154</v>
      </c>
      <c r="B140" s="466" t="s">
        <v>243</v>
      </c>
      <c r="C140" s="662" t="s">
        <v>2</v>
      </c>
      <c r="D140" s="672">
        <v>2100</v>
      </c>
      <c r="E140" s="672">
        <v>46000</v>
      </c>
      <c r="F140" s="467">
        <v>1.1000000000000001</v>
      </c>
      <c r="G140" s="468" t="s">
        <v>12</v>
      </c>
      <c r="H140" s="467">
        <v>17.100000000000001</v>
      </c>
      <c r="I140" s="469"/>
      <c r="J140" s="469"/>
      <c r="K140" s="467">
        <v>1</v>
      </c>
      <c r="L140" s="468" t="s">
        <v>12</v>
      </c>
      <c r="M140" s="467">
        <v>1.1000000000000001</v>
      </c>
      <c r="N140" s="468" t="s">
        <v>12</v>
      </c>
      <c r="O140" s="670">
        <v>1.1000000000000001</v>
      </c>
      <c r="P140" s="527" t="s">
        <v>12</v>
      </c>
      <c r="Q140" s="670">
        <v>1.4</v>
      </c>
      <c r="R140" s="527"/>
      <c r="S140" s="670">
        <v>1.2</v>
      </c>
      <c r="T140" s="527" t="s">
        <v>12</v>
      </c>
      <c r="U140" s="670"/>
      <c r="V140" s="527"/>
      <c r="W140" s="670"/>
      <c r="X140" s="527"/>
      <c r="Y140" s="675">
        <v>0.54</v>
      </c>
      <c r="Z140" s="676" t="s">
        <v>8</v>
      </c>
      <c r="AA140" s="675">
        <v>0.87</v>
      </c>
      <c r="AB140" s="676" t="s">
        <v>8</v>
      </c>
      <c r="AC140" s="665">
        <v>6.1</v>
      </c>
      <c r="AD140" s="666" t="s">
        <v>12</v>
      </c>
      <c r="AE140" s="667"/>
      <c r="AF140" s="666"/>
      <c r="AG140" s="668">
        <v>6</v>
      </c>
      <c r="AH140" s="666" t="s">
        <v>12</v>
      </c>
      <c r="AI140" s="665">
        <v>6.1</v>
      </c>
      <c r="AJ140" s="666" t="s">
        <v>12</v>
      </c>
      <c r="AK140" s="667"/>
      <c r="AL140" s="666"/>
      <c r="AM140" s="668">
        <v>6</v>
      </c>
      <c r="AN140" s="666" t="s">
        <v>12</v>
      </c>
      <c r="AO140" s="665">
        <v>6.8</v>
      </c>
      <c r="AP140" s="666" t="s">
        <v>12</v>
      </c>
      <c r="AQ140" s="667"/>
      <c r="AR140" s="666"/>
      <c r="AS140" s="667"/>
      <c r="AT140" s="666"/>
      <c r="AU140" s="665">
        <v>6.2000000000000011</v>
      </c>
      <c r="AV140" s="669" t="s">
        <v>12</v>
      </c>
      <c r="AW140" s="669"/>
      <c r="AX140" s="670"/>
      <c r="AY140" s="526"/>
      <c r="AZ140" s="526"/>
      <c r="BA140" s="670"/>
      <c r="BB140" s="527"/>
      <c r="BC140" s="527"/>
      <c r="BD140" s="526"/>
      <c r="BE140" s="526"/>
      <c r="BF140" s="527"/>
      <c r="BG140" s="527"/>
      <c r="BH140" s="527"/>
      <c r="BI140" s="526"/>
      <c r="BJ140" s="526"/>
      <c r="BK140" s="527"/>
      <c r="BL140" s="527"/>
      <c r="BM140" s="527"/>
      <c r="BN140" s="527"/>
      <c r="BO140" s="527"/>
      <c r="BP140" s="527"/>
      <c r="BQ140" s="527"/>
      <c r="BR140" s="526"/>
      <c r="BS140" s="526"/>
      <c r="BT140" s="527"/>
      <c r="BU140" s="526"/>
      <c r="BV140" s="526"/>
      <c r="BW140" s="527"/>
      <c r="BX140" s="526"/>
      <c r="BY140" s="526"/>
      <c r="BZ140" s="527"/>
      <c r="CA140" s="526"/>
      <c r="CB140" s="526"/>
      <c r="CC140" s="527"/>
      <c r="CD140" s="527"/>
      <c r="CE140" s="527"/>
      <c r="CF140" s="527"/>
      <c r="CG140" s="527"/>
      <c r="CH140" s="527"/>
      <c r="CI140" s="527"/>
      <c r="CJ140" s="527"/>
      <c r="CK140" s="527"/>
      <c r="CL140" s="527"/>
      <c r="CM140" s="527"/>
      <c r="CN140" s="527"/>
      <c r="CO140" s="670"/>
      <c r="CP140" s="527"/>
      <c r="CQ140" s="527"/>
      <c r="CR140" s="670"/>
      <c r="CS140" s="526"/>
      <c r="CT140" s="526"/>
      <c r="CU140" s="670"/>
      <c r="CV140" s="527"/>
      <c r="CW140" s="670"/>
      <c r="CX140" s="527"/>
      <c r="CY140" s="670"/>
      <c r="CZ140" s="527"/>
      <c r="DA140" s="670"/>
      <c r="DB140" s="527"/>
      <c r="DC140" s="670"/>
      <c r="DD140" s="671"/>
      <c r="DE140" s="432"/>
      <c r="DF140" s="432"/>
      <c r="DG140" s="432"/>
      <c r="DH140" s="432"/>
      <c r="DI140" s="432"/>
      <c r="DJ140" s="432"/>
      <c r="DK140" s="432"/>
      <c r="DL140" s="432"/>
      <c r="DM140" s="432"/>
      <c r="DN140" s="432"/>
      <c r="DO140" s="432"/>
      <c r="DP140" s="432"/>
      <c r="DQ140" s="432"/>
      <c r="DR140" s="432"/>
      <c r="DS140" s="432"/>
      <c r="DT140" s="432"/>
    </row>
    <row r="141" spans="1:266" s="533" customFormat="1" ht="11.25" x14ac:dyDescent="0.2">
      <c r="A141" s="465" t="s">
        <v>155</v>
      </c>
      <c r="B141" s="466" t="s">
        <v>243</v>
      </c>
      <c r="C141" s="662" t="s">
        <v>2</v>
      </c>
      <c r="D141" s="663" t="s">
        <v>2</v>
      </c>
      <c r="E141" s="663"/>
      <c r="F141" s="467">
        <v>1.1000000000000001</v>
      </c>
      <c r="G141" s="468" t="s">
        <v>12</v>
      </c>
      <c r="H141" s="467">
        <v>1.2</v>
      </c>
      <c r="I141" s="469" t="s">
        <v>12</v>
      </c>
      <c r="J141" s="469"/>
      <c r="K141" s="467">
        <v>1</v>
      </c>
      <c r="L141" s="468" t="s">
        <v>12</v>
      </c>
      <c r="M141" s="467">
        <v>1.1000000000000001</v>
      </c>
      <c r="N141" s="468" t="s">
        <v>12</v>
      </c>
      <c r="O141" s="670">
        <v>1.1000000000000001</v>
      </c>
      <c r="P141" s="527" t="s">
        <v>12</v>
      </c>
      <c r="Q141" s="664">
        <v>1.1000000000000001</v>
      </c>
      <c r="R141" s="522" t="s">
        <v>12</v>
      </c>
      <c r="S141" s="664">
        <v>1.2</v>
      </c>
      <c r="T141" s="522" t="s">
        <v>12</v>
      </c>
      <c r="U141" s="664"/>
      <c r="V141" s="522"/>
      <c r="W141" s="664"/>
      <c r="X141" s="522"/>
      <c r="Y141" s="665">
        <v>9.6</v>
      </c>
      <c r="Z141" s="666" t="s">
        <v>12</v>
      </c>
      <c r="AA141" s="665">
        <v>6.8</v>
      </c>
      <c r="AB141" s="666" t="s">
        <v>12</v>
      </c>
      <c r="AC141" s="665">
        <v>6.1</v>
      </c>
      <c r="AD141" s="666" t="s">
        <v>12</v>
      </c>
      <c r="AE141" s="667"/>
      <c r="AF141" s="666"/>
      <c r="AG141" s="668">
        <v>6</v>
      </c>
      <c r="AH141" s="666" t="s">
        <v>12</v>
      </c>
      <c r="AI141" s="665">
        <v>6.1</v>
      </c>
      <c r="AJ141" s="666" t="s">
        <v>12</v>
      </c>
      <c r="AK141" s="667"/>
      <c r="AL141" s="666"/>
      <c r="AM141" s="668">
        <v>6</v>
      </c>
      <c r="AN141" s="666" t="s">
        <v>12</v>
      </c>
      <c r="AO141" s="665">
        <v>6.8</v>
      </c>
      <c r="AP141" s="666" t="s">
        <v>12</v>
      </c>
      <c r="AQ141" s="667"/>
      <c r="AR141" s="666"/>
      <c r="AS141" s="667"/>
      <c r="AT141" s="666"/>
      <c r="AU141" s="665">
        <v>6.2000000000000011</v>
      </c>
      <c r="AV141" s="669" t="s">
        <v>12</v>
      </c>
      <c r="AW141" s="669"/>
      <c r="AX141" s="664"/>
      <c r="AY141" s="524"/>
      <c r="AZ141" s="524"/>
      <c r="BA141" s="664"/>
      <c r="BB141" s="522"/>
      <c r="BC141" s="527"/>
      <c r="BD141" s="526"/>
      <c r="BE141" s="526"/>
      <c r="BF141" s="527"/>
      <c r="BG141" s="527"/>
      <c r="BH141" s="527"/>
      <c r="BI141" s="526"/>
      <c r="BJ141" s="526"/>
      <c r="BK141" s="527"/>
      <c r="BL141" s="527"/>
      <c r="BM141" s="527"/>
      <c r="BN141" s="527"/>
      <c r="BO141" s="527"/>
      <c r="BP141" s="527"/>
      <c r="BQ141" s="522"/>
      <c r="BR141" s="524"/>
      <c r="BS141" s="524"/>
      <c r="BT141" s="522"/>
      <c r="BU141" s="524"/>
      <c r="BV141" s="524"/>
      <c r="BW141" s="522"/>
      <c r="BX141" s="524"/>
      <c r="BY141" s="524"/>
      <c r="BZ141" s="522"/>
      <c r="CA141" s="524"/>
      <c r="CB141" s="524"/>
      <c r="CC141" s="522"/>
      <c r="CD141" s="522"/>
      <c r="CE141" s="522"/>
      <c r="CF141" s="522"/>
      <c r="CG141" s="522"/>
      <c r="CH141" s="522"/>
      <c r="CI141" s="522"/>
      <c r="CJ141" s="522"/>
      <c r="CK141" s="522"/>
      <c r="CL141" s="522"/>
      <c r="CM141" s="522"/>
      <c r="CN141" s="522"/>
      <c r="CO141" s="664"/>
      <c r="CP141" s="522"/>
      <c r="CQ141" s="522"/>
      <c r="CR141" s="664"/>
      <c r="CS141" s="524"/>
      <c r="CT141" s="524"/>
      <c r="CU141" s="664"/>
      <c r="CV141" s="522"/>
      <c r="CW141" s="664"/>
      <c r="CX141" s="522"/>
      <c r="CY141" s="664"/>
      <c r="CZ141" s="522"/>
      <c r="DA141" s="664"/>
      <c r="DB141" s="522"/>
      <c r="DC141" s="664"/>
      <c r="DD141" s="532"/>
      <c r="DE141" s="432"/>
      <c r="DF141" s="432"/>
      <c r="DG141" s="432"/>
      <c r="DH141" s="432"/>
      <c r="DI141" s="432"/>
      <c r="DJ141" s="432"/>
      <c r="DK141" s="432"/>
      <c r="DL141" s="432"/>
      <c r="DM141" s="432"/>
      <c r="DN141" s="432"/>
      <c r="DO141" s="432"/>
      <c r="DP141" s="432"/>
      <c r="DQ141" s="432"/>
      <c r="DR141" s="432"/>
      <c r="DS141" s="432"/>
      <c r="DT141" s="432"/>
    </row>
    <row r="142" spans="1:266" s="533" customFormat="1" ht="11.25" x14ac:dyDescent="0.2">
      <c r="A142" s="202" t="s">
        <v>156</v>
      </c>
      <c r="B142" s="485" t="s">
        <v>243</v>
      </c>
      <c r="C142" s="678" t="s">
        <v>2</v>
      </c>
      <c r="D142" s="679" t="s">
        <v>2</v>
      </c>
      <c r="E142" s="679"/>
      <c r="F142" s="487">
        <v>1.1000000000000001</v>
      </c>
      <c r="G142" s="93" t="s">
        <v>12</v>
      </c>
      <c r="H142" s="487">
        <v>1.2</v>
      </c>
      <c r="I142" s="488" t="s">
        <v>12</v>
      </c>
      <c r="J142" s="488"/>
      <c r="K142" s="487">
        <v>1</v>
      </c>
      <c r="L142" s="93" t="s">
        <v>12</v>
      </c>
      <c r="M142" s="487">
        <v>1.1000000000000001</v>
      </c>
      <c r="N142" s="93" t="s">
        <v>12</v>
      </c>
      <c r="O142" s="680">
        <v>1.1000000000000001</v>
      </c>
      <c r="P142" s="539" t="s">
        <v>12</v>
      </c>
      <c r="Q142" s="680">
        <v>1.1000000000000001</v>
      </c>
      <c r="R142" s="490" t="s">
        <v>12</v>
      </c>
      <c r="S142" s="680">
        <v>1.2</v>
      </c>
      <c r="T142" s="490" t="s">
        <v>12</v>
      </c>
      <c r="U142" s="680"/>
      <c r="V142" s="490"/>
      <c r="W142" s="680"/>
      <c r="X142" s="490"/>
      <c r="Y142" s="681">
        <v>9.6</v>
      </c>
      <c r="Z142" s="682" t="s">
        <v>12</v>
      </c>
      <c r="AA142" s="681">
        <v>6.8</v>
      </c>
      <c r="AB142" s="682" t="s">
        <v>12</v>
      </c>
      <c r="AC142" s="681">
        <v>6.1</v>
      </c>
      <c r="AD142" s="682" t="s">
        <v>12</v>
      </c>
      <c r="AE142" s="683"/>
      <c r="AF142" s="682"/>
      <c r="AG142" s="684">
        <v>6</v>
      </c>
      <c r="AH142" s="682" t="s">
        <v>12</v>
      </c>
      <c r="AI142" s="681">
        <v>6.1</v>
      </c>
      <c r="AJ142" s="682" t="s">
        <v>12</v>
      </c>
      <c r="AK142" s="683"/>
      <c r="AL142" s="682"/>
      <c r="AM142" s="684">
        <v>6</v>
      </c>
      <c r="AN142" s="682" t="s">
        <v>12</v>
      </c>
      <c r="AO142" s="681">
        <v>6.8</v>
      </c>
      <c r="AP142" s="682" t="s">
        <v>12</v>
      </c>
      <c r="AQ142" s="683"/>
      <c r="AR142" s="682"/>
      <c r="AS142" s="683"/>
      <c r="AT142" s="682"/>
      <c r="AU142" s="681">
        <v>6.2000000000000011</v>
      </c>
      <c r="AV142" s="685" t="s">
        <v>12</v>
      </c>
      <c r="AW142" s="685"/>
      <c r="AX142" s="680"/>
      <c r="AY142" s="492"/>
      <c r="AZ142" s="492"/>
      <c r="BA142" s="680"/>
      <c r="BB142" s="490"/>
      <c r="BC142" s="490"/>
      <c r="BD142" s="492"/>
      <c r="BE142" s="492"/>
      <c r="BF142" s="490"/>
      <c r="BG142" s="490"/>
      <c r="BH142" s="490"/>
      <c r="BI142" s="492"/>
      <c r="BJ142" s="492"/>
      <c r="BK142" s="490"/>
      <c r="BL142" s="490"/>
      <c r="BM142" s="490"/>
      <c r="BN142" s="490"/>
      <c r="BO142" s="490"/>
      <c r="BP142" s="490"/>
      <c r="BQ142" s="490"/>
      <c r="BR142" s="492"/>
      <c r="BS142" s="492"/>
      <c r="BT142" s="490"/>
      <c r="BU142" s="492"/>
      <c r="BV142" s="492"/>
      <c r="BW142" s="490"/>
      <c r="BX142" s="492"/>
      <c r="BY142" s="492"/>
      <c r="BZ142" s="490"/>
      <c r="CA142" s="492"/>
      <c r="CB142" s="492"/>
      <c r="CC142" s="490"/>
      <c r="CD142" s="490"/>
      <c r="CE142" s="490"/>
      <c r="CF142" s="490"/>
      <c r="CG142" s="490"/>
      <c r="CH142" s="490"/>
      <c r="CI142" s="490"/>
      <c r="CJ142" s="490"/>
      <c r="CK142" s="490"/>
      <c r="CL142" s="490"/>
      <c r="CM142" s="490"/>
      <c r="CN142" s="490"/>
      <c r="CO142" s="680"/>
      <c r="CP142" s="490"/>
      <c r="CQ142" s="490"/>
      <c r="CR142" s="680"/>
      <c r="CS142" s="492"/>
      <c r="CT142" s="492"/>
      <c r="CU142" s="680"/>
      <c r="CV142" s="490"/>
      <c r="CW142" s="680"/>
      <c r="CX142" s="490"/>
      <c r="CY142" s="680"/>
      <c r="CZ142" s="490"/>
      <c r="DA142" s="680"/>
      <c r="DB142" s="490"/>
      <c r="DC142" s="680"/>
      <c r="DD142" s="497"/>
      <c r="DE142" s="432"/>
      <c r="DF142" s="432"/>
      <c r="DG142" s="432"/>
      <c r="DH142" s="432"/>
      <c r="DI142" s="432"/>
      <c r="DJ142" s="432"/>
      <c r="DK142" s="432"/>
      <c r="DL142" s="432"/>
      <c r="DM142" s="432"/>
      <c r="DN142" s="432"/>
      <c r="DO142" s="432"/>
      <c r="DP142" s="432"/>
      <c r="DQ142" s="432"/>
      <c r="DR142" s="432"/>
      <c r="DS142" s="432"/>
      <c r="DT142" s="432"/>
    </row>
    <row r="143" spans="1:266" s="5" customFormat="1" x14ac:dyDescent="0.2">
      <c r="A143" s="177" t="s">
        <v>66</v>
      </c>
      <c r="B143" s="3"/>
      <c r="C143" s="3"/>
      <c r="D143" s="7"/>
      <c r="E143" s="7"/>
      <c r="G143" s="6"/>
      <c r="I143" s="313"/>
      <c r="J143" s="313"/>
      <c r="L143" s="6"/>
      <c r="N143" s="6"/>
      <c r="O143" s="432"/>
      <c r="P143" s="639"/>
      <c r="Q143" s="432"/>
      <c r="R143" s="639"/>
      <c r="S143" s="640"/>
      <c r="T143" s="641"/>
      <c r="AV143" s="290"/>
      <c r="AW143" s="290"/>
      <c r="AY143" s="290"/>
      <c r="AZ143" s="290"/>
      <c r="BD143" s="290"/>
      <c r="BE143" s="290"/>
      <c r="BI143" s="290"/>
      <c r="BJ143" s="290"/>
      <c r="BR143" s="290"/>
      <c r="BS143" s="290"/>
      <c r="BU143" s="290"/>
      <c r="BV143" s="290"/>
      <c r="BX143" s="290"/>
      <c r="BY143" s="290"/>
      <c r="CA143" s="290"/>
      <c r="CB143" s="290"/>
      <c r="CS143" s="290"/>
      <c r="CT143" s="290"/>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row>
    <row r="144" spans="1:266" s="5" customFormat="1" x14ac:dyDescent="0.2">
      <c r="A144" s="178" t="s">
        <v>245</v>
      </c>
      <c r="B144" s="3"/>
      <c r="C144" s="3"/>
      <c r="D144" s="7"/>
      <c r="E144" s="7"/>
      <c r="F144" s="179" t="s">
        <v>242</v>
      </c>
      <c r="G144" s="6"/>
      <c r="I144" s="313"/>
      <c r="J144" s="313"/>
      <c r="L144" s="6"/>
      <c r="N144" s="6"/>
      <c r="O144" s="432"/>
      <c r="P144" s="639"/>
      <c r="Q144" s="178" t="s">
        <v>232</v>
      </c>
      <c r="R144" s="639"/>
      <c r="S144" s="432"/>
      <c r="T144" s="639"/>
      <c r="AQ144" s="179" t="s">
        <v>242</v>
      </c>
      <c r="AR144" s="6"/>
      <c r="AT144" s="6"/>
      <c r="AU144" s="6"/>
      <c r="AV144" s="290"/>
      <c r="AW144" s="313"/>
      <c r="AY144" s="313"/>
      <c r="AZ144" s="290"/>
      <c r="BA144" s="639"/>
      <c r="BB144" s="178" t="s">
        <v>232</v>
      </c>
      <c r="BC144" s="639"/>
      <c r="BD144" s="290"/>
      <c r="BE144" s="290"/>
      <c r="BI144" s="290"/>
      <c r="BJ144" s="290"/>
      <c r="BR144" s="290"/>
      <c r="BS144" s="290"/>
      <c r="BU144" s="290"/>
      <c r="BV144" s="290"/>
      <c r="BX144" s="290"/>
      <c r="BY144" s="290"/>
      <c r="CA144" s="290"/>
      <c r="CB144" s="290"/>
      <c r="CS144" s="290"/>
      <c r="CT144" s="290"/>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row>
    <row r="145" spans="1:266" s="5" customFormat="1" x14ac:dyDescent="0.2">
      <c r="A145" s="5" t="s">
        <v>246</v>
      </c>
      <c r="B145" s="3"/>
      <c r="C145" s="3"/>
      <c r="D145" s="7"/>
      <c r="E145" s="7"/>
      <c r="F145" s="179" t="s">
        <v>244</v>
      </c>
      <c r="G145" s="6"/>
      <c r="I145" s="313"/>
      <c r="J145" s="313"/>
      <c r="L145" s="6"/>
      <c r="N145" s="6"/>
      <c r="O145" s="432"/>
      <c r="P145" s="639"/>
      <c r="Q145" s="178" t="s">
        <v>235</v>
      </c>
      <c r="R145" s="639"/>
      <c r="S145" s="432"/>
      <c r="T145" s="639"/>
      <c r="AQ145" s="179" t="s">
        <v>244</v>
      </c>
      <c r="AR145" s="6"/>
      <c r="AT145" s="6"/>
      <c r="AU145" s="6"/>
      <c r="AV145" s="290"/>
      <c r="AW145" s="313"/>
      <c r="AY145" s="313"/>
      <c r="AZ145" s="290"/>
      <c r="BA145" s="639"/>
      <c r="BB145" s="178" t="s">
        <v>235</v>
      </c>
      <c r="BC145" s="639"/>
      <c r="BD145" s="290"/>
      <c r="BE145" s="290"/>
      <c r="BI145" s="290"/>
      <c r="BJ145" s="290"/>
      <c r="BR145" s="290"/>
      <c r="BS145" s="290"/>
      <c r="BU145" s="290"/>
      <c r="BV145" s="290"/>
      <c r="BX145" s="290"/>
      <c r="BY145" s="290"/>
      <c r="CA145" s="290"/>
      <c r="CB145" s="290"/>
      <c r="CM145" s="178"/>
      <c r="CS145" s="290"/>
      <c r="CT145" s="290"/>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row>
    <row r="146" spans="1:266" s="5" customFormat="1" x14ac:dyDescent="0.2">
      <c r="A146" s="178" t="s">
        <v>229</v>
      </c>
      <c r="B146" s="3"/>
      <c r="C146" s="3"/>
      <c r="D146" s="7"/>
      <c r="E146" s="7"/>
      <c r="F146" s="178" t="s">
        <v>247</v>
      </c>
      <c r="G146" s="6"/>
      <c r="I146" s="313"/>
      <c r="J146" s="313"/>
      <c r="L146" s="6"/>
      <c r="N146" s="6"/>
      <c r="O146" s="432"/>
      <c r="P146" s="639"/>
      <c r="Q146" s="178" t="s">
        <v>233</v>
      </c>
      <c r="R146" s="639"/>
      <c r="S146" s="432"/>
      <c r="T146" s="639"/>
      <c r="AQ146" s="178" t="s">
        <v>247</v>
      </c>
      <c r="AR146" s="6"/>
      <c r="AT146" s="6"/>
      <c r="AU146" s="6"/>
      <c r="AV146" s="290"/>
      <c r="AW146" s="313"/>
      <c r="AY146" s="313"/>
      <c r="AZ146" s="290"/>
      <c r="BA146" s="639"/>
      <c r="BB146" s="178" t="s">
        <v>233</v>
      </c>
      <c r="BC146" s="639"/>
      <c r="BD146" s="290"/>
      <c r="BE146" s="290"/>
      <c r="BI146" s="290"/>
      <c r="BJ146" s="290"/>
      <c r="BR146" s="290"/>
      <c r="BS146" s="290"/>
      <c r="BU146" s="290"/>
      <c r="BV146" s="290"/>
      <c r="BX146" s="290"/>
      <c r="BY146" s="290"/>
      <c r="CA146" s="290"/>
      <c r="CB146" s="290"/>
      <c r="CM146" s="178"/>
      <c r="CS146" s="290"/>
      <c r="CT146" s="290"/>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row>
    <row r="147" spans="1:266" s="5" customFormat="1" x14ac:dyDescent="0.2">
      <c r="A147" s="179" t="s">
        <v>230</v>
      </c>
      <c r="B147" s="3"/>
      <c r="C147" s="3"/>
      <c r="D147" s="7"/>
      <c r="E147" s="7"/>
      <c r="F147" s="5" t="s">
        <v>248</v>
      </c>
      <c r="G147" s="6"/>
      <c r="I147" s="313"/>
      <c r="J147" s="313"/>
      <c r="L147" s="6"/>
      <c r="N147" s="6"/>
      <c r="O147" s="432"/>
      <c r="P147" s="639"/>
      <c r="Q147" s="178" t="s">
        <v>234</v>
      </c>
      <c r="R147" s="639"/>
      <c r="S147" s="432"/>
      <c r="T147" s="639"/>
      <c r="AQ147" s="5" t="s">
        <v>248</v>
      </c>
      <c r="AR147" s="6"/>
      <c r="AT147" s="6"/>
      <c r="AU147" s="6"/>
      <c r="AV147" s="290"/>
      <c r="AW147" s="313"/>
      <c r="AY147" s="313"/>
      <c r="AZ147" s="290"/>
      <c r="BA147" s="639"/>
      <c r="BB147" s="178" t="s">
        <v>234</v>
      </c>
      <c r="BC147" s="639"/>
      <c r="BD147" s="290"/>
      <c r="BE147" s="290"/>
      <c r="BI147" s="290"/>
      <c r="BJ147" s="290"/>
      <c r="BR147" s="290"/>
      <c r="BS147" s="290"/>
      <c r="BU147" s="290"/>
      <c r="BV147" s="290"/>
      <c r="BX147" s="290"/>
      <c r="BY147" s="290"/>
      <c r="CA147" s="290"/>
      <c r="CB147" s="290"/>
      <c r="CM147" s="178"/>
      <c r="CS147" s="290"/>
      <c r="CT147" s="290"/>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row>
    <row r="148" spans="1:266" s="5" customFormat="1" x14ac:dyDescent="0.2">
      <c r="A148" s="179" t="s">
        <v>231</v>
      </c>
      <c r="B148" s="3"/>
      <c r="C148" s="3"/>
      <c r="D148" s="7"/>
      <c r="E148" s="7"/>
      <c r="G148" s="6"/>
      <c r="I148" s="313"/>
      <c r="J148" s="313"/>
      <c r="L148" s="6"/>
      <c r="N148" s="6"/>
      <c r="O148" s="432"/>
      <c r="P148" s="639"/>
      <c r="R148" s="639"/>
      <c r="S148" s="432"/>
      <c r="T148" s="639"/>
      <c r="AR148" s="6"/>
      <c r="AT148" s="6"/>
      <c r="AU148" s="6"/>
      <c r="AV148" s="290"/>
      <c r="AW148" s="313"/>
      <c r="AY148" s="313"/>
      <c r="AZ148" s="290"/>
      <c r="BA148" s="639"/>
      <c r="BC148" s="639"/>
      <c r="BD148" s="290"/>
      <c r="BE148" s="290"/>
      <c r="BI148" s="290"/>
      <c r="BJ148" s="290"/>
      <c r="BR148" s="290"/>
      <c r="BS148" s="290"/>
      <c r="BU148" s="290"/>
      <c r="BV148" s="290"/>
      <c r="BX148" s="290"/>
      <c r="BY148" s="290"/>
      <c r="CA148" s="290"/>
      <c r="CB148" s="290"/>
      <c r="CM148" s="178"/>
      <c r="CS148" s="290"/>
      <c r="CT148" s="290"/>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row>
    <row r="149" spans="1:266" s="5" customFormat="1" x14ac:dyDescent="0.2">
      <c r="B149" s="3"/>
      <c r="C149" s="3"/>
      <c r="D149" s="7"/>
      <c r="E149" s="7"/>
      <c r="G149" s="6"/>
      <c r="I149" s="313"/>
      <c r="J149" s="313"/>
      <c r="L149" s="6"/>
      <c r="N149" s="6"/>
      <c r="O149" s="432"/>
      <c r="P149" s="639"/>
      <c r="Q149" s="432"/>
      <c r="R149" s="639"/>
      <c r="S149" s="432"/>
      <c r="T149" s="639"/>
      <c r="AV149" s="290"/>
      <c r="AW149" s="290"/>
      <c r="AY149" s="290"/>
      <c r="AZ149" s="290"/>
      <c r="BD149" s="290"/>
      <c r="BE149" s="290"/>
      <c r="BI149" s="290"/>
      <c r="BJ149" s="290"/>
      <c r="BR149" s="290"/>
      <c r="BS149" s="290"/>
      <c r="BU149" s="290"/>
      <c r="BV149" s="290"/>
      <c r="BX149" s="290"/>
      <c r="BY149" s="290"/>
      <c r="CA149" s="290"/>
      <c r="CB149" s="290"/>
      <c r="CS149" s="290"/>
      <c r="CT149" s="290"/>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row>
    <row r="150" spans="1:266" s="5" customFormat="1" x14ac:dyDescent="0.2">
      <c r="B150" s="3"/>
      <c r="C150" s="3"/>
      <c r="D150" s="7"/>
      <c r="E150" s="7"/>
      <c r="G150" s="6"/>
      <c r="I150" s="313"/>
      <c r="J150" s="313"/>
      <c r="L150" s="6"/>
      <c r="N150" s="6"/>
      <c r="O150" s="432"/>
      <c r="P150" s="639"/>
      <c r="Q150" s="432"/>
      <c r="R150" s="639"/>
      <c r="S150" s="432"/>
      <c r="T150" s="639"/>
      <c r="U150"/>
      <c r="V150"/>
      <c r="W150"/>
      <c r="X150"/>
      <c r="Y150"/>
      <c r="Z150"/>
      <c r="AA150"/>
      <c r="AB150"/>
      <c r="AC150"/>
      <c r="AD150"/>
      <c r="AE150"/>
      <c r="AF150"/>
      <c r="AG150"/>
      <c r="AH150"/>
      <c r="AI150"/>
      <c r="AJ150"/>
      <c r="AK150"/>
      <c r="AL150"/>
      <c r="AM150"/>
      <c r="AN150"/>
      <c r="AO150"/>
      <c r="AP150"/>
      <c r="AQ150"/>
      <c r="AR150"/>
      <c r="AS150"/>
      <c r="AT150"/>
      <c r="AU150"/>
      <c r="AV150" s="686"/>
      <c r="AW150" s="686"/>
      <c r="AX150"/>
      <c r="AY150" s="686"/>
      <c r="AZ150" s="686"/>
      <c r="BA150"/>
      <c r="BB150"/>
      <c r="BC150"/>
      <c r="BD150" s="686"/>
      <c r="BE150" s="686"/>
      <c r="BF150"/>
      <c r="BG150"/>
      <c r="BH150"/>
      <c r="BI150" s="686"/>
      <c r="BJ150" s="686"/>
      <c r="BK150"/>
      <c r="BL150"/>
      <c r="BM150"/>
      <c r="BN150"/>
      <c r="BO150"/>
      <c r="BP150"/>
      <c r="BQ150"/>
      <c r="BR150" s="686"/>
      <c r="BS150" s="686"/>
      <c r="BT150"/>
      <c r="BU150" s="686"/>
      <c r="BV150" s="686"/>
      <c r="BW150"/>
      <c r="BX150" s="686"/>
      <c r="BY150" s="686"/>
      <c r="BZ150"/>
      <c r="CA150" s="686"/>
      <c r="CB150" s="686"/>
      <c r="CC150"/>
      <c r="CD150"/>
      <c r="CE150"/>
      <c r="CF150"/>
      <c r="CG150"/>
      <c r="CH150"/>
      <c r="CI150"/>
      <c r="CJ150"/>
      <c r="CK150"/>
      <c r="CL150"/>
      <c r="CM150"/>
      <c r="CN150"/>
      <c r="CO150"/>
      <c r="CP150"/>
      <c r="CQ150"/>
      <c r="CR150"/>
      <c r="CS150" s="686"/>
      <c r="CT150" s="686"/>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row>
    <row r="151" spans="1:266" s="5" customFormat="1" x14ac:dyDescent="0.2">
      <c r="B151" s="3"/>
      <c r="C151" s="3"/>
      <c r="D151" s="7"/>
      <c r="E151" s="7"/>
      <c r="G151" s="6"/>
      <c r="I151" s="313"/>
      <c r="J151" s="313"/>
      <c r="L151" s="6"/>
      <c r="N151" s="6"/>
      <c r="O151" s="432"/>
      <c r="P151" s="639"/>
      <c r="Q151" s="432"/>
      <c r="R151" s="639"/>
      <c r="S151" s="432"/>
      <c r="T151" s="639"/>
      <c r="U151"/>
      <c r="V151"/>
      <c r="W151"/>
      <c r="X151"/>
      <c r="Y151"/>
      <c r="Z151"/>
      <c r="AA151"/>
      <c r="AB151"/>
      <c r="AC151"/>
      <c r="AD151"/>
      <c r="AE151"/>
      <c r="AF151"/>
      <c r="AG151"/>
      <c r="AH151"/>
      <c r="AI151"/>
      <c r="AJ151"/>
      <c r="AK151"/>
      <c r="AL151"/>
      <c r="AM151"/>
      <c r="AN151"/>
      <c r="AO151"/>
      <c r="AP151"/>
      <c r="AQ151"/>
      <c r="AR151"/>
      <c r="AS151"/>
      <c r="AT151"/>
      <c r="AU151"/>
      <c r="AV151" s="686"/>
      <c r="AW151" s="686"/>
      <c r="AX151"/>
      <c r="AY151" s="686"/>
      <c r="AZ151" s="686"/>
      <c r="BA151"/>
      <c r="BB151"/>
      <c r="BC151"/>
      <c r="BD151" s="686"/>
      <c r="BE151" s="686"/>
      <c r="BF151"/>
      <c r="BG151"/>
      <c r="BH151"/>
      <c r="BI151" s="686"/>
      <c r="BJ151" s="686"/>
      <c r="BK151"/>
      <c r="BL151"/>
      <c r="BM151"/>
      <c r="BN151"/>
      <c r="BO151"/>
      <c r="BP151"/>
      <c r="BQ151"/>
      <c r="BR151" s="686"/>
      <c r="BS151" s="686"/>
      <c r="BT151"/>
      <c r="BU151" s="686"/>
      <c r="BV151" s="686"/>
      <c r="BW151"/>
      <c r="BX151" s="686"/>
      <c r="BY151" s="686"/>
      <c r="BZ151"/>
      <c r="CA151" s="686"/>
      <c r="CB151" s="686"/>
      <c r="CC151"/>
      <c r="CD151"/>
      <c r="CE151"/>
      <c r="CF151"/>
      <c r="CG151"/>
      <c r="CH151"/>
      <c r="CI151"/>
      <c r="CJ151"/>
      <c r="CK151"/>
      <c r="CL151"/>
      <c r="CM151"/>
      <c r="CN151"/>
      <c r="CO151"/>
      <c r="CP151"/>
      <c r="CQ151"/>
      <c r="CR151"/>
      <c r="CS151" s="686"/>
      <c r="CT151" s="686"/>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row>
    <row r="152" spans="1:266" s="5" customFormat="1" x14ac:dyDescent="0.2">
      <c r="A152" s="687"/>
      <c r="B152" s="3"/>
      <c r="C152" s="3"/>
      <c r="D152" s="4"/>
      <c r="E152" s="4"/>
      <c r="G152" s="6"/>
      <c r="I152" s="313"/>
      <c r="J152" s="313"/>
      <c r="L152" s="6"/>
      <c r="N152" s="6"/>
      <c r="O152" s="6"/>
      <c r="Q152" s="6"/>
      <c r="S152" s="6"/>
      <c r="U152"/>
      <c r="V152"/>
      <c r="W152"/>
      <c r="X152"/>
      <c r="Y152"/>
      <c r="Z152"/>
      <c r="AA152"/>
      <c r="AB152"/>
      <c r="AC152"/>
      <c r="AD152"/>
      <c r="AE152"/>
      <c r="AF152"/>
      <c r="AG152"/>
      <c r="AH152"/>
      <c r="AI152"/>
      <c r="AJ152"/>
      <c r="AK152"/>
      <c r="AL152"/>
      <c r="AM152"/>
      <c r="AN152"/>
      <c r="AO152"/>
      <c r="AP152"/>
      <c r="AQ152"/>
      <c r="AR152"/>
      <c r="AS152"/>
      <c r="AT152"/>
      <c r="AU152"/>
      <c r="AV152" s="686"/>
      <c r="AW152" s="686"/>
      <c r="AX152"/>
      <c r="AY152" s="686"/>
      <c r="AZ152" s="686"/>
      <c r="BA152"/>
      <c r="BB152"/>
      <c r="BC152"/>
      <c r="BD152" s="686"/>
      <c r="BE152" s="686"/>
      <c r="BF152"/>
      <c r="BG152"/>
      <c r="BH152"/>
      <c r="BI152" s="686"/>
      <c r="BJ152" s="686"/>
      <c r="BK152"/>
      <c r="BL152"/>
      <c r="BM152"/>
      <c r="BN152"/>
      <c r="BO152"/>
      <c r="BP152"/>
      <c r="BQ152"/>
      <c r="BR152" s="686"/>
      <c r="BS152" s="686"/>
      <c r="BT152"/>
      <c r="BU152" s="686"/>
      <c r="BV152" s="686"/>
      <c r="BW152"/>
      <c r="BX152" s="686"/>
      <c r="BY152" s="686"/>
      <c r="BZ152"/>
      <c r="CA152" s="686"/>
      <c r="CB152" s="686"/>
      <c r="CC152"/>
      <c r="CD152"/>
      <c r="CE152"/>
      <c r="CF152"/>
      <c r="CG152"/>
      <c r="CH152"/>
      <c r="CI152"/>
      <c r="CJ152"/>
      <c r="CK152"/>
      <c r="CL152"/>
      <c r="CM152"/>
      <c r="CN152"/>
      <c r="CO152"/>
      <c r="CP152"/>
      <c r="CQ152"/>
      <c r="CR152"/>
      <c r="CS152" s="686"/>
      <c r="CT152" s="686"/>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row>
    <row r="153" spans="1:266" s="5" customFormat="1" hidden="1" x14ac:dyDescent="0.2">
      <c r="A153" s="687" t="s">
        <v>157</v>
      </c>
      <c r="B153" s="3"/>
      <c r="C153" s="3"/>
      <c r="D153" s="7"/>
      <c r="E153" s="7"/>
      <c r="G153" s="6"/>
      <c r="I153" s="313"/>
      <c r="J153" s="313"/>
      <c r="L153" s="6"/>
      <c r="N153" s="6"/>
      <c r="O153" s="6"/>
      <c r="Q153" s="6"/>
      <c r="S153" s="6"/>
      <c r="T153" s="688"/>
      <c r="U153"/>
      <c r="V153"/>
      <c r="W153"/>
      <c r="X153"/>
      <c r="Y153"/>
      <c r="Z153"/>
      <c r="AA153"/>
      <c r="AB153"/>
      <c r="AC153"/>
      <c r="AD153"/>
      <c r="AE153"/>
      <c r="AF153"/>
      <c r="AG153"/>
      <c r="AH153"/>
      <c r="AI153"/>
      <c r="AJ153"/>
      <c r="AK153"/>
      <c r="AL153"/>
      <c r="AM153"/>
      <c r="AN153"/>
      <c r="AO153"/>
      <c r="AP153"/>
      <c r="AQ153"/>
      <c r="AR153"/>
      <c r="AS153"/>
      <c r="AT153"/>
      <c r="AU153"/>
      <c r="AV153" s="686"/>
      <c r="AW153" s="686"/>
      <c r="AX153"/>
      <c r="AY153" s="686"/>
      <c r="AZ153" s="686"/>
      <c r="BA153"/>
      <c r="BB153"/>
      <c r="BC153"/>
      <c r="BD153" s="686"/>
      <c r="BE153" s="686"/>
      <c r="BF153"/>
      <c r="BG153"/>
      <c r="BH153"/>
      <c r="BI153" s="686"/>
      <c r="BJ153" s="686"/>
      <c r="BK153"/>
      <c r="BL153"/>
      <c r="BM153"/>
      <c r="BN153"/>
      <c r="BO153"/>
      <c r="BP153"/>
      <c r="BQ153"/>
      <c r="BR153" s="686"/>
      <c r="BS153" s="686"/>
      <c r="BT153"/>
      <c r="BU153" s="686"/>
      <c r="BV153" s="686"/>
      <c r="BW153"/>
      <c r="BX153" s="686"/>
      <c r="BY153" s="686"/>
      <c r="BZ153"/>
      <c r="CA153" s="686"/>
      <c r="CB153" s="686"/>
      <c r="CC153"/>
      <c r="CD153"/>
      <c r="CE153"/>
      <c r="CF153"/>
      <c r="CG153"/>
      <c r="CH153"/>
      <c r="CI153"/>
      <c r="CJ153"/>
      <c r="CK153"/>
      <c r="CL153"/>
      <c r="CM153"/>
      <c r="CN153"/>
      <c r="CO153"/>
      <c r="CP153"/>
      <c r="CQ153"/>
      <c r="CR153"/>
      <c r="CS153" s="686"/>
      <c r="CT153" s="686"/>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row>
    <row r="154" spans="1:266" s="5" customFormat="1" ht="13.5" hidden="1" thickBot="1" x14ac:dyDescent="0.25">
      <c r="A154" s="689" t="s">
        <v>158</v>
      </c>
      <c r="B154" s="690"/>
      <c r="C154" s="690"/>
      <c r="D154" s="691"/>
      <c r="E154" s="691"/>
      <c r="F154" s="692"/>
      <c r="G154" s="693"/>
      <c r="H154" s="692"/>
      <c r="I154" s="694"/>
      <c r="J154" s="694"/>
      <c r="K154" s="692"/>
      <c r="L154" s="693"/>
      <c r="M154" s="692"/>
      <c r="N154" s="693"/>
      <c r="O154" s="695"/>
      <c r="P154" s="696"/>
      <c r="Q154" s="695"/>
      <c r="R154" s="696"/>
      <c r="S154" s="695"/>
      <c r="T154" s="697"/>
      <c r="U154"/>
      <c r="V154"/>
      <c r="W154"/>
      <c r="X154"/>
      <c r="Y154"/>
      <c r="Z154"/>
      <c r="AA154"/>
      <c r="AB154"/>
      <c r="AC154"/>
      <c r="AD154"/>
      <c r="AE154"/>
      <c r="AF154"/>
      <c r="AG154"/>
      <c r="AH154"/>
      <c r="AI154"/>
      <c r="AJ154"/>
      <c r="AK154"/>
      <c r="AL154"/>
      <c r="AM154"/>
      <c r="AN154"/>
      <c r="AO154"/>
      <c r="AP154"/>
      <c r="AQ154"/>
      <c r="AR154"/>
      <c r="AS154"/>
      <c r="AT154"/>
      <c r="AU154"/>
      <c r="AV154" s="686"/>
      <c r="AW154" s="686"/>
      <c r="AX154"/>
      <c r="AY154" s="686"/>
      <c r="AZ154" s="686"/>
      <c r="BA154"/>
      <c r="BB154"/>
      <c r="BC154"/>
      <c r="BD154" s="686"/>
      <c r="BE154" s="686"/>
      <c r="BF154"/>
      <c r="BG154"/>
      <c r="BH154"/>
      <c r="BI154" s="686"/>
      <c r="BJ154" s="686"/>
      <c r="BK154"/>
      <c r="BL154"/>
      <c r="BM154"/>
      <c r="BN154"/>
      <c r="BO154"/>
      <c r="BP154"/>
      <c r="BQ154"/>
      <c r="BR154" s="686"/>
      <c r="BS154" s="686"/>
      <c r="BT154"/>
      <c r="BU154" s="686"/>
      <c r="BV154" s="686"/>
      <c r="BW154"/>
      <c r="BX154" s="686"/>
      <c r="BY154" s="686"/>
      <c r="BZ154"/>
      <c r="CA154" s="686"/>
      <c r="CB154" s="686"/>
      <c r="CC154"/>
      <c r="CD154"/>
      <c r="CE154"/>
      <c r="CF154"/>
      <c r="CG154"/>
      <c r="CH154"/>
      <c r="CI154"/>
      <c r="CJ154"/>
      <c r="CK154"/>
      <c r="CL154"/>
      <c r="CM154"/>
      <c r="CN154"/>
      <c r="CO154"/>
      <c r="CP154"/>
      <c r="CQ154"/>
      <c r="CR154"/>
      <c r="CS154" s="686"/>
      <c r="CT154" s="686"/>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row>
    <row r="155" spans="1:266" s="5" customFormat="1" x14ac:dyDescent="0.2">
      <c r="A155"/>
      <c r="B155" s="4"/>
      <c r="C155" s="4"/>
      <c r="D155" s="7"/>
      <c r="E155" s="7"/>
      <c r="G155" s="6"/>
      <c r="I155" s="313"/>
      <c r="J155" s="313"/>
      <c r="L155" s="6"/>
      <c r="N155" s="6"/>
      <c r="O155" s="432"/>
      <c r="P155" s="639"/>
      <c r="Q155" s="432"/>
      <c r="R155" s="639"/>
      <c r="S155" s="432"/>
      <c r="T155" s="639"/>
      <c r="U155"/>
      <c r="V155"/>
      <c r="W155"/>
      <c r="X155"/>
      <c r="Y155"/>
      <c r="Z155"/>
      <c r="AA155"/>
      <c r="AB155"/>
      <c r="AC155"/>
      <c r="AD155"/>
      <c r="AE155"/>
      <c r="AF155"/>
      <c r="AG155"/>
      <c r="AH155"/>
      <c r="AI155"/>
      <c r="AJ155"/>
      <c r="AK155"/>
      <c r="AL155"/>
      <c r="AM155"/>
      <c r="AN155"/>
      <c r="AO155"/>
      <c r="AP155"/>
      <c r="AQ155"/>
      <c r="AR155"/>
      <c r="AS155"/>
      <c r="AT155"/>
      <c r="AU155"/>
      <c r="AV155" s="686"/>
      <c r="AW155" s="686"/>
      <c r="AX155"/>
      <c r="AY155" s="686"/>
      <c r="AZ155" s="686"/>
      <c r="BA155"/>
      <c r="BB155"/>
      <c r="BC155"/>
      <c r="BD155" s="686"/>
      <c r="BE155" s="686"/>
      <c r="BF155"/>
      <c r="BG155"/>
      <c r="BH155"/>
      <c r="BI155" s="686"/>
      <c r="BJ155" s="686"/>
      <c r="BK155"/>
      <c r="BL155"/>
      <c r="BM155"/>
      <c r="BN155"/>
      <c r="BO155"/>
      <c r="BP155"/>
      <c r="BQ155"/>
      <c r="BR155" s="686"/>
      <c r="BS155" s="686"/>
      <c r="BT155"/>
      <c r="BU155" s="686"/>
      <c r="BV155" s="686"/>
      <c r="BW155"/>
      <c r="BX155" s="686"/>
      <c r="BY155" s="686"/>
      <c r="BZ155"/>
      <c r="CA155" s="686"/>
      <c r="CB155" s="686"/>
      <c r="CC155"/>
      <c r="CD155"/>
      <c r="CE155"/>
      <c r="CF155"/>
      <c r="CG155"/>
      <c r="CH155"/>
      <c r="CI155"/>
      <c r="CJ155"/>
      <c r="CK155"/>
      <c r="CL155"/>
      <c r="CM155"/>
      <c r="CN155"/>
      <c r="CO155"/>
      <c r="CP155"/>
      <c r="CQ155"/>
      <c r="CR155"/>
      <c r="CS155" s="686"/>
      <c r="CT155" s="686"/>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row>
    <row r="156" spans="1:266" s="5" customFormat="1" x14ac:dyDescent="0.2">
      <c r="A156" s="3"/>
      <c r="B156" s="4"/>
      <c r="C156" s="4"/>
      <c r="D156" s="7"/>
      <c r="E156" s="7"/>
      <c r="G156" s="6"/>
      <c r="I156" s="313"/>
      <c r="J156" s="313"/>
      <c r="L156" s="6"/>
      <c r="N156" s="6"/>
      <c r="P156" s="6"/>
      <c r="R156" s="6"/>
      <c r="T156" s="6"/>
      <c r="U156"/>
      <c r="V156"/>
      <c r="W156"/>
      <c r="X156"/>
      <c r="Y156"/>
      <c r="Z156"/>
      <c r="AA156"/>
      <c r="AB156"/>
      <c r="AC156"/>
      <c r="AD156"/>
      <c r="AE156"/>
      <c r="AF156"/>
      <c r="AG156"/>
      <c r="AH156"/>
      <c r="AI156"/>
      <c r="AJ156"/>
      <c r="AK156"/>
      <c r="AL156"/>
      <c r="AM156"/>
      <c r="AN156"/>
      <c r="AO156"/>
      <c r="AP156"/>
      <c r="AQ156"/>
      <c r="AR156"/>
      <c r="AS156"/>
      <c r="AT156"/>
      <c r="AU156"/>
      <c r="AV156" s="686"/>
      <c r="AW156" s="686"/>
      <c r="AX156"/>
      <c r="AY156" s="686"/>
      <c r="AZ156" s="686"/>
      <c r="BA156"/>
      <c r="BB156"/>
      <c r="BC156"/>
      <c r="BD156" s="686"/>
      <c r="BE156" s="686"/>
      <c r="BF156"/>
      <c r="BG156"/>
      <c r="BH156"/>
      <c r="BI156" s="686"/>
      <c r="BJ156" s="686"/>
      <c r="BK156"/>
      <c r="BL156"/>
      <c r="BM156"/>
      <c r="BN156"/>
      <c r="BO156"/>
      <c r="BP156"/>
      <c r="BQ156"/>
      <c r="BR156" s="686"/>
      <c r="BS156" s="686"/>
      <c r="BT156"/>
      <c r="BU156" s="686"/>
      <c r="BV156" s="686"/>
      <c r="BW156"/>
      <c r="BX156" s="686"/>
      <c r="BY156" s="686"/>
      <c r="BZ156"/>
      <c r="CA156" s="686"/>
      <c r="CB156" s="686"/>
      <c r="CC156"/>
      <c r="CD156"/>
      <c r="CE156"/>
      <c r="CF156"/>
      <c r="CG156"/>
      <c r="CH156"/>
      <c r="CI156"/>
      <c r="CJ156"/>
      <c r="CK156"/>
      <c r="CL156"/>
      <c r="CM156"/>
      <c r="CN156"/>
      <c r="CO156"/>
      <c r="CP156"/>
      <c r="CQ156"/>
      <c r="CR156"/>
      <c r="CS156" s="686"/>
      <c r="CT156" s="68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row>
  </sheetData>
  <mergeCells count="161">
    <mergeCell ref="AQ7:AR7"/>
    <mergeCell ref="AS7:AT7"/>
    <mergeCell ref="AU7:AV7"/>
    <mergeCell ref="AX7:AY7"/>
    <mergeCell ref="BA7:BB7"/>
    <mergeCell ref="AE7:AF7"/>
    <mergeCell ref="AG7:AH7"/>
    <mergeCell ref="AI7:AJ7"/>
    <mergeCell ref="AK7:AL7"/>
    <mergeCell ref="AM7:AN7"/>
    <mergeCell ref="AO7:AP7"/>
    <mergeCell ref="S7:T7"/>
    <mergeCell ref="U7:V7"/>
    <mergeCell ref="W7:X7"/>
    <mergeCell ref="Y7:Z7"/>
    <mergeCell ref="AA7:AB7"/>
    <mergeCell ref="AC7:AD7"/>
    <mergeCell ref="CW6:CX6"/>
    <mergeCell ref="CY6:CZ6"/>
    <mergeCell ref="DA6:DB6"/>
    <mergeCell ref="BQ6:BS6"/>
    <mergeCell ref="AQ6:AR6"/>
    <mergeCell ref="AS6:AT6"/>
    <mergeCell ref="AU6:AW6"/>
    <mergeCell ref="AX6:AZ6"/>
    <mergeCell ref="BA6:BB6"/>
    <mergeCell ref="BC6:BD6"/>
    <mergeCell ref="AE6:AF6"/>
    <mergeCell ref="AG6:AH6"/>
    <mergeCell ref="AI6:AJ6"/>
    <mergeCell ref="AK6:AL6"/>
    <mergeCell ref="AM6:AN6"/>
    <mergeCell ref="AO6:AP6"/>
    <mergeCell ref="S6:T6"/>
    <mergeCell ref="U6:V6"/>
    <mergeCell ref="DC6:DD6"/>
    <mergeCell ref="F7:G7"/>
    <mergeCell ref="H7:I7"/>
    <mergeCell ref="K7:L7"/>
    <mergeCell ref="M7:N7"/>
    <mergeCell ref="O7:P7"/>
    <mergeCell ref="Q7:R7"/>
    <mergeCell ref="CI6:CJ6"/>
    <mergeCell ref="CK6:CL6"/>
    <mergeCell ref="CM6:CN6"/>
    <mergeCell ref="CO6:CP6"/>
    <mergeCell ref="CR6:CT6"/>
    <mergeCell ref="CU6:CV6"/>
    <mergeCell ref="BT6:BV6"/>
    <mergeCell ref="BW6:BY6"/>
    <mergeCell ref="BZ6:CB6"/>
    <mergeCell ref="CC6:CD6"/>
    <mergeCell ref="CE6:CF6"/>
    <mergeCell ref="CG6:CH6"/>
    <mergeCell ref="BF6:BG6"/>
    <mergeCell ref="BH6:BI6"/>
    <mergeCell ref="BK6:BL6"/>
    <mergeCell ref="BM6:BN6"/>
    <mergeCell ref="BO6:BP6"/>
    <mergeCell ref="W6:X6"/>
    <mergeCell ref="Y6:Z6"/>
    <mergeCell ref="AA6:AB6"/>
    <mergeCell ref="AC6:AD6"/>
    <mergeCell ref="CW5:CX5"/>
    <mergeCell ref="CY5:CZ5"/>
    <mergeCell ref="DA5:DB5"/>
    <mergeCell ref="DC5:DD5"/>
    <mergeCell ref="F6:G6"/>
    <mergeCell ref="H6:I6"/>
    <mergeCell ref="K6:L6"/>
    <mergeCell ref="M6:N6"/>
    <mergeCell ref="O6:P6"/>
    <mergeCell ref="Q6:R6"/>
    <mergeCell ref="CI5:CJ5"/>
    <mergeCell ref="CK5:CL5"/>
    <mergeCell ref="CM5:CN5"/>
    <mergeCell ref="CO5:CP5"/>
    <mergeCell ref="CR5:CT5"/>
    <mergeCell ref="CU5:CV5"/>
    <mergeCell ref="BT5:BV5"/>
    <mergeCell ref="BW5:BY5"/>
    <mergeCell ref="BZ5:CB5"/>
    <mergeCell ref="CC5:CD5"/>
    <mergeCell ref="CE5:CF5"/>
    <mergeCell ref="CG5:CH5"/>
    <mergeCell ref="BF5:BG5"/>
    <mergeCell ref="BH5:BI5"/>
    <mergeCell ref="BK5:BL5"/>
    <mergeCell ref="BM5:BN5"/>
    <mergeCell ref="BO5:BP5"/>
    <mergeCell ref="BQ5:BS5"/>
    <mergeCell ref="AQ5:AR5"/>
    <mergeCell ref="AS5:AT5"/>
    <mergeCell ref="AU5:AW5"/>
    <mergeCell ref="AX5:AZ5"/>
    <mergeCell ref="BA5:BB5"/>
    <mergeCell ref="BC5:BD5"/>
    <mergeCell ref="AE5:AF5"/>
    <mergeCell ref="AG5:AH5"/>
    <mergeCell ref="AI5:AJ5"/>
    <mergeCell ref="AK5:AL5"/>
    <mergeCell ref="AM5:AN5"/>
    <mergeCell ref="AO5:AP5"/>
    <mergeCell ref="S5:T5"/>
    <mergeCell ref="U5:V5"/>
    <mergeCell ref="W5:X5"/>
    <mergeCell ref="Y5:Z5"/>
    <mergeCell ref="AA5:AB5"/>
    <mergeCell ref="AC5:AD5"/>
    <mergeCell ref="CW4:CX4"/>
    <mergeCell ref="CY4:CZ4"/>
    <mergeCell ref="DA4:DB4"/>
    <mergeCell ref="DC4:DD4"/>
    <mergeCell ref="F5:G5"/>
    <mergeCell ref="H5:I5"/>
    <mergeCell ref="K5:L5"/>
    <mergeCell ref="M5:N5"/>
    <mergeCell ref="O5:P5"/>
    <mergeCell ref="Q5:R5"/>
    <mergeCell ref="CI4:CJ4"/>
    <mergeCell ref="CK4:CL4"/>
    <mergeCell ref="CM4:CN4"/>
    <mergeCell ref="CO4:CP4"/>
    <mergeCell ref="CR4:CT4"/>
    <mergeCell ref="CU4:CV4"/>
    <mergeCell ref="BT4:BV4"/>
    <mergeCell ref="BW4:BY4"/>
    <mergeCell ref="BZ4:CB4"/>
    <mergeCell ref="CC4:CD4"/>
    <mergeCell ref="CE4:CF4"/>
    <mergeCell ref="CG4:CH4"/>
    <mergeCell ref="BF4:BG4"/>
    <mergeCell ref="BH4:BI4"/>
    <mergeCell ref="BK4:BL4"/>
    <mergeCell ref="BM4:BN4"/>
    <mergeCell ref="BO4:BP4"/>
    <mergeCell ref="BQ4:BS4"/>
    <mergeCell ref="AQ4:AR4"/>
    <mergeCell ref="AS4:AT4"/>
    <mergeCell ref="AU4:AW4"/>
    <mergeCell ref="AX4:AZ4"/>
    <mergeCell ref="BA4:BB4"/>
    <mergeCell ref="BC4:BD4"/>
    <mergeCell ref="AK4:AL4"/>
    <mergeCell ref="AM4:AN4"/>
    <mergeCell ref="AO4:AP4"/>
    <mergeCell ref="S4:T4"/>
    <mergeCell ref="U4:V4"/>
    <mergeCell ref="W4:X4"/>
    <mergeCell ref="Y4:Z4"/>
    <mergeCell ref="AA4:AB4"/>
    <mergeCell ref="AC4:AD4"/>
    <mergeCell ref="F4:G4"/>
    <mergeCell ref="H4:I4"/>
    <mergeCell ref="K4:L4"/>
    <mergeCell ref="M4:N4"/>
    <mergeCell ref="O4:P4"/>
    <mergeCell ref="Q4:R4"/>
    <mergeCell ref="AE4:AF4"/>
    <mergeCell ref="AG4:AH4"/>
    <mergeCell ref="AI4:AJ4"/>
  </mergeCells>
  <pageMargins left="0.5" right="0.5" top="0.89" bottom="1" header="0.5" footer="0.5"/>
  <pageSetup paperSize="17" scale="73" pageOrder="overThenDown" orientation="landscape" r:id="rId1"/>
  <headerFooter alignWithMargins="0">
    <oddFooter>&amp;CPage &amp;P of 5</oddFooter>
  </headerFooter>
  <rowBreaks count="1" manualBreakCount="1">
    <brk id="77" max="112" man="1"/>
  </rowBreaks>
  <colBreaks count="2" manualBreakCount="2">
    <brk id="42" max="147" man="1"/>
    <brk id="84" max="1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278E-0B6B-453B-B7C6-4BDE5DEA833A}">
  <dimension ref="A1:PB166"/>
  <sheetViews>
    <sheetView view="pageBreakPreview" zoomScaleNormal="85" zoomScaleSheetLayoutView="100" workbookViewId="0">
      <pane xSplit="4" topLeftCell="AB1" activePane="topRight" state="frozen"/>
      <selection pane="topRight" activeCell="A10" sqref="A10"/>
    </sheetView>
  </sheetViews>
  <sheetFormatPr defaultRowHeight="12.75" customHeight="1" x14ac:dyDescent="0.25"/>
  <cols>
    <col min="1" max="1" width="36.5703125" style="1136" customWidth="1"/>
    <col min="2" max="2" width="7.140625" style="1137" customWidth="1"/>
    <col min="3" max="3" width="8.5703125" style="1040" customWidth="1"/>
    <col min="4" max="4" width="8.140625" style="701" customWidth="1"/>
    <col min="5" max="5" width="9.140625" style="701" customWidth="1"/>
    <col min="6" max="7" width="3.85546875" style="700" customWidth="1"/>
    <col min="8" max="8" width="7.85546875" style="701" customWidth="1"/>
    <col min="9" max="9" width="3.85546875" style="700" customWidth="1"/>
    <col min="10" max="10" width="8.140625" style="700" bestFit="1" customWidth="1"/>
    <col min="11" max="11" width="9.140625" style="701" customWidth="1"/>
    <col min="12" max="12" width="3.85546875" style="700" customWidth="1"/>
    <col min="13" max="13" width="8.140625" style="700" bestFit="1" customWidth="1"/>
    <col min="14" max="14" width="9.140625" style="701" customWidth="1"/>
    <col min="15" max="16" width="3.85546875" style="700" customWidth="1"/>
    <col min="17" max="17" width="9.140625" style="701" customWidth="1"/>
    <col min="18" max="19" width="3.85546875" style="700" customWidth="1"/>
    <col min="20" max="20" width="9.140625" style="701" customWidth="1"/>
    <col min="21" max="22" width="3.85546875" style="700" customWidth="1"/>
    <col min="23" max="23" width="9.140625" style="701" customWidth="1"/>
    <col min="24" max="25" width="3.85546875" style="700" customWidth="1"/>
    <col min="26" max="26" width="9.140625" style="701" customWidth="1"/>
    <col min="27" max="28" width="3.85546875" style="700" customWidth="1"/>
    <col min="29" max="29" width="9.140625" style="701" customWidth="1"/>
    <col min="30" max="31" width="3.85546875" style="700" customWidth="1"/>
    <col min="32" max="32" width="9.140625" style="701" customWidth="1"/>
    <col min="33" max="33" width="3.85546875" style="700" customWidth="1"/>
    <col min="34" max="34" width="5" style="700" bestFit="1" customWidth="1"/>
    <col min="35" max="35" width="9.140625" style="701" customWidth="1"/>
    <col min="36" max="36" width="3.85546875" style="700" customWidth="1"/>
    <col min="37" max="37" width="7.7109375" style="700" bestFit="1" customWidth="1"/>
    <col min="38" max="38" width="9.140625" style="701" customWidth="1"/>
    <col min="39" max="39" width="3.85546875" style="700" customWidth="1"/>
    <col min="40" max="40" width="7.7109375" style="700" bestFit="1" customWidth="1"/>
    <col min="41" max="41" width="9.140625" style="701" customWidth="1"/>
    <col min="42" max="42" width="3.85546875" style="700" customWidth="1"/>
    <col min="43" max="43" width="7.7109375" style="700" bestFit="1" customWidth="1"/>
    <col min="44" max="44" width="9.140625" style="701" customWidth="1"/>
    <col min="45" max="45" width="3.85546875" style="700" customWidth="1"/>
    <col min="46" max="46" width="8.140625" style="700" bestFit="1" customWidth="1"/>
    <col min="47" max="47" width="9.140625" style="701" customWidth="1"/>
    <col min="48" max="48" width="3.85546875" style="700" customWidth="1"/>
    <col min="49" max="49" width="8.140625" style="700" bestFit="1" customWidth="1"/>
    <col min="50" max="50" width="9.140625" style="701" customWidth="1"/>
    <col min="51" max="52" width="3.7109375" style="700" customWidth="1"/>
    <col min="53" max="53" width="9.140625" style="701" customWidth="1"/>
    <col min="54" max="55" width="3.85546875" style="700" customWidth="1"/>
    <col min="56" max="56" width="9.140625" style="701" customWidth="1"/>
    <col min="57" max="58" width="3.85546875" style="700" customWidth="1"/>
    <col min="59" max="59" width="9.140625" style="701" customWidth="1"/>
    <col min="60" max="60" width="3.85546875" style="700" customWidth="1"/>
    <col min="61" max="61" width="7.7109375" style="700" bestFit="1" customWidth="1"/>
    <col min="62" max="62" width="9.140625" style="701" customWidth="1"/>
    <col min="63" max="63" width="3.85546875" style="700" customWidth="1"/>
    <col min="64" max="64" width="5" style="700" customWidth="1"/>
    <col min="65" max="65" width="9.140625" style="701" customWidth="1"/>
    <col min="66" max="66" width="3.85546875" style="700" customWidth="1"/>
    <col min="67" max="67" width="8.140625" style="700" bestFit="1" customWidth="1"/>
    <col min="68" max="68" width="9.140625" style="701" customWidth="1"/>
    <col min="69" max="69" width="3.85546875" style="700" customWidth="1"/>
    <col min="70" max="70" width="7.7109375" style="700" bestFit="1" customWidth="1"/>
    <col min="71" max="71" width="9.140625" style="701" customWidth="1"/>
    <col min="72" max="72" width="3.85546875" style="701" customWidth="1"/>
    <col min="73" max="73" width="9.140625" style="701" customWidth="1"/>
    <col min="74" max="75" width="3.85546875" style="700" customWidth="1"/>
    <col min="76" max="76" width="9.140625" style="701" customWidth="1"/>
    <col min="77" max="78" width="3.85546875" style="700" customWidth="1"/>
    <col min="79" max="79" width="9.140625" style="701" customWidth="1"/>
    <col min="80" max="80" width="3.85546875" style="700" customWidth="1"/>
    <col min="81" max="81" width="8.140625" style="700" bestFit="1" customWidth="1"/>
    <col min="82" max="82" width="9.140625" style="701" customWidth="1"/>
    <col min="83" max="84" width="3.85546875" style="700" customWidth="1"/>
    <col min="85" max="85" width="9.140625" style="701" customWidth="1"/>
    <col min="86" max="86" width="3.85546875" style="700" customWidth="1"/>
    <col min="87" max="87" width="7.7109375" style="700" bestFit="1" customWidth="1"/>
    <col min="88" max="88" width="9.140625" style="701" customWidth="1"/>
    <col min="89" max="90" width="3.85546875" style="700" customWidth="1"/>
    <col min="91" max="91" width="9.140625" style="701" customWidth="1"/>
    <col min="92" max="93" width="3.85546875" style="700" customWidth="1"/>
    <col min="94" max="94" width="9.140625" style="701" customWidth="1"/>
    <col min="95" max="96" width="3.85546875" style="700" customWidth="1"/>
    <col min="97" max="97" width="9.140625" style="701" customWidth="1"/>
    <col min="98" max="99" width="3.85546875" style="700" customWidth="1"/>
    <col min="100" max="100" width="9.140625" style="701" customWidth="1"/>
    <col min="101" max="102" width="3.85546875" style="700" customWidth="1"/>
    <col min="103" max="103" width="9.140625" style="701" customWidth="1"/>
    <col min="104" max="105" width="3.85546875" style="700" customWidth="1"/>
    <col min="106" max="106" width="9.140625" style="701" customWidth="1"/>
    <col min="107" max="107" width="3.85546875" style="701" customWidth="1"/>
    <col min="108" max="108" width="9.140625" style="701" customWidth="1"/>
    <col min="109" max="109" width="3.85546875" style="701" customWidth="1"/>
    <col min="110" max="110" width="9.140625" style="701" customWidth="1"/>
    <col min="111" max="111" width="3.85546875" style="700" customWidth="1"/>
    <col min="112" max="112" width="8.140625" style="700" bestFit="1" customWidth="1"/>
    <col min="113" max="113" width="9.140625" style="701" customWidth="1"/>
    <col min="114" max="115" width="3.85546875" style="700" customWidth="1"/>
    <col min="116" max="116" width="9.140625" style="701" customWidth="1"/>
    <col min="117" max="118" width="3.85546875" style="700" customWidth="1"/>
    <col min="119" max="119" width="9.140625" style="701" customWidth="1"/>
    <col min="120" max="121" width="3.85546875" style="700" customWidth="1"/>
    <col min="122" max="122" width="9.140625" style="701" customWidth="1"/>
    <col min="123" max="123" width="3.85546875" style="700" customWidth="1"/>
    <col min="124" max="124" width="8.140625" style="700" bestFit="1" customWidth="1"/>
    <col min="125" max="125" width="9.140625" style="701" customWidth="1"/>
    <col min="126" max="126" width="3.85546875" style="700" customWidth="1"/>
    <col min="127" max="127" width="8.140625" style="700" bestFit="1" customWidth="1"/>
    <col min="128" max="128" width="9.140625" style="701" customWidth="1"/>
    <col min="129" max="130" width="3.85546875" style="700" customWidth="1"/>
    <col min="131" max="131" width="9.140625" style="701" customWidth="1"/>
    <col min="132" max="132" width="3.85546875" style="700" customWidth="1"/>
    <col min="133" max="133" width="8.140625" style="700" bestFit="1" customWidth="1"/>
    <col min="134" max="134" width="9.140625" style="701" customWidth="1"/>
    <col min="135" max="135" width="3.85546875" style="701" customWidth="1"/>
    <col min="136" max="136" width="9.140625" style="701" customWidth="1"/>
    <col min="137" max="137" width="3.85546875" style="700" customWidth="1"/>
    <col min="138" max="138" width="4.140625" style="700" bestFit="1" customWidth="1"/>
    <col min="139" max="139" width="9.140625" style="701" customWidth="1"/>
    <col min="140" max="140" width="3.85546875" style="700" customWidth="1"/>
    <col min="141" max="141" width="8.140625" style="700" bestFit="1" customWidth="1"/>
    <col min="142" max="142" width="9.140625" style="701" customWidth="1"/>
    <col min="143" max="144" width="3.85546875" style="700" customWidth="1"/>
    <col min="145" max="145" width="9.140625" style="701" customWidth="1"/>
    <col min="146" max="146" width="3.85546875" style="700" customWidth="1"/>
    <col min="147" max="147" width="8.140625" style="700" bestFit="1" customWidth="1"/>
    <col min="148" max="148" width="9.140625" style="701" customWidth="1"/>
    <col min="149" max="149" width="3.85546875" style="700" customWidth="1"/>
    <col min="150" max="150" width="8.140625" style="700" bestFit="1" customWidth="1"/>
    <col min="151" max="151" width="9.140625" style="701" customWidth="1"/>
    <col min="152" max="152" width="3.85546875" style="700" customWidth="1"/>
    <col min="153" max="153" width="7.7109375" style="700" bestFit="1" customWidth="1"/>
    <col min="154" max="154" width="9.140625" style="701" customWidth="1"/>
    <col min="155" max="156" width="3.85546875" style="700" customWidth="1"/>
    <col min="157" max="157" width="9.140625" style="701" customWidth="1"/>
    <col min="158" max="158" width="3.85546875" style="700" customWidth="1"/>
    <col min="159" max="159" width="7.7109375" style="700" bestFit="1" customWidth="1"/>
    <col min="160" max="160" width="9.140625" style="701" customWidth="1"/>
    <col min="161" max="162" width="3.85546875" style="700" customWidth="1"/>
    <col min="163" max="163" width="9.140625" style="701" customWidth="1"/>
    <col min="164" max="164" width="3.85546875" style="700" customWidth="1"/>
    <col min="165" max="165" width="8.140625" style="700" bestFit="1" customWidth="1"/>
    <col min="166" max="166" width="9.140625" style="701" customWidth="1"/>
    <col min="167" max="168" width="3.85546875" style="700" customWidth="1"/>
    <col min="169" max="169" width="9.140625" style="701" customWidth="1"/>
    <col min="170" max="170" width="3.85546875" style="700" customWidth="1"/>
    <col min="171" max="171" width="8.140625" style="700" bestFit="1" customWidth="1"/>
    <col min="172" max="172" width="9.140625" style="701" customWidth="1"/>
    <col min="173" max="173" width="3.85546875" style="700" customWidth="1"/>
    <col min="174" max="174" width="8.140625" style="700" bestFit="1" customWidth="1"/>
    <col min="175" max="175" width="9.140625" style="701" customWidth="1"/>
    <col min="176" max="177" width="3.85546875" style="700" customWidth="1"/>
    <col min="178" max="178" width="9.140625" style="701" customWidth="1"/>
    <col min="179" max="180" width="3.85546875" style="700" customWidth="1"/>
    <col min="181" max="181" width="9.140625" style="701" customWidth="1"/>
    <col min="182" max="183" width="3.85546875" style="700" customWidth="1"/>
    <col min="184" max="184" width="9.140625" style="701" customWidth="1"/>
    <col min="185" max="185" width="3.85546875" style="700" customWidth="1"/>
    <col min="186" max="186" width="8.140625" style="700" bestFit="1" customWidth="1"/>
    <col min="187" max="187" width="9.140625" style="701" customWidth="1"/>
    <col min="188" max="188" width="3.85546875" style="700" customWidth="1"/>
    <col min="189" max="189" width="8.140625" style="700" bestFit="1" customWidth="1"/>
    <col min="190" max="190" width="9.140625" style="701" customWidth="1"/>
    <col min="191" max="191" width="3.85546875" style="700" customWidth="1"/>
    <col min="192" max="192" width="8.140625" style="700" bestFit="1" customWidth="1"/>
    <col min="193" max="193" width="9.140625" style="699" customWidth="1"/>
    <col min="194" max="194" width="2.7109375" style="700" customWidth="1"/>
    <col min="195" max="195" width="6" style="700" bestFit="1" customWidth="1"/>
    <col min="196" max="196" width="9.140625" style="699" customWidth="1"/>
    <col min="197" max="197" width="2.7109375" style="700" customWidth="1"/>
    <col min="198" max="198" width="4" style="700" customWidth="1"/>
    <col min="199" max="199" width="9.140625" style="699" customWidth="1"/>
    <col min="200" max="200" width="2.7109375" style="700" customWidth="1"/>
    <col min="201" max="201" width="4" style="700" customWidth="1"/>
    <col min="202" max="202" width="9.140625" style="699" customWidth="1"/>
    <col min="203" max="203" width="2.7109375" style="700" customWidth="1"/>
    <col min="204" max="204" width="4.140625" style="700" customWidth="1"/>
    <col min="205" max="205" width="9.140625" style="699" customWidth="1"/>
    <col min="206" max="206" width="2.7109375" style="700" customWidth="1"/>
    <col min="207" max="207" width="8.140625" style="700" bestFit="1" customWidth="1"/>
    <col min="208" max="208" width="9.140625" style="699" customWidth="1"/>
    <col min="209" max="209" width="2.7109375" style="700" customWidth="1"/>
    <col min="210" max="210" width="8.140625" style="700" bestFit="1" customWidth="1"/>
    <col min="211" max="211" width="9.140625" style="699" customWidth="1"/>
    <col min="212" max="212" width="2.7109375" style="700" customWidth="1"/>
    <col min="213" max="213" width="3.7109375" style="700" customWidth="1"/>
    <col min="214" max="214" width="9.140625" style="699" customWidth="1"/>
    <col min="215" max="215" width="2.7109375" style="700" customWidth="1"/>
    <col min="216" max="216" width="3.7109375" style="700" customWidth="1"/>
    <col min="217" max="217" width="9.140625" style="699" customWidth="1"/>
    <col min="218" max="218" width="2.7109375" style="700" customWidth="1"/>
    <col min="219" max="219" width="3.85546875" style="700" customWidth="1"/>
    <col min="220" max="220" width="9.140625" style="699" customWidth="1"/>
    <col min="221" max="221" width="2.7109375" style="700" customWidth="1"/>
    <col min="222" max="222" width="4.42578125" style="700" customWidth="1"/>
    <col min="223" max="223" width="9.140625" style="699" customWidth="1"/>
    <col min="224" max="224" width="2.7109375" style="700" customWidth="1"/>
    <col min="225" max="225" width="4.7109375" style="700" customWidth="1"/>
    <col min="226" max="226" width="9.140625" style="699" customWidth="1"/>
    <col min="227" max="227" width="2.7109375" style="700" customWidth="1"/>
    <col min="228" max="228" width="4.85546875" style="700" customWidth="1"/>
    <col min="229" max="229" width="9.140625" style="699" customWidth="1"/>
    <col min="230" max="230" width="2.7109375" style="700" customWidth="1"/>
    <col min="231" max="231" width="4.7109375" style="700" customWidth="1"/>
    <col min="232" max="232" width="9.140625" style="699" customWidth="1"/>
    <col min="233" max="233" width="3.140625" style="700" customWidth="1"/>
    <col min="234" max="234" width="3.7109375" style="700" customWidth="1"/>
    <col min="235" max="235" width="9.140625" style="699" customWidth="1"/>
    <col min="236" max="236" width="3.140625" style="700" customWidth="1"/>
    <col min="237" max="237" width="3.85546875" style="700" customWidth="1"/>
    <col min="238" max="238" width="9.140625" style="699" customWidth="1"/>
    <col min="239" max="239" width="3.140625" style="700" customWidth="1"/>
    <col min="240" max="240" width="4.42578125" style="700" customWidth="1"/>
    <col min="241" max="241" width="9.140625" style="699" customWidth="1"/>
    <col min="242" max="242" width="3.140625" style="700" customWidth="1"/>
    <col min="243" max="243" width="4" style="700" customWidth="1"/>
    <col min="244" max="244" width="9.140625" style="699" customWidth="1"/>
    <col min="245" max="245" width="3.140625" style="701" customWidth="1"/>
    <col min="246" max="246" width="9.140625" style="699" customWidth="1"/>
    <col min="247" max="247" width="3.140625" style="701" customWidth="1"/>
    <col min="248" max="248" width="9.140625" style="699" customWidth="1"/>
    <col min="249" max="249" width="3.140625" style="700" customWidth="1"/>
    <col min="250" max="250" width="4.42578125" style="700" customWidth="1"/>
    <col min="251" max="251" width="9.140625" style="699" customWidth="1"/>
    <col min="252" max="252" width="3.140625" style="700" customWidth="1"/>
    <col min="253" max="253" width="4.140625" style="700" bestFit="1" customWidth="1"/>
    <col min="254" max="254" width="9.140625" style="699" customWidth="1"/>
    <col min="255" max="255" width="3.140625" style="700" customWidth="1"/>
    <col min="256" max="256" width="4.140625" style="700" bestFit="1" customWidth="1"/>
    <col min="257" max="257" width="9.140625" style="699" customWidth="1"/>
    <col min="258" max="258" width="3.140625" style="700" customWidth="1"/>
    <col min="259" max="259" width="5.5703125" style="700" customWidth="1"/>
    <col min="260" max="260" width="9.140625" style="701" customWidth="1"/>
    <col min="261" max="261" width="3.140625" style="700" customWidth="1"/>
    <col min="262" max="262" width="8.42578125" style="700" bestFit="1" customWidth="1"/>
    <col min="263" max="263" width="9.140625" style="701" customWidth="1"/>
    <col min="264" max="264" width="3.140625" style="700" customWidth="1"/>
    <col min="265" max="265" width="8.140625" style="700" bestFit="1" customWidth="1"/>
    <col min="266" max="266" width="9.140625" style="701" customWidth="1"/>
    <col min="267" max="267" width="3.140625" style="700" customWidth="1"/>
    <col min="268" max="268" width="8.140625" style="700" bestFit="1" customWidth="1"/>
    <col min="269" max="269" width="9.140625" style="701" customWidth="1"/>
    <col min="270" max="270" width="3.140625" style="700" customWidth="1"/>
    <col min="271" max="271" width="8.140625" style="700" bestFit="1" customWidth="1"/>
    <col min="272" max="272" width="9.140625" style="701" customWidth="1"/>
    <col min="273" max="273" width="3.140625" style="700" customWidth="1"/>
    <col min="274" max="274" width="8.140625" style="700" bestFit="1" customWidth="1"/>
    <col min="275" max="275" width="8.28515625" style="701" customWidth="1"/>
    <col min="276" max="276" width="2.7109375" style="700" customWidth="1"/>
    <col min="277" max="277" width="3.85546875" style="700" customWidth="1"/>
    <col min="278" max="278" width="8.28515625" style="701" customWidth="1"/>
    <col min="279" max="279" width="3.28515625" style="700" customWidth="1"/>
    <col min="280" max="280" width="4.85546875" style="700" customWidth="1"/>
    <col min="281" max="281" width="8.28515625" style="701" customWidth="1"/>
    <col min="282" max="282" width="3.28515625" style="700" customWidth="1"/>
    <col min="283" max="283" width="5" style="700" customWidth="1"/>
    <col min="284" max="284" width="8.28515625" style="701" customWidth="1"/>
    <col min="285" max="285" width="3.28515625" style="700" customWidth="1"/>
    <col min="286" max="286" width="5" style="700" customWidth="1"/>
    <col min="287" max="287" width="8.28515625" style="701" customWidth="1"/>
    <col min="288" max="288" width="3.28515625" style="700" customWidth="1"/>
    <col min="289" max="289" width="4" style="700" customWidth="1"/>
    <col min="290" max="290" width="8.28515625" style="701" customWidth="1"/>
    <col min="291" max="292" width="4" style="700" customWidth="1"/>
    <col min="293" max="293" width="7.5703125" style="700" customWidth="1"/>
    <col min="294" max="295" width="4" style="700" customWidth="1"/>
    <col min="296" max="296" width="8.28515625" style="701" customWidth="1"/>
    <col min="297" max="297" width="3.28515625" style="701" customWidth="1"/>
    <col min="298" max="298" width="8.28515625" style="701" customWidth="1"/>
    <col min="299" max="299" width="3.28515625" style="701" customWidth="1"/>
    <col min="300" max="300" width="8.28515625" style="701" customWidth="1"/>
    <col min="301" max="301" width="3.28515625" style="701" customWidth="1"/>
    <col min="302" max="302" width="6.5703125" style="701" customWidth="1"/>
    <col min="303" max="304" width="3.28515625" style="701" customWidth="1"/>
    <col min="305" max="305" width="8.5703125" style="701" customWidth="1"/>
    <col min="306" max="306" width="3.28515625" style="700" customWidth="1"/>
    <col min="307" max="307" width="4.5703125" style="700" customWidth="1"/>
    <col min="308" max="308" width="8.5703125" style="701" customWidth="1"/>
    <col min="309" max="309" width="3.28515625" style="700" customWidth="1"/>
    <col min="310" max="310" width="4.5703125" style="700" customWidth="1"/>
    <col min="311" max="311" width="8.5703125" style="701" customWidth="1"/>
    <col min="312" max="312" width="3.28515625" style="700" customWidth="1"/>
    <col min="313" max="313" width="4.5703125" style="700" customWidth="1"/>
    <col min="314" max="314" width="8.5703125" style="701" customWidth="1"/>
    <col min="315" max="315" width="2.7109375" style="700" customWidth="1"/>
    <col min="316" max="316" width="5.5703125" style="700" customWidth="1"/>
    <col min="317" max="317" width="8.5703125" style="701" customWidth="1"/>
    <col min="318" max="318" width="3.140625" style="700" customWidth="1"/>
    <col min="319" max="319" width="5.140625" style="700" customWidth="1"/>
    <col min="320" max="320" width="8.5703125" style="701" customWidth="1"/>
    <col min="321" max="321" width="3.28515625" style="700" customWidth="1"/>
    <col min="322" max="322" width="5" style="700" customWidth="1"/>
    <col min="323" max="323" width="8.5703125" style="701" customWidth="1"/>
    <col min="324" max="324" width="3.28515625" style="700" customWidth="1"/>
    <col min="325" max="325" width="7.7109375" style="700" bestFit="1" customWidth="1"/>
    <col min="326" max="326" width="8.5703125" style="701" customWidth="1"/>
    <col min="327" max="327" width="3.28515625" style="700" customWidth="1"/>
    <col min="328" max="328" width="6.7109375" style="700" customWidth="1"/>
    <col min="329" max="329" width="8.5703125" style="701" customWidth="1"/>
    <col min="330" max="330" width="3.28515625" style="700" customWidth="1"/>
    <col min="331" max="331" width="5.5703125" style="700" customWidth="1"/>
    <col min="332" max="332" width="8.5703125" style="701" customWidth="1"/>
    <col min="333" max="333" width="3.28515625" style="700" customWidth="1"/>
    <col min="334" max="334" width="5.5703125" style="700" customWidth="1"/>
    <col min="335" max="335" width="8.5703125" style="701" customWidth="1"/>
    <col min="336" max="336" width="2.7109375" style="700" customWidth="1"/>
    <col min="337" max="337" width="4.7109375" style="700" customWidth="1"/>
    <col min="338" max="338" width="8.5703125" style="701" customWidth="1"/>
    <col min="339" max="339" width="3.28515625" style="700" customWidth="1"/>
    <col min="340" max="340" width="4.42578125" style="700" customWidth="1"/>
    <col min="341" max="341" width="8.5703125" style="701" customWidth="1"/>
    <col min="342" max="343" width="3.7109375" style="700" customWidth="1"/>
    <col min="344" max="344" width="8.5703125" style="701" customWidth="1"/>
    <col min="345" max="345" width="3.5703125" style="700" customWidth="1"/>
    <col min="346" max="346" width="4.7109375" style="700" customWidth="1"/>
    <col min="347" max="347" width="8.5703125" style="701" customWidth="1"/>
    <col min="348" max="348" width="2.7109375" style="700" customWidth="1"/>
    <col min="349" max="349" width="4.85546875" style="700" customWidth="1"/>
    <col min="350" max="350" width="8.5703125" style="701" customWidth="1"/>
    <col min="351" max="351" width="2.7109375" style="700" customWidth="1"/>
    <col min="352" max="352" width="5.42578125" style="700" customWidth="1"/>
    <col min="353" max="353" width="8.5703125" style="701" customWidth="1"/>
    <col min="354" max="354" width="2.7109375" style="700" customWidth="1"/>
    <col min="355" max="355" width="5.42578125" style="700" customWidth="1"/>
    <col min="356" max="356" width="8.5703125" style="701" customWidth="1"/>
    <col min="357" max="357" width="2.7109375" style="700" customWidth="1"/>
    <col min="358" max="358" width="8.140625" style="700" bestFit="1" customWidth="1"/>
    <col min="359" max="359" width="8.5703125" style="701" customWidth="1"/>
    <col min="360" max="360" width="3.28515625" style="700" customWidth="1"/>
    <col min="361" max="361" width="8.140625" style="700" bestFit="1" customWidth="1"/>
    <col min="362" max="362" width="8.5703125" style="701" customWidth="1"/>
    <col min="363" max="363" width="3.28515625" style="700" customWidth="1"/>
    <col min="364" max="364" width="8.140625" style="700" bestFit="1" customWidth="1"/>
    <col min="365" max="365" width="8.5703125" style="701" customWidth="1"/>
    <col min="366" max="366" width="2.7109375" style="700" customWidth="1"/>
    <col min="367" max="367" width="8.42578125" style="700" customWidth="1"/>
    <col min="368" max="368" width="8.5703125" style="701" customWidth="1"/>
    <col min="369" max="369" width="3.7109375" style="700" customWidth="1"/>
    <col min="370" max="370" width="7.7109375" style="700" bestFit="1" customWidth="1"/>
    <col min="371" max="371" width="8.5703125" style="701" customWidth="1"/>
    <col min="372" max="372" width="3.28515625" style="700" customWidth="1"/>
    <col min="373" max="373" width="7.7109375" style="700" bestFit="1" customWidth="1"/>
    <col min="374" max="374" width="8.5703125" style="701" customWidth="1"/>
    <col min="375" max="375" width="3.28515625" style="700" customWidth="1"/>
    <col min="376" max="376" width="7.7109375" style="700" bestFit="1" customWidth="1"/>
    <col min="377" max="377" width="5.7109375" style="701" bestFit="1" customWidth="1"/>
    <col min="378" max="378" width="2.7109375" style="700" customWidth="1"/>
    <col min="379" max="379" width="7.7109375" style="700" bestFit="1" customWidth="1"/>
    <col min="380" max="380" width="6.85546875" style="701" customWidth="1"/>
    <col min="381" max="381" width="3.42578125" style="700" customWidth="1"/>
    <col min="382" max="382" width="7.7109375" style="700" bestFit="1" customWidth="1"/>
    <col min="383" max="383" width="6.85546875" style="701" customWidth="1"/>
    <col min="384" max="384" width="3.28515625" style="700" customWidth="1"/>
    <col min="385" max="385" width="7.7109375" style="700" bestFit="1" customWidth="1"/>
    <col min="386" max="386" width="6.85546875" style="701" customWidth="1"/>
    <col min="387" max="387" width="2.7109375" style="700" customWidth="1"/>
    <col min="388" max="388" width="7.7109375" style="700" bestFit="1" customWidth="1"/>
    <col min="389" max="389" width="6.85546875" style="701" customWidth="1"/>
    <col min="390" max="390" width="3.28515625" style="700" customWidth="1"/>
    <col min="391" max="391" width="8.140625" style="700" bestFit="1" customWidth="1"/>
    <col min="392" max="392" width="6.85546875" style="701" customWidth="1"/>
    <col min="393" max="393" width="3.28515625" style="700" customWidth="1"/>
    <col min="394" max="394" width="8.140625" style="700" bestFit="1" customWidth="1"/>
    <col min="395" max="395" width="6.85546875" style="701" customWidth="1"/>
    <col min="396" max="396" width="3.28515625" style="700" customWidth="1"/>
    <col min="397" max="397" width="8.140625" style="700" bestFit="1" customWidth="1"/>
    <col min="398" max="398" width="6.85546875" style="701" customWidth="1"/>
    <col min="399" max="399" width="2.7109375" style="700" customWidth="1"/>
    <col min="400" max="400" width="7.7109375" style="700" bestFit="1" customWidth="1"/>
    <col min="401" max="401" width="6.85546875" style="701" customWidth="1"/>
    <col min="402" max="402" width="2.7109375" style="700" customWidth="1"/>
    <col min="403" max="403" width="8.140625" style="700" bestFit="1" customWidth="1"/>
    <col min="404" max="404" width="8.7109375" style="701" customWidth="1"/>
    <col min="405" max="405" width="3.28515625" style="700" customWidth="1"/>
    <col min="406" max="406" width="8.140625" style="700" bestFit="1" customWidth="1"/>
    <col min="407" max="407" width="7" style="701" customWidth="1"/>
    <col min="408" max="408" width="2.7109375" style="700" customWidth="1"/>
    <col min="409" max="409" width="8.140625" style="700" bestFit="1" customWidth="1"/>
    <col min="410" max="410" width="6.7109375" style="701" customWidth="1"/>
    <col min="411" max="411" width="3.28515625" style="700" bestFit="1" customWidth="1"/>
    <col min="412" max="412" width="8.140625" style="700" bestFit="1" customWidth="1"/>
    <col min="413" max="413" width="7" style="701" customWidth="1"/>
    <col min="414" max="414" width="3.28515625" style="700" bestFit="1" customWidth="1"/>
    <col min="415" max="415" width="8.140625" style="700" bestFit="1" customWidth="1"/>
    <col min="416" max="416" width="7" style="701" customWidth="1"/>
    <col min="417" max="417" width="3.28515625" style="700" bestFit="1" customWidth="1"/>
    <col min="418" max="418" width="8.140625" style="700" bestFit="1" customWidth="1"/>
    <col min="419" max="16384" width="9.140625" style="701"/>
  </cols>
  <sheetData>
    <row r="1" spans="1:418" ht="12.75" customHeight="1" x14ac:dyDescent="0.25">
      <c r="A1" s="698" t="s">
        <v>1080</v>
      </c>
      <c r="B1" s="401"/>
      <c r="C1" s="401"/>
      <c r="D1" s="401"/>
      <c r="E1" s="403"/>
      <c r="F1" s="405"/>
      <c r="G1" s="405"/>
      <c r="H1" s="403"/>
      <c r="I1" s="405"/>
      <c r="J1" s="405"/>
      <c r="K1" s="403"/>
      <c r="L1" s="405"/>
      <c r="M1" s="405"/>
      <c r="N1" s="403"/>
      <c r="O1" s="405"/>
      <c r="P1" s="405"/>
      <c r="Q1" s="403"/>
      <c r="R1" s="405"/>
      <c r="S1" s="405"/>
      <c r="T1" s="403"/>
      <c r="U1" s="405"/>
      <c r="V1" s="405"/>
      <c r="W1" s="403"/>
      <c r="X1" s="405"/>
      <c r="Y1" s="405"/>
      <c r="Z1" s="403"/>
      <c r="AA1" s="405"/>
      <c r="AB1" s="405"/>
      <c r="AC1" s="403"/>
      <c r="AD1" s="405"/>
      <c r="AE1" s="405"/>
      <c r="AF1" s="403"/>
      <c r="AG1" s="405"/>
      <c r="AH1" s="405"/>
      <c r="AI1" s="403"/>
      <c r="AJ1" s="405"/>
      <c r="AK1" s="405"/>
      <c r="AL1" s="403"/>
      <c r="AM1" s="405"/>
      <c r="AN1" s="405"/>
      <c r="AO1" s="403"/>
      <c r="AP1" s="405"/>
      <c r="AQ1" s="405"/>
      <c r="AR1" s="403"/>
      <c r="AS1" s="405"/>
      <c r="AT1" s="405"/>
      <c r="AU1" s="403"/>
      <c r="AV1" s="405"/>
      <c r="AW1" s="405"/>
      <c r="AX1" s="403"/>
      <c r="AY1" s="405"/>
      <c r="AZ1" s="405"/>
      <c r="BA1" s="403"/>
      <c r="BB1" s="405"/>
      <c r="BC1" s="405"/>
      <c r="BD1" s="403"/>
      <c r="BE1" s="405"/>
      <c r="BF1" s="405"/>
      <c r="BG1" s="403"/>
      <c r="BH1" s="405"/>
      <c r="BI1" s="405"/>
      <c r="BJ1" s="403"/>
      <c r="BK1" s="405"/>
      <c r="BL1" s="405"/>
      <c r="BM1" s="403"/>
      <c r="BN1" s="405"/>
      <c r="BO1" s="405"/>
      <c r="BP1" s="403"/>
      <c r="BQ1" s="405"/>
      <c r="BR1" s="405"/>
      <c r="BS1" s="403"/>
      <c r="BT1" s="404"/>
      <c r="BU1" s="403"/>
      <c r="BV1" s="405"/>
      <c r="BW1" s="405"/>
      <c r="BX1" s="403"/>
      <c r="BY1" s="405"/>
      <c r="BZ1" s="405"/>
      <c r="CA1" s="403"/>
      <c r="CB1" s="405"/>
      <c r="CC1" s="405"/>
      <c r="CD1" s="403"/>
      <c r="CE1" s="405"/>
      <c r="CF1" s="405"/>
      <c r="CG1" s="403"/>
      <c r="CH1" s="405"/>
      <c r="CI1" s="405"/>
      <c r="CJ1" s="403"/>
      <c r="CK1" s="405"/>
      <c r="CL1" s="405"/>
      <c r="CM1" s="403"/>
      <c r="CN1" s="405"/>
      <c r="CO1" s="405"/>
      <c r="CP1" s="403"/>
      <c r="CQ1" s="405"/>
      <c r="CR1" s="405"/>
      <c r="CS1" s="403"/>
      <c r="CT1" s="405"/>
      <c r="CU1" s="405"/>
      <c r="CV1" s="403"/>
      <c r="CW1" s="405"/>
      <c r="CX1" s="405"/>
      <c r="CY1" s="403"/>
      <c r="CZ1" s="405"/>
      <c r="DA1" s="405"/>
      <c r="DB1" s="403"/>
      <c r="DC1" s="404"/>
      <c r="DD1" s="403"/>
      <c r="DE1" s="404"/>
      <c r="DF1" s="403"/>
      <c r="DG1" s="405"/>
      <c r="DH1" s="405"/>
      <c r="DI1" s="403"/>
      <c r="DJ1" s="405"/>
      <c r="DK1" s="405"/>
      <c r="DL1" s="403"/>
      <c r="DM1" s="405"/>
      <c r="DN1" s="405"/>
      <c r="DO1" s="403"/>
      <c r="DP1" s="405"/>
      <c r="DQ1" s="405"/>
      <c r="DR1" s="403"/>
      <c r="DS1" s="405"/>
      <c r="DT1" s="405"/>
      <c r="DU1" s="403"/>
      <c r="DV1" s="405"/>
      <c r="DW1" s="405"/>
      <c r="DX1" s="403"/>
      <c r="DY1" s="405"/>
      <c r="DZ1" s="405"/>
      <c r="EA1" s="403"/>
      <c r="EB1" s="405"/>
      <c r="EC1" s="405"/>
      <c r="ED1" s="403"/>
      <c r="EE1" s="404"/>
      <c r="EF1" s="403"/>
      <c r="EG1" s="405"/>
      <c r="EH1" s="405"/>
      <c r="EI1" s="403"/>
      <c r="EJ1" s="405"/>
      <c r="EK1" s="405"/>
      <c r="EL1" s="403"/>
      <c r="EM1" s="405"/>
      <c r="EN1" s="405"/>
      <c r="EO1" s="403"/>
      <c r="EP1" s="405"/>
      <c r="EQ1" s="405"/>
      <c r="ER1" s="403"/>
      <c r="ES1" s="405"/>
      <c r="ET1" s="405"/>
      <c r="EU1" s="403"/>
      <c r="EV1" s="405"/>
      <c r="EW1" s="405"/>
      <c r="EX1" s="403"/>
      <c r="EY1" s="405"/>
      <c r="EZ1" s="405"/>
      <c r="FA1" s="403"/>
      <c r="FB1" s="405"/>
      <c r="FC1" s="405"/>
      <c r="FD1" s="403"/>
      <c r="FE1" s="405"/>
      <c r="FF1" s="405"/>
      <c r="FG1" s="403"/>
      <c r="FH1" s="405"/>
      <c r="FI1" s="405"/>
      <c r="FJ1" s="403"/>
      <c r="FK1" s="405"/>
      <c r="FL1" s="405"/>
      <c r="FM1" s="403"/>
      <c r="FN1" s="405"/>
      <c r="FO1" s="405"/>
      <c r="FP1" s="403"/>
      <c r="FQ1" s="405"/>
      <c r="FR1" s="405"/>
      <c r="FS1" s="403"/>
      <c r="FT1" s="405"/>
      <c r="FU1" s="405"/>
      <c r="FV1" s="403"/>
      <c r="FW1" s="405"/>
      <c r="FX1" s="405"/>
      <c r="FY1" s="403"/>
      <c r="FZ1" s="405"/>
      <c r="GA1" s="405"/>
      <c r="GB1" s="403"/>
      <c r="GC1" s="405"/>
      <c r="GD1" s="405"/>
      <c r="GE1" s="403"/>
      <c r="GF1" s="405"/>
      <c r="GG1" s="405"/>
      <c r="GH1" s="403"/>
      <c r="GI1" s="405"/>
      <c r="GJ1" s="405"/>
    </row>
    <row r="2" spans="1:418" ht="12.75" customHeight="1" x14ac:dyDescent="0.25">
      <c r="A2" s="702" t="s">
        <v>340</v>
      </c>
      <c r="B2" s="401"/>
      <c r="C2" s="401"/>
      <c r="D2" s="401"/>
      <c r="E2" s="403"/>
      <c r="F2" s="405"/>
      <c r="G2" s="405"/>
      <c r="H2" s="403"/>
      <c r="I2" s="405"/>
      <c r="J2" s="405"/>
      <c r="K2" s="403"/>
      <c r="L2" s="405"/>
      <c r="M2" s="405"/>
      <c r="N2" s="403"/>
      <c r="O2" s="405"/>
      <c r="P2" s="405"/>
      <c r="Q2" s="403"/>
      <c r="R2" s="405"/>
      <c r="S2" s="405"/>
      <c r="T2" s="403"/>
      <c r="U2" s="405"/>
      <c r="V2" s="405"/>
      <c r="W2" s="403"/>
      <c r="X2" s="405"/>
      <c r="Y2" s="405"/>
      <c r="Z2" s="403"/>
      <c r="AA2" s="405"/>
      <c r="AB2" s="405"/>
      <c r="AC2" s="403"/>
      <c r="AD2" s="405"/>
      <c r="AE2" s="405"/>
      <c r="AF2" s="403"/>
      <c r="AG2" s="405"/>
      <c r="AH2" s="405"/>
      <c r="AI2" s="403"/>
      <c r="AJ2" s="405"/>
      <c r="AK2" s="405"/>
      <c r="AL2" s="403"/>
      <c r="AM2" s="405"/>
      <c r="AN2" s="405"/>
      <c r="AO2" s="403"/>
      <c r="AP2" s="405"/>
      <c r="AQ2" s="405"/>
      <c r="AR2" s="403"/>
      <c r="AS2" s="405"/>
      <c r="AT2" s="405"/>
      <c r="AU2" s="403"/>
      <c r="AV2" s="405"/>
      <c r="AW2" s="405"/>
      <c r="AX2" s="403"/>
      <c r="AY2" s="405"/>
      <c r="AZ2" s="405"/>
      <c r="BA2" s="403"/>
      <c r="BB2" s="405"/>
      <c r="BC2" s="405"/>
      <c r="BD2" s="403"/>
      <c r="BE2" s="405"/>
      <c r="BF2" s="405"/>
      <c r="BG2" s="403"/>
      <c r="BH2" s="405"/>
      <c r="BI2" s="405"/>
      <c r="BJ2" s="403"/>
      <c r="BK2" s="405"/>
      <c r="BL2" s="405"/>
      <c r="BM2" s="403"/>
      <c r="BN2" s="405"/>
      <c r="BO2" s="405"/>
      <c r="BP2" s="403"/>
      <c r="BQ2" s="405"/>
      <c r="BR2" s="405"/>
      <c r="BS2" s="403"/>
      <c r="BT2" s="404"/>
      <c r="BU2" s="403"/>
      <c r="BV2" s="405"/>
      <c r="BW2" s="405"/>
      <c r="BX2" s="403"/>
      <c r="BY2" s="405"/>
      <c r="BZ2" s="405"/>
      <c r="CA2" s="403"/>
      <c r="CB2" s="405"/>
      <c r="CC2" s="405"/>
      <c r="CD2" s="403"/>
      <c r="CE2" s="405"/>
      <c r="CF2" s="405"/>
      <c r="CG2" s="403"/>
      <c r="CH2" s="405"/>
      <c r="CI2" s="405"/>
      <c r="CJ2" s="403"/>
      <c r="CK2" s="405"/>
      <c r="CL2" s="405"/>
      <c r="CM2" s="403"/>
      <c r="CN2" s="405"/>
      <c r="CO2" s="405"/>
      <c r="CP2" s="403"/>
      <c r="CQ2" s="405"/>
      <c r="CR2" s="405"/>
      <c r="CS2" s="403"/>
      <c r="CT2" s="405"/>
      <c r="CU2" s="405"/>
      <c r="CV2" s="403"/>
      <c r="CW2" s="405"/>
      <c r="CX2" s="405"/>
      <c r="CY2" s="403"/>
      <c r="CZ2" s="405"/>
      <c r="DA2" s="405"/>
      <c r="DB2" s="403"/>
      <c r="DC2" s="404"/>
      <c r="DD2" s="403"/>
      <c r="DE2" s="404"/>
      <c r="DF2" s="403"/>
      <c r="DG2" s="405"/>
      <c r="DH2" s="405"/>
      <c r="DI2" s="403"/>
      <c r="DJ2" s="405"/>
      <c r="DK2" s="405"/>
      <c r="DL2" s="403"/>
      <c r="DM2" s="405"/>
      <c r="DN2" s="405"/>
      <c r="DO2" s="403"/>
      <c r="DP2" s="405"/>
      <c r="DQ2" s="405"/>
      <c r="DR2" s="403"/>
      <c r="DS2" s="405"/>
      <c r="DT2" s="405"/>
      <c r="DU2" s="403"/>
      <c r="DV2" s="405"/>
      <c r="DW2" s="405"/>
      <c r="DX2" s="403"/>
      <c r="DY2" s="405"/>
      <c r="DZ2" s="405"/>
      <c r="EA2" s="403"/>
      <c r="EB2" s="405"/>
      <c r="EC2" s="405"/>
      <c r="ED2" s="403"/>
      <c r="EE2" s="404"/>
      <c r="EF2" s="403"/>
      <c r="EG2" s="405"/>
      <c r="EH2" s="405"/>
      <c r="EI2" s="403"/>
      <c r="EJ2" s="405"/>
      <c r="EK2" s="405"/>
      <c r="EL2" s="403"/>
      <c r="EM2" s="405"/>
      <c r="EN2" s="405"/>
      <c r="EO2" s="403"/>
      <c r="EP2" s="405"/>
      <c r="EQ2" s="405"/>
      <c r="ER2" s="403"/>
      <c r="ES2" s="405"/>
      <c r="ET2" s="405"/>
      <c r="EU2" s="403"/>
      <c r="EV2" s="405"/>
      <c r="EW2" s="405"/>
      <c r="EX2" s="403"/>
      <c r="EY2" s="405"/>
      <c r="EZ2" s="405"/>
      <c r="FA2" s="403"/>
      <c r="FB2" s="405"/>
      <c r="FC2" s="405"/>
      <c r="FD2" s="403"/>
      <c r="FE2" s="405"/>
      <c r="FF2" s="405"/>
      <c r="FG2" s="403"/>
      <c r="FH2" s="405"/>
      <c r="FI2" s="405"/>
      <c r="FJ2" s="403"/>
      <c r="FK2" s="405"/>
      <c r="FL2" s="405"/>
      <c r="FM2" s="403"/>
      <c r="FN2" s="405"/>
      <c r="FO2" s="405"/>
      <c r="FP2" s="403"/>
      <c r="FQ2" s="405"/>
      <c r="FR2" s="405"/>
      <c r="FS2" s="403"/>
      <c r="FT2" s="405"/>
      <c r="FU2" s="405"/>
      <c r="FV2" s="403"/>
      <c r="FW2" s="405"/>
      <c r="FX2" s="405"/>
      <c r="FY2" s="403"/>
      <c r="FZ2" s="405"/>
      <c r="GA2" s="405"/>
      <c r="GB2" s="403"/>
      <c r="GC2" s="405"/>
      <c r="GD2" s="405"/>
      <c r="GE2" s="403"/>
      <c r="GF2" s="405"/>
      <c r="GG2" s="405"/>
      <c r="GH2" s="403"/>
      <c r="GI2" s="405"/>
      <c r="GJ2" s="405"/>
    </row>
    <row r="3" spans="1:418" ht="12.75" customHeight="1" thickBot="1" x14ac:dyDescent="0.3">
      <c r="A3" s="703" t="s">
        <v>241</v>
      </c>
      <c r="B3" s="401"/>
      <c r="C3" s="401"/>
      <c r="D3" s="401"/>
      <c r="E3" s="403"/>
      <c r="F3" s="405"/>
      <c r="G3" s="405"/>
      <c r="H3" s="403"/>
      <c r="I3" s="405"/>
      <c r="J3" s="405"/>
      <c r="K3" s="403"/>
      <c r="L3" s="405"/>
      <c r="M3" s="405"/>
      <c r="N3" s="403"/>
      <c r="O3" s="405"/>
      <c r="P3" s="405"/>
      <c r="Q3" s="403"/>
      <c r="R3" s="405"/>
      <c r="S3" s="405"/>
      <c r="T3" s="403"/>
      <c r="U3" s="405"/>
      <c r="V3" s="405"/>
      <c r="W3" s="403"/>
      <c r="X3" s="405"/>
      <c r="Y3" s="405"/>
      <c r="Z3" s="403"/>
      <c r="AA3" s="405"/>
      <c r="AB3" s="405"/>
      <c r="AC3" s="403"/>
      <c r="AD3" s="405"/>
      <c r="AE3" s="405"/>
      <c r="AF3" s="403"/>
      <c r="AG3" s="405"/>
      <c r="AH3" s="405"/>
      <c r="AI3" s="403"/>
      <c r="AJ3" s="405"/>
      <c r="AK3" s="405"/>
      <c r="AL3" s="403"/>
      <c r="AM3" s="405"/>
      <c r="AN3" s="405"/>
      <c r="AO3" s="403"/>
      <c r="AP3" s="405"/>
      <c r="AQ3" s="405"/>
      <c r="AR3" s="403"/>
      <c r="AS3" s="405"/>
      <c r="AT3" s="405"/>
      <c r="AU3" s="403"/>
      <c r="AV3" s="405"/>
      <c r="AW3" s="405"/>
      <c r="AX3" s="403"/>
      <c r="AY3" s="405"/>
      <c r="AZ3" s="405"/>
      <c r="BA3" s="403"/>
      <c r="BB3" s="405"/>
      <c r="BC3" s="405"/>
      <c r="BD3" s="403"/>
      <c r="BE3" s="405"/>
      <c r="BF3" s="405"/>
      <c r="BG3" s="403"/>
      <c r="BH3" s="405"/>
      <c r="BI3" s="405"/>
      <c r="BJ3" s="403"/>
      <c r="BK3" s="405"/>
      <c r="BL3" s="405"/>
      <c r="BM3" s="403"/>
      <c r="BN3" s="405"/>
      <c r="BO3" s="405"/>
      <c r="BP3" s="403"/>
      <c r="BQ3" s="405"/>
      <c r="BR3" s="405"/>
      <c r="BS3" s="403"/>
      <c r="BT3" s="404"/>
      <c r="BU3" s="403"/>
      <c r="BV3" s="405"/>
      <c r="BW3" s="405"/>
      <c r="BX3" s="403"/>
      <c r="BY3" s="405"/>
      <c r="BZ3" s="405"/>
      <c r="CA3" s="403"/>
      <c r="CB3" s="405"/>
      <c r="CC3" s="405"/>
      <c r="CD3" s="403"/>
      <c r="CE3" s="405"/>
      <c r="CF3" s="405"/>
      <c r="CG3" s="403"/>
      <c r="CH3" s="405"/>
      <c r="CI3" s="405"/>
      <c r="CJ3" s="403"/>
      <c r="CK3" s="405"/>
      <c r="CL3" s="405"/>
      <c r="CM3" s="403"/>
      <c r="CN3" s="405"/>
      <c r="CO3" s="405"/>
      <c r="CP3" s="403"/>
      <c r="CQ3" s="405"/>
      <c r="CR3" s="405"/>
      <c r="CS3" s="403"/>
      <c r="CT3" s="405"/>
      <c r="CU3" s="405"/>
      <c r="CV3" s="403"/>
      <c r="CW3" s="405"/>
      <c r="CX3" s="405"/>
      <c r="CY3" s="403"/>
      <c r="CZ3" s="405"/>
      <c r="DA3" s="405"/>
      <c r="DB3" s="403"/>
      <c r="DC3" s="404"/>
      <c r="DD3" s="403"/>
      <c r="DE3" s="404"/>
      <c r="DF3" s="403"/>
      <c r="DG3" s="405"/>
      <c r="DH3" s="405"/>
      <c r="DI3" s="403"/>
      <c r="DJ3" s="405"/>
      <c r="DK3" s="405"/>
      <c r="DL3" s="403"/>
      <c r="DM3" s="405"/>
      <c r="DN3" s="405"/>
      <c r="DO3" s="403"/>
      <c r="DP3" s="405"/>
      <c r="DQ3" s="405"/>
      <c r="DR3" s="403"/>
      <c r="DS3" s="405"/>
      <c r="DT3" s="405"/>
      <c r="DU3" s="403"/>
      <c r="DV3" s="405"/>
      <c r="DW3" s="405"/>
      <c r="DX3" s="403"/>
      <c r="DY3" s="405"/>
      <c r="DZ3" s="405"/>
      <c r="EA3" s="403"/>
      <c r="EB3" s="405"/>
      <c r="EC3" s="405"/>
      <c r="ED3" s="403"/>
      <c r="EE3" s="404"/>
      <c r="EF3" s="403"/>
      <c r="EG3" s="405"/>
      <c r="EH3" s="405"/>
      <c r="EI3" s="403"/>
      <c r="EJ3" s="405"/>
      <c r="EK3" s="405"/>
      <c r="EL3" s="403"/>
      <c r="EM3" s="405"/>
      <c r="EN3" s="405"/>
      <c r="EO3" s="403"/>
      <c r="EP3" s="405"/>
      <c r="EQ3" s="405"/>
      <c r="ER3" s="403"/>
      <c r="ES3" s="405"/>
      <c r="ET3" s="405"/>
      <c r="EU3" s="403"/>
      <c r="EV3" s="405"/>
      <c r="EW3" s="405"/>
      <c r="EX3" s="403"/>
      <c r="EY3" s="405"/>
      <c r="EZ3" s="405"/>
      <c r="FA3" s="403"/>
      <c r="FB3" s="405"/>
      <c r="FC3" s="405"/>
      <c r="FD3" s="403"/>
      <c r="FE3" s="405"/>
      <c r="FF3" s="405"/>
      <c r="FG3" s="403"/>
      <c r="FH3" s="405"/>
      <c r="FI3" s="405"/>
      <c r="FJ3" s="403"/>
      <c r="FK3" s="405"/>
      <c r="FL3" s="405"/>
      <c r="FM3" s="403"/>
      <c r="FN3" s="405"/>
      <c r="FO3" s="405"/>
      <c r="FP3" s="403"/>
      <c r="FQ3" s="405"/>
      <c r="FR3" s="405"/>
      <c r="FS3" s="403"/>
      <c r="FT3" s="405"/>
      <c r="FU3" s="405"/>
      <c r="FV3" s="403"/>
      <c r="FW3" s="405"/>
      <c r="FX3" s="405"/>
      <c r="FY3" s="403"/>
      <c r="FZ3" s="405"/>
      <c r="GA3" s="405"/>
      <c r="GB3" s="403"/>
      <c r="GC3" s="405"/>
      <c r="GD3" s="405"/>
      <c r="GE3" s="403"/>
      <c r="GF3" s="405"/>
      <c r="GG3" s="405"/>
      <c r="GH3" s="403"/>
      <c r="GI3" s="405"/>
      <c r="GJ3" s="405"/>
      <c r="OV3" s="704"/>
      <c r="OY3" s="704"/>
      <c r="PB3" s="704"/>
    </row>
    <row r="4" spans="1:418" ht="12.75" customHeight="1" x14ac:dyDescent="0.25">
      <c r="A4" s="705" t="s">
        <v>341</v>
      </c>
      <c r="B4" s="706"/>
      <c r="C4" s="706"/>
      <c r="D4" s="706"/>
      <c r="E4" s="2279" t="s">
        <v>342</v>
      </c>
      <c r="F4" s="2279" t="s">
        <v>3</v>
      </c>
      <c r="G4" s="707"/>
      <c r="H4" s="2279" t="s">
        <v>343</v>
      </c>
      <c r="I4" s="2280" t="s">
        <v>3</v>
      </c>
      <c r="J4" s="708"/>
      <c r="K4" s="2279" t="s">
        <v>344</v>
      </c>
      <c r="L4" s="2280" t="s">
        <v>3</v>
      </c>
      <c r="M4" s="708"/>
      <c r="N4" s="2279" t="s">
        <v>345</v>
      </c>
      <c r="O4" s="2280" t="s">
        <v>3</v>
      </c>
      <c r="P4" s="708"/>
      <c r="Q4" s="707" t="s">
        <v>346</v>
      </c>
      <c r="R4" s="708" t="s">
        <v>3</v>
      </c>
      <c r="S4" s="708"/>
      <c r="T4" s="2279" t="s">
        <v>347</v>
      </c>
      <c r="U4" s="2280" t="s">
        <v>3</v>
      </c>
      <c r="V4" s="708"/>
      <c r="W4" s="2279" t="s">
        <v>348</v>
      </c>
      <c r="X4" s="2281" t="s">
        <v>3</v>
      </c>
      <c r="Y4" s="709"/>
      <c r="Z4" s="2279" t="s">
        <v>349</v>
      </c>
      <c r="AA4" s="2279" t="s">
        <v>3</v>
      </c>
      <c r="AB4" s="707"/>
      <c r="AC4" s="2279" t="s">
        <v>350</v>
      </c>
      <c r="AD4" s="2281" t="s">
        <v>3</v>
      </c>
      <c r="AE4" s="709"/>
      <c r="AF4" s="2279" t="s">
        <v>351</v>
      </c>
      <c r="AG4" s="2281" t="s">
        <v>3</v>
      </c>
      <c r="AH4" s="709"/>
      <c r="AI4" s="2279" t="s">
        <v>255</v>
      </c>
      <c r="AJ4" s="2281" t="s">
        <v>3</v>
      </c>
      <c r="AK4" s="709"/>
      <c r="AL4" s="2279" t="s">
        <v>352</v>
      </c>
      <c r="AM4" s="2281" t="s">
        <v>3</v>
      </c>
      <c r="AN4" s="709"/>
      <c r="AO4" s="2279" t="s">
        <v>256</v>
      </c>
      <c r="AP4" s="2281" t="s">
        <v>3</v>
      </c>
      <c r="AQ4" s="709"/>
      <c r="AR4" s="2279" t="s">
        <v>353</v>
      </c>
      <c r="AS4" s="2281" t="s">
        <v>3</v>
      </c>
      <c r="AT4" s="709"/>
      <c r="AU4" s="2279" t="s">
        <v>354</v>
      </c>
      <c r="AV4" s="2281" t="s">
        <v>3</v>
      </c>
      <c r="AW4" s="709"/>
      <c r="AX4" s="2279" t="s">
        <v>355</v>
      </c>
      <c r="AY4" s="2281" t="s">
        <v>3</v>
      </c>
      <c r="AZ4" s="709"/>
      <c r="BA4" s="2279" t="s">
        <v>356</v>
      </c>
      <c r="BB4" s="2281" t="s">
        <v>3</v>
      </c>
      <c r="BC4" s="709"/>
      <c r="BD4" s="2279" t="s">
        <v>356</v>
      </c>
      <c r="BE4" s="2281" t="s">
        <v>3</v>
      </c>
      <c r="BF4" s="709"/>
      <c r="BG4" s="2279" t="s">
        <v>357</v>
      </c>
      <c r="BH4" s="2281" t="s">
        <v>3</v>
      </c>
      <c r="BI4" s="709"/>
      <c r="BJ4" s="2279" t="s">
        <v>358</v>
      </c>
      <c r="BK4" s="2281" t="s">
        <v>3</v>
      </c>
      <c r="BL4" s="709"/>
      <c r="BM4" s="2279" t="s">
        <v>359</v>
      </c>
      <c r="BN4" s="2281" t="s">
        <v>3</v>
      </c>
      <c r="BO4" s="709"/>
      <c r="BP4" s="2279" t="s">
        <v>360</v>
      </c>
      <c r="BQ4" s="2279" t="s">
        <v>3</v>
      </c>
      <c r="BR4" s="707"/>
      <c r="BS4" s="2279" t="s">
        <v>361</v>
      </c>
      <c r="BT4" s="2279" t="s">
        <v>3</v>
      </c>
      <c r="BU4" s="2279" t="s">
        <v>362</v>
      </c>
      <c r="BV4" s="2279" t="s">
        <v>3</v>
      </c>
      <c r="BW4" s="707"/>
      <c r="BX4" s="2279" t="s">
        <v>363</v>
      </c>
      <c r="BY4" s="2281" t="s">
        <v>3</v>
      </c>
      <c r="BZ4" s="709"/>
      <c r="CA4" s="2279" t="s">
        <v>364</v>
      </c>
      <c r="CB4" s="2281" t="s">
        <v>3</v>
      </c>
      <c r="CC4" s="709"/>
      <c r="CD4" s="2279" t="s">
        <v>365</v>
      </c>
      <c r="CE4" s="2281" t="s">
        <v>3</v>
      </c>
      <c r="CF4" s="709"/>
      <c r="CG4" s="2279" t="s">
        <v>366</v>
      </c>
      <c r="CH4" s="2281" t="s">
        <v>3</v>
      </c>
      <c r="CI4" s="709"/>
      <c r="CJ4" s="2279" t="s">
        <v>367</v>
      </c>
      <c r="CK4" s="2281" t="s">
        <v>3</v>
      </c>
      <c r="CL4" s="709"/>
      <c r="CM4" s="2279" t="s">
        <v>368</v>
      </c>
      <c r="CN4" s="2281" t="s">
        <v>3</v>
      </c>
      <c r="CO4" s="709"/>
      <c r="CP4" s="2279" t="s">
        <v>369</v>
      </c>
      <c r="CQ4" s="2281" t="s">
        <v>3</v>
      </c>
      <c r="CR4" s="709"/>
      <c r="CS4" s="2279" t="s">
        <v>370</v>
      </c>
      <c r="CT4" s="2281" t="s">
        <v>3</v>
      </c>
      <c r="CU4" s="709"/>
      <c r="CV4" s="2279" t="s">
        <v>371</v>
      </c>
      <c r="CW4" s="2281" t="s">
        <v>3</v>
      </c>
      <c r="CX4" s="709"/>
      <c r="CY4" s="2279" t="s">
        <v>372</v>
      </c>
      <c r="CZ4" s="2281" t="s">
        <v>3</v>
      </c>
      <c r="DA4" s="709"/>
      <c r="DB4" s="2279" t="s">
        <v>373</v>
      </c>
      <c r="DC4" s="2281" t="s">
        <v>3</v>
      </c>
      <c r="DD4" s="2279" t="s">
        <v>373</v>
      </c>
      <c r="DE4" s="2281" t="s">
        <v>3</v>
      </c>
      <c r="DF4" s="2279" t="s">
        <v>360</v>
      </c>
      <c r="DG4" s="2279" t="s">
        <v>3</v>
      </c>
      <c r="DH4" s="707"/>
      <c r="DI4" s="2279" t="s">
        <v>361</v>
      </c>
      <c r="DJ4" s="2279" t="s">
        <v>3</v>
      </c>
      <c r="DK4" s="707"/>
      <c r="DL4" s="2279" t="s">
        <v>362</v>
      </c>
      <c r="DM4" s="2279" t="s">
        <v>3</v>
      </c>
      <c r="DN4" s="707"/>
      <c r="DO4" s="2279" t="s">
        <v>362</v>
      </c>
      <c r="DP4" s="2279" t="s">
        <v>3</v>
      </c>
      <c r="DQ4" s="707"/>
      <c r="DR4" s="2279" t="s">
        <v>374</v>
      </c>
      <c r="DS4" s="2279" t="s">
        <v>3</v>
      </c>
      <c r="DT4" s="707"/>
      <c r="DU4" s="2279" t="s">
        <v>374</v>
      </c>
      <c r="DV4" s="2279" t="s">
        <v>3</v>
      </c>
      <c r="DW4" s="707"/>
      <c r="DX4" s="2279" t="s">
        <v>375</v>
      </c>
      <c r="DY4" s="2279" t="s">
        <v>3</v>
      </c>
      <c r="DZ4" s="707"/>
      <c r="EA4" s="2279" t="s">
        <v>360</v>
      </c>
      <c r="EB4" s="2279" t="s">
        <v>3</v>
      </c>
      <c r="EC4" s="707"/>
      <c r="ED4" s="2279" t="s">
        <v>361</v>
      </c>
      <c r="EE4" s="2279" t="s">
        <v>3</v>
      </c>
      <c r="EF4" s="2279" t="s">
        <v>362</v>
      </c>
      <c r="EG4" s="2279" t="s">
        <v>3</v>
      </c>
      <c r="EH4" s="707"/>
      <c r="EI4" s="2279" t="s">
        <v>374</v>
      </c>
      <c r="EJ4" s="2279" t="s">
        <v>3</v>
      </c>
      <c r="EK4" s="707"/>
      <c r="EL4" s="2279" t="s">
        <v>375</v>
      </c>
      <c r="EM4" s="2279" t="s">
        <v>3</v>
      </c>
      <c r="EN4" s="707"/>
      <c r="EO4" s="2279" t="s">
        <v>376</v>
      </c>
      <c r="EP4" s="2279" t="s">
        <v>3</v>
      </c>
      <c r="EQ4" s="707"/>
      <c r="ER4" s="2279" t="s">
        <v>376</v>
      </c>
      <c r="ES4" s="2279" t="s">
        <v>3</v>
      </c>
      <c r="ET4" s="707"/>
      <c r="EU4" s="2279" t="s">
        <v>360</v>
      </c>
      <c r="EV4" s="2279" t="s">
        <v>3</v>
      </c>
      <c r="EW4" s="707"/>
      <c r="EX4" s="2279" t="s">
        <v>361</v>
      </c>
      <c r="EY4" s="2279" t="s">
        <v>3</v>
      </c>
      <c r="EZ4" s="707"/>
      <c r="FA4" s="2279" t="s">
        <v>362</v>
      </c>
      <c r="FB4" s="2279" t="s">
        <v>3</v>
      </c>
      <c r="FC4" s="707"/>
      <c r="FD4" s="2279" t="s">
        <v>362</v>
      </c>
      <c r="FE4" s="2279" t="s">
        <v>3</v>
      </c>
      <c r="FF4" s="707"/>
      <c r="FG4" s="2279" t="s">
        <v>374</v>
      </c>
      <c r="FH4" s="2279" t="s">
        <v>3</v>
      </c>
      <c r="FI4" s="707"/>
      <c r="FJ4" s="2279" t="s">
        <v>375</v>
      </c>
      <c r="FK4" s="2279" t="s">
        <v>3</v>
      </c>
      <c r="FL4" s="707"/>
      <c r="FM4" s="2279" t="s">
        <v>376</v>
      </c>
      <c r="FN4" s="2279" t="s">
        <v>3</v>
      </c>
      <c r="FO4" s="707"/>
      <c r="FP4" s="2279" t="s">
        <v>360</v>
      </c>
      <c r="FQ4" s="2279" t="s">
        <v>3</v>
      </c>
      <c r="FR4" s="707"/>
      <c r="FS4" s="2279" t="s">
        <v>361</v>
      </c>
      <c r="FT4" s="2279" t="s">
        <v>3</v>
      </c>
      <c r="FU4" s="707"/>
      <c r="FV4" s="2279" t="s">
        <v>362</v>
      </c>
      <c r="FW4" s="2279" t="s">
        <v>3</v>
      </c>
      <c r="FX4" s="707"/>
      <c r="FY4" s="2279" t="s">
        <v>362</v>
      </c>
      <c r="FZ4" s="2279" t="s">
        <v>3</v>
      </c>
      <c r="GA4" s="707"/>
      <c r="GB4" s="2279" t="s">
        <v>374</v>
      </c>
      <c r="GC4" s="2279" t="s">
        <v>3</v>
      </c>
      <c r="GD4" s="707"/>
      <c r="GE4" s="2279" t="s">
        <v>375</v>
      </c>
      <c r="GF4" s="2279" t="s">
        <v>3</v>
      </c>
      <c r="GG4" s="707"/>
      <c r="GH4" s="2279" t="s">
        <v>376</v>
      </c>
      <c r="GI4" s="2279" t="s">
        <v>3</v>
      </c>
      <c r="GJ4" s="707"/>
      <c r="GK4" s="2279" t="s">
        <v>360</v>
      </c>
      <c r="GL4" s="2279" t="s">
        <v>3</v>
      </c>
      <c r="GM4" s="707"/>
      <c r="GN4" s="2279" t="s">
        <v>361</v>
      </c>
      <c r="GO4" s="2279" t="s">
        <v>3</v>
      </c>
      <c r="GP4" s="707"/>
      <c r="GQ4" s="2279" t="s">
        <v>362</v>
      </c>
      <c r="GR4" s="2279" t="s">
        <v>3</v>
      </c>
      <c r="GS4" s="707"/>
      <c r="GT4" s="2279" t="s">
        <v>374</v>
      </c>
      <c r="GU4" s="2279" t="s">
        <v>3</v>
      </c>
      <c r="GV4" s="707"/>
      <c r="GW4" s="2279" t="s">
        <v>375</v>
      </c>
      <c r="GX4" s="2279" t="s">
        <v>3</v>
      </c>
      <c r="GY4" s="707"/>
      <c r="GZ4" s="2279" t="s">
        <v>376</v>
      </c>
      <c r="HA4" s="2279"/>
      <c r="HB4" s="707"/>
      <c r="HC4" s="2279" t="s">
        <v>377</v>
      </c>
      <c r="HD4" s="2281" t="s">
        <v>3</v>
      </c>
      <c r="HE4" s="709"/>
      <c r="HF4" s="2279" t="s">
        <v>378</v>
      </c>
      <c r="HG4" s="2281" t="s">
        <v>3</v>
      </c>
      <c r="HH4" s="709"/>
      <c r="HI4" s="2279" t="s">
        <v>379</v>
      </c>
      <c r="HJ4" s="2281" t="s">
        <v>3</v>
      </c>
      <c r="HK4" s="709"/>
      <c r="HL4" s="2279" t="s">
        <v>379</v>
      </c>
      <c r="HM4" s="2281" t="s">
        <v>3</v>
      </c>
      <c r="HN4" s="709"/>
      <c r="HO4" s="2279" t="s">
        <v>380</v>
      </c>
      <c r="HP4" s="2281" t="s">
        <v>3</v>
      </c>
      <c r="HQ4" s="709"/>
      <c r="HR4" s="2279" t="s">
        <v>381</v>
      </c>
      <c r="HS4" s="2281" t="s">
        <v>3</v>
      </c>
      <c r="HT4" s="709"/>
      <c r="HU4" s="2279" t="s">
        <v>382</v>
      </c>
      <c r="HV4" s="2281" t="s">
        <v>3</v>
      </c>
      <c r="HW4" s="709"/>
      <c r="HX4" s="2279" t="s">
        <v>383</v>
      </c>
      <c r="HY4" s="2281" t="s">
        <v>3</v>
      </c>
      <c r="HZ4" s="709"/>
      <c r="IA4" s="2279" t="s">
        <v>384</v>
      </c>
      <c r="IB4" s="2281" t="s">
        <v>3</v>
      </c>
      <c r="IC4" s="709"/>
      <c r="ID4" s="2279" t="s">
        <v>385</v>
      </c>
      <c r="IE4" s="2281" t="s">
        <v>3</v>
      </c>
      <c r="IF4" s="709"/>
      <c r="IG4" s="2279" t="s">
        <v>386</v>
      </c>
      <c r="IH4" s="2281" t="s">
        <v>3</v>
      </c>
      <c r="II4" s="709"/>
      <c r="IJ4" s="2279" t="s">
        <v>387</v>
      </c>
      <c r="IK4" s="2281" t="s">
        <v>3</v>
      </c>
      <c r="IL4" s="2279" t="s">
        <v>387</v>
      </c>
      <c r="IM4" s="2281" t="s">
        <v>3</v>
      </c>
      <c r="IN4" s="2279" t="s">
        <v>388</v>
      </c>
      <c r="IO4" s="2281" t="s">
        <v>3</v>
      </c>
      <c r="IP4" s="709"/>
      <c r="IQ4" s="2279" t="s">
        <v>389</v>
      </c>
      <c r="IR4" s="2281" t="s">
        <v>3</v>
      </c>
      <c r="IS4" s="709"/>
      <c r="IT4" s="2279" t="s">
        <v>390</v>
      </c>
      <c r="IU4" s="2281" t="s">
        <v>3</v>
      </c>
      <c r="IV4" s="709"/>
      <c r="IW4" s="2279" t="s">
        <v>391</v>
      </c>
      <c r="IX4" s="2281"/>
      <c r="IY4" s="709"/>
      <c r="IZ4" s="2279" t="s">
        <v>391</v>
      </c>
      <c r="JA4" s="2281"/>
      <c r="JB4" s="709"/>
      <c r="JC4" s="2279" t="s">
        <v>392</v>
      </c>
      <c r="JD4" s="2281"/>
      <c r="JE4" s="709"/>
      <c r="JF4" s="2279" t="s">
        <v>392</v>
      </c>
      <c r="JG4" s="2281"/>
      <c r="JH4" s="709"/>
      <c r="JI4" s="2279" t="s">
        <v>393</v>
      </c>
      <c r="JJ4" s="2281"/>
      <c r="JK4" s="709"/>
      <c r="JL4" s="2279" t="s">
        <v>393</v>
      </c>
      <c r="JM4" s="2281"/>
      <c r="JN4" s="709"/>
      <c r="JO4" s="2279" t="s">
        <v>360</v>
      </c>
      <c r="JP4" s="2281"/>
      <c r="JQ4" s="709"/>
      <c r="JR4" s="2279" t="s">
        <v>360</v>
      </c>
      <c r="JS4" s="2281"/>
      <c r="JT4" s="709"/>
      <c r="JU4" s="2279" t="s">
        <v>360</v>
      </c>
      <c r="JV4" s="2281"/>
      <c r="JW4" s="709"/>
      <c r="JX4" s="2279" t="s">
        <v>360</v>
      </c>
      <c r="JY4" s="2281"/>
      <c r="JZ4" s="709"/>
      <c r="KA4" s="2279" t="s">
        <v>360</v>
      </c>
      <c r="KB4" s="2281"/>
      <c r="KC4" s="709"/>
      <c r="KD4" s="2279" t="s">
        <v>360</v>
      </c>
      <c r="KE4" s="2281"/>
      <c r="KF4" s="709"/>
      <c r="KG4" s="2279" t="s">
        <v>360</v>
      </c>
      <c r="KH4" s="2281"/>
      <c r="KI4" s="709"/>
      <c r="KJ4" s="2279" t="s">
        <v>361</v>
      </c>
      <c r="KK4" s="2281"/>
      <c r="KL4" s="2279" t="s">
        <v>361</v>
      </c>
      <c r="KM4" s="2281"/>
      <c r="KN4" s="2279" t="s">
        <v>361</v>
      </c>
      <c r="KO4" s="2281"/>
      <c r="KP4" s="2279" t="s">
        <v>361</v>
      </c>
      <c r="KQ4" s="2279"/>
      <c r="KR4" s="2279"/>
      <c r="KS4" s="2279" t="s">
        <v>361</v>
      </c>
      <c r="KT4" s="2281"/>
      <c r="KU4" s="709"/>
      <c r="KV4" s="2279" t="s">
        <v>361</v>
      </c>
      <c r="KW4" s="2281"/>
      <c r="KX4" s="709"/>
      <c r="KY4" s="2279" t="s">
        <v>361</v>
      </c>
      <c r="KZ4" s="2281"/>
      <c r="LA4" s="709"/>
      <c r="LB4" s="2279" t="s">
        <v>362</v>
      </c>
      <c r="LC4" s="2281"/>
      <c r="LD4" s="709"/>
      <c r="LE4" s="2279" t="s">
        <v>362</v>
      </c>
      <c r="LF4" s="2281"/>
      <c r="LG4" s="709"/>
      <c r="LH4" s="2279" t="s">
        <v>362</v>
      </c>
      <c r="LI4" s="2281"/>
      <c r="LJ4" s="709"/>
      <c r="LK4" s="2279" t="s">
        <v>362</v>
      </c>
      <c r="LL4" s="2281"/>
      <c r="LM4" s="709"/>
      <c r="LN4" s="2279" t="s">
        <v>362</v>
      </c>
      <c r="LO4" s="2281"/>
      <c r="LP4" s="709"/>
      <c r="LQ4" s="2279" t="s">
        <v>362</v>
      </c>
      <c r="LR4" s="2281"/>
      <c r="LS4" s="709"/>
      <c r="LT4" s="2279" t="s">
        <v>362</v>
      </c>
      <c r="LU4" s="2281"/>
      <c r="LV4" s="709"/>
      <c r="LW4" s="2279" t="s">
        <v>374</v>
      </c>
      <c r="LX4" s="2281"/>
      <c r="LY4" s="709"/>
      <c r="LZ4" s="2279" t="s">
        <v>374</v>
      </c>
      <c r="MA4" s="2281"/>
      <c r="MB4" s="709"/>
      <c r="MC4" s="2279" t="s">
        <v>374</v>
      </c>
      <c r="MD4" s="2281"/>
      <c r="ME4" s="709"/>
      <c r="MF4" s="2279" t="s">
        <v>374</v>
      </c>
      <c r="MG4" s="2281"/>
      <c r="MH4" s="709"/>
      <c r="MI4" s="2279" t="s">
        <v>374</v>
      </c>
      <c r="MJ4" s="2281"/>
      <c r="MK4" s="709"/>
      <c r="ML4" s="2279" t="s">
        <v>374</v>
      </c>
      <c r="MM4" s="2281"/>
      <c r="MN4" s="709"/>
      <c r="MO4" s="2279" t="s">
        <v>374</v>
      </c>
      <c r="MP4" s="2281"/>
      <c r="MQ4" s="709"/>
      <c r="MR4" s="2279" t="s">
        <v>375</v>
      </c>
      <c r="MS4" s="2281"/>
      <c r="MT4" s="709"/>
      <c r="MU4" s="2279" t="s">
        <v>375</v>
      </c>
      <c r="MV4" s="2281"/>
      <c r="MW4" s="709"/>
      <c r="MX4" s="2279" t="s">
        <v>375</v>
      </c>
      <c r="MY4" s="2281"/>
      <c r="MZ4" s="709"/>
      <c r="NA4" s="2279" t="s">
        <v>375</v>
      </c>
      <c r="NB4" s="2281"/>
      <c r="NC4" s="709"/>
      <c r="ND4" s="2279" t="s">
        <v>375</v>
      </c>
      <c r="NE4" s="2281"/>
      <c r="NF4" s="709"/>
      <c r="NG4" s="2279" t="s">
        <v>375</v>
      </c>
      <c r="NH4" s="2281"/>
      <c r="NI4" s="709"/>
      <c r="NJ4" s="2279" t="s">
        <v>375</v>
      </c>
      <c r="NK4" s="2281"/>
      <c r="NL4" s="709"/>
      <c r="NM4" s="2279" t="s">
        <v>376</v>
      </c>
      <c r="NN4" s="2281"/>
      <c r="NO4" s="709"/>
      <c r="NP4" s="2279" t="s">
        <v>376</v>
      </c>
      <c r="NQ4" s="2281"/>
      <c r="NR4" s="709"/>
      <c r="NS4" s="2279" t="s">
        <v>376</v>
      </c>
      <c r="NT4" s="2281"/>
      <c r="NU4" s="709"/>
      <c r="NV4" s="2279" t="s">
        <v>376</v>
      </c>
      <c r="NW4" s="2281"/>
      <c r="NX4" s="709"/>
      <c r="NY4" s="2279" t="s">
        <v>376</v>
      </c>
      <c r="NZ4" s="2281"/>
      <c r="OA4" s="709"/>
      <c r="OB4" s="2279" t="s">
        <v>376</v>
      </c>
      <c r="OC4" s="2281"/>
      <c r="OD4" s="709"/>
      <c r="OE4" s="2279" t="s">
        <v>376</v>
      </c>
      <c r="OF4" s="2281"/>
      <c r="OG4" s="709"/>
      <c r="OH4" s="2279" t="s">
        <v>376</v>
      </c>
      <c r="OI4" s="2281"/>
      <c r="OJ4" s="709"/>
      <c r="OK4" s="2279" t="s">
        <v>376</v>
      </c>
      <c r="OL4" s="2281"/>
      <c r="OM4" s="709"/>
      <c r="ON4" s="2279" t="s">
        <v>376</v>
      </c>
      <c r="OO4" s="2281"/>
      <c r="OP4" s="709"/>
      <c r="OQ4" s="2279" t="s">
        <v>376</v>
      </c>
      <c r="OR4" s="2281"/>
      <c r="OS4" s="709"/>
      <c r="OT4" s="2279" t="s">
        <v>376</v>
      </c>
      <c r="OU4" s="2281"/>
      <c r="OV4" s="710"/>
      <c r="OW4" s="2279" t="s">
        <v>376</v>
      </c>
      <c r="OX4" s="2281"/>
      <c r="OY4" s="710"/>
      <c r="OZ4" s="2279" t="s">
        <v>376</v>
      </c>
      <c r="PA4" s="2281"/>
      <c r="PB4" s="710"/>
    </row>
    <row r="5" spans="1:418" ht="12.75" customHeight="1" x14ac:dyDescent="0.25">
      <c r="A5" s="711" t="s">
        <v>67</v>
      </c>
      <c r="B5" s="712"/>
      <c r="C5" s="712"/>
      <c r="D5" s="712"/>
      <c r="E5" s="2282" t="s">
        <v>342</v>
      </c>
      <c r="F5" s="2282" t="s">
        <v>3</v>
      </c>
      <c r="G5" s="713"/>
      <c r="H5" s="2282" t="s">
        <v>394</v>
      </c>
      <c r="I5" s="2283" t="s">
        <v>3</v>
      </c>
      <c r="J5" s="714"/>
      <c r="K5" s="2282" t="s">
        <v>395</v>
      </c>
      <c r="L5" s="2283" t="s">
        <v>3</v>
      </c>
      <c r="M5" s="714"/>
      <c r="N5" s="2282" t="s">
        <v>396</v>
      </c>
      <c r="O5" s="2283" t="s">
        <v>3</v>
      </c>
      <c r="P5" s="714"/>
      <c r="Q5" s="713" t="s">
        <v>397</v>
      </c>
      <c r="R5" s="714" t="s">
        <v>3</v>
      </c>
      <c r="S5" s="714"/>
      <c r="T5" s="2282" t="s">
        <v>398</v>
      </c>
      <c r="U5" s="2283" t="s">
        <v>3</v>
      </c>
      <c r="V5" s="714"/>
      <c r="W5" s="2282" t="s">
        <v>399</v>
      </c>
      <c r="X5" s="2283" t="s">
        <v>3</v>
      </c>
      <c r="Y5" s="714"/>
      <c r="Z5" s="2282" t="s">
        <v>400</v>
      </c>
      <c r="AA5" s="2282" t="s">
        <v>3</v>
      </c>
      <c r="AB5" s="713"/>
      <c r="AC5" s="2282" t="s">
        <v>401</v>
      </c>
      <c r="AD5" s="2283" t="s">
        <v>3</v>
      </c>
      <c r="AE5" s="714"/>
      <c r="AF5" s="2282" t="s">
        <v>402</v>
      </c>
      <c r="AG5" s="2283" t="s">
        <v>3</v>
      </c>
      <c r="AH5" s="714"/>
      <c r="AI5" s="2282" t="s">
        <v>403</v>
      </c>
      <c r="AJ5" s="2283" t="s">
        <v>3</v>
      </c>
      <c r="AK5" s="714"/>
      <c r="AL5" s="2282" t="s">
        <v>404</v>
      </c>
      <c r="AM5" s="2283" t="s">
        <v>3</v>
      </c>
      <c r="AN5" s="714"/>
      <c r="AO5" s="2282" t="s">
        <v>405</v>
      </c>
      <c r="AP5" s="2283" t="s">
        <v>3</v>
      </c>
      <c r="AQ5" s="714"/>
      <c r="AR5" s="2282" t="s">
        <v>406</v>
      </c>
      <c r="AS5" s="2283" t="s">
        <v>3</v>
      </c>
      <c r="AT5" s="714"/>
      <c r="AU5" s="2282" t="s">
        <v>407</v>
      </c>
      <c r="AV5" s="2283" t="s">
        <v>3</v>
      </c>
      <c r="AW5" s="714"/>
      <c r="AX5" s="2282" t="s">
        <v>408</v>
      </c>
      <c r="AY5" s="2283" t="s">
        <v>3</v>
      </c>
      <c r="AZ5" s="714"/>
      <c r="BA5" s="2282" t="s">
        <v>409</v>
      </c>
      <c r="BB5" s="2283" t="s">
        <v>3</v>
      </c>
      <c r="BC5" s="714"/>
      <c r="BD5" s="2282" t="s">
        <v>410</v>
      </c>
      <c r="BE5" s="2283" t="s">
        <v>3</v>
      </c>
      <c r="BF5" s="714"/>
      <c r="BG5" s="2282" t="s">
        <v>411</v>
      </c>
      <c r="BH5" s="2283" t="s">
        <v>3</v>
      </c>
      <c r="BI5" s="714"/>
      <c r="BJ5" s="2282" t="s">
        <v>412</v>
      </c>
      <c r="BK5" s="2283" t="s">
        <v>3</v>
      </c>
      <c r="BL5" s="714"/>
      <c r="BM5" s="2282" t="s">
        <v>413</v>
      </c>
      <c r="BN5" s="2283" t="s">
        <v>3</v>
      </c>
      <c r="BO5" s="714"/>
      <c r="BP5" s="2282" t="s">
        <v>414</v>
      </c>
      <c r="BQ5" s="2282" t="s">
        <v>3</v>
      </c>
      <c r="BR5" s="713"/>
      <c r="BS5" s="2282" t="s">
        <v>415</v>
      </c>
      <c r="BT5" s="2282" t="s">
        <v>3</v>
      </c>
      <c r="BU5" s="2282" t="s">
        <v>416</v>
      </c>
      <c r="BV5" s="2282" t="s">
        <v>3</v>
      </c>
      <c r="BW5" s="713"/>
      <c r="BX5" s="2282" t="s">
        <v>417</v>
      </c>
      <c r="BY5" s="2283" t="s">
        <v>3</v>
      </c>
      <c r="BZ5" s="714"/>
      <c r="CA5" s="2282" t="s">
        <v>418</v>
      </c>
      <c r="CB5" s="2283" t="s">
        <v>3</v>
      </c>
      <c r="CC5" s="714"/>
      <c r="CD5" s="2282" t="s">
        <v>419</v>
      </c>
      <c r="CE5" s="2283" t="s">
        <v>3</v>
      </c>
      <c r="CF5" s="714"/>
      <c r="CG5" s="2282" t="s">
        <v>420</v>
      </c>
      <c r="CH5" s="2283" t="s">
        <v>3</v>
      </c>
      <c r="CI5" s="714"/>
      <c r="CJ5" s="2282" t="s">
        <v>421</v>
      </c>
      <c r="CK5" s="2283" t="s">
        <v>3</v>
      </c>
      <c r="CL5" s="714"/>
      <c r="CM5" s="2282" t="s">
        <v>422</v>
      </c>
      <c r="CN5" s="2283" t="s">
        <v>3</v>
      </c>
      <c r="CO5" s="714"/>
      <c r="CP5" s="2282" t="s">
        <v>423</v>
      </c>
      <c r="CQ5" s="2283" t="s">
        <v>3</v>
      </c>
      <c r="CR5" s="714"/>
      <c r="CS5" s="2282" t="s">
        <v>424</v>
      </c>
      <c r="CT5" s="2283" t="s">
        <v>3</v>
      </c>
      <c r="CU5" s="714"/>
      <c r="CV5" s="2282" t="s">
        <v>425</v>
      </c>
      <c r="CW5" s="2283" t="s">
        <v>3</v>
      </c>
      <c r="CX5" s="714"/>
      <c r="CY5" s="2282" t="s">
        <v>426</v>
      </c>
      <c r="CZ5" s="2283" t="s">
        <v>3</v>
      </c>
      <c r="DA5" s="714"/>
      <c r="DB5" s="2282" t="s">
        <v>427</v>
      </c>
      <c r="DC5" s="2283" t="s">
        <v>3</v>
      </c>
      <c r="DD5" s="2282" t="s">
        <v>428</v>
      </c>
      <c r="DE5" s="2283" t="s">
        <v>3</v>
      </c>
      <c r="DF5" s="2282" t="s">
        <v>429</v>
      </c>
      <c r="DG5" s="2282" t="s">
        <v>3</v>
      </c>
      <c r="DH5" s="713"/>
      <c r="DI5" s="2282" t="s">
        <v>430</v>
      </c>
      <c r="DJ5" s="2282" t="s">
        <v>3</v>
      </c>
      <c r="DK5" s="713"/>
      <c r="DL5" s="2282" t="s">
        <v>431</v>
      </c>
      <c r="DM5" s="2282" t="s">
        <v>3</v>
      </c>
      <c r="DN5" s="713"/>
      <c r="DO5" s="2282" t="s">
        <v>432</v>
      </c>
      <c r="DP5" s="2282" t="s">
        <v>3</v>
      </c>
      <c r="DQ5" s="713"/>
      <c r="DR5" s="2282" t="s">
        <v>433</v>
      </c>
      <c r="DS5" s="2282" t="s">
        <v>3</v>
      </c>
      <c r="DT5" s="713"/>
      <c r="DU5" s="2282" t="s">
        <v>434</v>
      </c>
      <c r="DV5" s="2282" t="s">
        <v>3</v>
      </c>
      <c r="DW5" s="713"/>
      <c r="DX5" s="2282" t="s">
        <v>435</v>
      </c>
      <c r="DY5" s="2282" t="s">
        <v>3</v>
      </c>
      <c r="DZ5" s="713"/>
      <c r="EA5" s="2282" t="s">
        <v>436</v>
      </c>
      <c r="EB5" s="2282" t="s">
        <v>3</v>
      </c>
      <c r="EC5" s="713"/>
      <c r="ED5" s="2282" t="s">
        <v>437</v>
      </c>
      <c r="EE5" s="2282" t="s">
        <v>3</v>
      </c>
      <c r="EF5" s="2282" t="s">
        <v>438</v>
      </c>
      <c r="EG5" s="2282" t="s">
        <v>3</v>
      </c>
      <c r="EH5" s="713"/>
      <c r="EI5" s="2282" t="s">
        <v>439</v>
      </c>
      <c r="EJ5" s="2282" t="s">
        <v>3</v>
      </c>
      <c r="EK5" s="713"/>
      <c r="EL5" s="2282" t="s">
        <v>440</v>
      </c>
      <c r="EM5" s="2282" t="s">
        <v>3</v>
      </c>
      <c r="EN5" s="713"/>
      <c r="EO5" s="2282" t="s">
        <v>441</v>
      </c>
      <c r="EP5" s="2282" t="s">
        <v>3</v>
      </c>
      <c r="EQ5" s="713"/>
      <c r="ER5" s="2282" t="s">
        <v>442</v>
      </c>
      <c r="ES5" s="2282" t="s">
        <v>3</v>
      </c>
      <c r="ET5" s="713"/>
      <c r="EU5" s="2282" t="s">
        <v>443</v>
      </c>
      <c r="EV5" s="2282" t="s">
        <v>3</v>
      </c>
      <c r="EW5" s="713"/>
      <c r="EX5" s="2282" t="s">
        <v>444</v>
      </c>
      <c r="EY5" s="2282" t="s">
        <v>3</v>
      </c>
      <c r="EZ5" s="713"/>
      <c r="FA5" s="2282" t="s">
        <v>445</v>
      </c>
      <c r="FB5" s="2282" t="s">
        <v>3</v>
      </c>
      <c r="FC5" s="713"/>
      <c r="FD5" s="2282" t="s">
        <v>446</v>
      </c>
      <c r="FE5" s="2282" t="s">
        <v>3</v>
      </c>
      <c r="FF5" s="713"/>
      <c r="FG5" s="2282" t="s">
        <v>447</v>
      </c>
      <c r="FH5" s="2282" t="s">
        <v>3</v>
      </c>
      <c r="FI5" s="713"/>
      <c r="FJ5" s="2282" t="s">
        <v>448</v>
      </c>
      <c r="FK5" s="2282" t="s">
        <v>3</v>
      </c>
      <c r="FL5" s="713"/>
      <c r="FM5" s="2282" t="s">
        <v>449</v>
      </c>
      <c r="FN5" s="2282" t="s">
        <v>3</v>
      </c>
      <c r="FO5" s="713"/>
      <c r="FP5" s="2282" t="s">
        <v>450</v>
      </c>
      <c r="FQ5" s="2282" t="s">
        <v>3</v>
      </c>
      <c r="FR5" s="713"/>
      <c r="FS5" s="2282" t="s">
        <v>451</v>
      </c>
      <c r="FT5" s="2282" t="s">
        <v>3</v>
      </c>
      <c r="FU5" s="713"/>
      <c r="FV5" s="2282" t="s">
        <v>452</v>
      </c>
      <c r="FW5" s="2282" t="s">
        <v>3</v>
      </c>
      <c r="FX5" s="713"/>
      <c r="FY5" s="2282" t="s">
        <v>453</v>
      </c>
      <c r="FZ5" s="2282" t="s">
        <v>3</v>
      </c>
      <c r="GA5" s="713"/>
      <c r="GB5" s="2282" t="s">
        <v>454</v>
      </c>
      <c r="GC5" s="2282" t="s">
        <v>3</v>
      </c>
      <c r="GD5" s="713"/>
      <c r="GE5" s="2282" t="s">
        <v>455</v>
      </c>
      <c r="GF5" s="2282" t="s">
        <v>3</v>
      </c>
      <c r="GG5" s="713"/>
      <c r="GH5" s="2282" t="s">
        <v>456</v>
      </c>
      <c r="GI5" s="2282" t="s">
        <v>3</v>
      </c>
      <c r="GJ5" s="713"/>
      <c r="GK5" s="2282" t="s">
        <v>457</v>
      </c>
      <c r="GL5" s="2282" t="s">
        <v>3</v>
      </c>
      <c r="GM5" s="713"/>
      <c r="GN5" s="2282" t="s">
        <v>458</v>
      </c>
      <c r="GO5" s="2282" t="s">
        <v>3</v>
      </c>
      <c r="GP5" s="713"/>
      <c r="GQ5" s="2282" t="s">
        <v>459</v>
      </c>
      <c r="GR5" s="2282" t="s">
        <v>3</v>
      </c>
      <c r="GS5" s="713"/>
      <c r="GT5" s="2282" t="s">
        <v>460</v>
      </c>
      <c r="GU5" s="2282" t="s">
        <v>3</v>
      </c>
      <c r="GV5" s="713"/>
      <c r="GW5" s="2282" t="s">
        <v>461</v>
      </c>
      <c r="GX5" s="2282" t="s">
        <v>3</v>
      </c>
      <c r="GY5" s="713"/>
      <c r="GZ5" s="2282" t="s">
        <v>462</v>
      </c>
      <c r="HA5" s="2282"/>
      <c r="HB5" s="713"/>
      <c r="HC5" s="2282" t="s">
        <v>463</v>
      </c>
      <c r="HD5" s="2283" t="s">
        <v>3</v>
      </c>
      <c r="HE5" s="714"/>
      <c r="HF5" s="2282" t="s">
        <v>464</v>
      </c>
      <c r="HG5" s="2283" t="s">
        <v>3</v>
      </c>
      <c r="HH5" s="714"/>
      <c r="HI5" s="2282" t="s">
        <v>465</v>
      </c>
      <c r="HJ5" s="2283" t="s">
        <v>3</v>
      </c>
      <c r="HK5" s="714"/>
      <c r="HL5" s="2282" t="s">
        <v>466</v>
      </c>
      <c r="HM5" s="2283" t="s">
        <v>3</v>
      </c>
      <c r="HN5" s="714"/>
      <c r="HO5" s="2282" t="s">
        <v>467</v>
      </c>
      <c r="HP5" s="2283" t="s">
        <v>3</v>
      </c>
      <c r="HQ5" s="714"/>
      <c r="HR5" s="2282" t="s">
        <v>468</v>
      </c>
      <c r="HS5" s="2283" t="s">
        <v>3</v>
      </c>
      <c r="HT5" s="714"/>
      <c r="HU5" s="2282" t="s">
        <v>469</v>
      </c>
      <c r="HV5" s="2283" t="s">
        <v>3</v>
      </c>
      <c r="HW5" s="714"/>
      <c r="HX5" s="2282" t="s">
        <v>470</v>
      </c>
      <c r="HY5" s="2283" t="s">
        <v>3</v>
      </c>
      <c r="HZ5" s="714"/>
      <c r="IA5" s="2282" t="s">
        <v>471</v>
      </c>
      <c r="IB5" s="2283" t="s">
        <v>3</v>
      </c>
      <c r="IC5" s="714"/>
      <c r="ID5" s="2282" t="s">
        <v>472</v>
      </c>
      <c r="IE5" s="2283" t="s">
        <v>3</v>
      </c>
      <c r="IF5" s="714"/>
      <c r="IG5" s="2282" t="s">
        <v>473</v>
      </c>
      <c r="IH5" s="2283" t="s">
        <v>3</v>
      </c>
      <c r="II5" s="714"/>
      <c r="IJ5" s="2282" t="s">
        <v>474</v>
      </c>
      <c r="IK5" s="2283" t="s">
        <v>3</v>
      </c>
      <c r="IL5" s="2282" t="s">
        <v>475</v>
      </c>
      <c r="IM5" s="2283" t="s">
        <v>3</v>
      </c>
      <c r="IN5" s="2282" t="s">
        <v>476</v>
      </c>
      <c r="IO5" s="2283" t="s">
        <v>3</v>
      </c>
      <c r="IP5" s="714"/>
      <c r="IQ5" s="2282" t="s">
        <v>477</v>
      </c>
      <c r="IR5" s="2283" t="s">
        <v>3</v>
      </c>
      <c r="IS5" s="714"/>
      <c r="IT5" s="2282" t="s">
        <v>478</v>
      </c>
      <c r="IU5" s="2283" t="s">
        <v>3</v>
      </c>
      <c r="IV5" s="714"/>
      <c r="IW5" s="2282" t="s">
        <v>479</v>
      </c>
      <c r="IX5" s="2283"/>
      <c r="IY5" s="714"/>
      <c r="IZ5" s="2282" t="s">
        <v>480</v>
      </c>
      <c r="JA5" s="2283"/>
      <c r="JB5" s="714"/>
      <c r="JC5" s="2282" t="s">
        <v>481</v>
      </c>
      <c r="JD5" s="2283"/>
      <c r="JE5" s="714"/>
      <c r="JF5" s="2282" t="s">
        <v>482</v>
      </c>
      <c r="JG5" s="2283"/>
      <c r="JH5" s="714"/>
      <c r="JI5" s="2282" t="s">
        <v>483</v>
      </c>
      <c r="JJ5" s="2283"/>
      <c r="JK5" s="714"/>
      <c r="JL5" s="2282" t="s">
        <v>484</v>
      </c>
      <c r="JM5" s="2283"/>
      <c r="JN5" s="714"/>
      <c r="JO5" s="2282" t="s">
        <v>485</v>
      </c>
      <c r="JP5" s="2283"/>
      <c r="JQ5" s="714"/>
      <c r="JR5" s="2282" t="s">
        <v>486</v>
      </c>
      <c r="JS5" s="2283"/>
      <c r="JT5" s="714"/>
      <c r="JU5" s="2282" t="s">
        <v>487</v>
      </c>
      <c r="JV5" s="2283"/>
      <c r="JW5" s="714"/>
      <c r="JX5" s="2282" t="s">
        <v>488</v>
      </c>
      <c r="JY5" s="2283"/>
      <c r="JZ5" s="714"/>
      <c r="KA5" s="2282" t="s">
        <v>489</v>
      </c>
      <c r="KB5" s="2283"/>
      <c r="KC5" s="714"/>
      <c r="KD5" s="2282" t="s">
        <v>490</v>
      </c>
      <c r="KE5" s="2283"/>
      <c r="KF5" s="714"/>
      <c r="KG5" s="2282" t="s">
        <v>491</v>
      </c>
      <c r="KH5" s="2283"/>
      <c r="KI5" s="714"/>
      <c r="KJ5" s="2282" t="s">
        <v>492</v>
      </c>
      <c r="KK5" s="2283"/>
      <c r="KL5" s="2282" t="s">
        <v>493</v>
      </c>
      <c r="KM5" s="2283"/>
      <c r="KN5" s="2282" t="s">
        <v>494</v>
      </c>
      <c r="KO5" s="2283"/>
      <c r="KP5" s="2282" t="s">
        <v>495</v>
      </c>
      <c r="KQ5" s="2282"/>
      <c r="KR5" s="2282"/>
      <c r="KS5" s="2282" t="s">
        <v>496</v>
      </c>
      <c r="KT5" s="2283"/>
      <c r="KU5" s="714"/>
      <c r="KV5" s="2282" t="s">
        <v>497</v>
      </c>
      <c r="KW5" s="2283"/>
      <c r="KX5" s="714"/>
      <c r="KY5" s="2282" t="s">
        <v>498</v>
      </c>
      <c r="KZ5" s="2283"/>
      <c r="LA5" s="714"/>
      <c r="LB5" s="2282" t="s">
        <v>499</v>
      </c>
      <c r="LC5" s="2283"/>
      <c r="LD5" s="714"/>
      <c r="LE5" s="2282" t="s">
        <v>500</v>
      </c>
      <c r="LF5" s="2283"/>
      <c r="LG5" s="714"/>
      <c r="LH5" s="2282" t="s">
        <v>501</v>
      </c>
      <c r="LI5" s="2283"/>
      <c r="LJ5" s="714"/>
      <c r="LK5" s="2282" t="s">
        <v>502</v>
      </c>
      <c r="LL5" s="2283"/>
      <c r="LM5" s="714"/>
      <c r="LN5" s="2282" t="s">
        <v>503</v>
      </c>
      <c r="LO5" s="2283"/>
      <c r="LP5" s="714"/>
      <c r="LQ5" s="2282" t="s">
        <v>504</v>
      </c>
      <c r="LR5" s="2283"/>
      <c r="LS5" s="714"/>
      <c r="LT5" s="2282" t="s">
        <v>505</v>
      </c>
      <c r="LU5" s="2283"/>
      <c r="LV5" s="714"/>
      <c r="LW5" s="2282" t="s">
        <v>506</v>
      </c>
      <c r="LX5" s="2283"/>
      <c r="LY5" s="714"/>
      <c r="LZ5" s="2282" t="s">
        <v>507</v>
      </c>
      <c r="MA5" s="2283"/>
      <c r="MB5" s="714"/>
      <c r="MC5" s="2282" t="s">
        <v>508</v>
      </c>
      <c r="MD5" s="2283"/>
      <c r="ME5" s="714"/>
      <c r="MF5" s="2282" t="s">
        <v>509</v>
      </c>
      <c r="MG5" s="2283"/>
      <c r="MH5" s="714"/>
      <c r="MI5" s="2282" t="s">
        <v>510</v>
      </c>
      <c r="MJ5" s="2283"/>
      <c r="MK5" s="714"/>
      <c r="ML5" s="2282" t="s">
        <v>511</v>
      </c>
      <c r="MM5" s="2283"/>
      <c r="MN5" s="714"/>
      <c r="MO5" s="2282" t="s">
        <v>512</v>
      </c>
      <c r="MP5" s="2283"/>
      <c r="MQ5" s="714"/>
      <c r="MR5" s="2282" t="s">
        <v>513</v>
      </c>
      <c r="MS5" s="2283"/>
      <c r="MT5" s="714"/>
      <c r="MU5" s="2282" t="s">
        <v>514</v>
      </c>
      <c r="MV5" s="2283"/>
      <c r="MW5" s="714"/>
      <c r="MX5" s="2282" t="s">
        <v>515</v>
      </c>
      <c r="MY5" s="2283"/>
      <c r="MZ5" s="714"/>
      <c r="NA5" s="2282" t="s">
        <v>516</v>
      </c>
      <c r="NB5" s="2283"/>
      <c r="NC5" s="714"/>
      <c r="ND5" s="2282" t="s">
        <v>517</v>
      </c>
      <c r="NE5" s="2283"/>
      <c r="NF5" s="714"/>
      <c r="NG5" s="2282" t="s">
        <v>518</v>
      </c>
      <c r="NH5" s="2283"/>
      <c r="NI5" s="714"/>
      <c r="NJ5" s="2282" t="s">
        <v>519</v>
      </c>
      <c r="NK5" s="2283"/>
      <c r="NL5" s="714"/>
      <c r="NM5" s="2282" t="s">
        <v>520</v>
      </c>
      <c r="NN5" s="2283"/>
      <c r="NO5" s="714"/>
      <c r="NP5" s="2282" t="s">
        <v>521</v>
      </c>
      <c r="NQ5" s="2283"/>
      <c r="NR5" s="714"/>
      <c r="NS5" s="2282" t="s">
        <v>522</v>
      </c>
      <c r="NT5" s="2283"/>
      <c r="NU5" s="714"/>
      <c r="NV5" s="2282" t="s">
        <v>523</v>
      </c>
      <c r="NW5" s="2283"/>
      <c r="NX5" s="714"/>
      <c r="NY5" s="2282" t="s">
        <v>524</v>
      </c>
      <c r="NZ5" s="2283"/>
      <c r="OA5" s="714"/>
      <c r="OB5" s="2282" t="s">
        <v>525</v>
      </c>
      <c r="OC5" s="2283"/>
      <c r="OD5" s="714"/>
      <c r="OE5" s="2282" t="s">
        <v>526</v>
      </c>
      <c r="OF5" s="2283"/>
      <c r="OG5" s="714"/>
      <c r="OH5" s="2282" t="s">
        <v>520</v>
      </c>
      <c r="OI5" s="2283"/>
      <c r="OJ5" s="714"/>
      <c r="OK5" s="2282" t="s">
        <v>527</v>
      </c>
      <c r="OL5" s="2283"/>
      <c r="OM5" s="714"/>
      <c r="ON5" s="2282" t="s">
        <v>522</v>
      </c>
      <c r="OO5" s="2283"/>
      <c r="OP5" s="714"/>
      <c r="OQ5" s="2282" t="s">
        <v>523</v>
      </c>
      <c r="OR5" s="2283"/>
      <c r="OS5" s="714"/>
      <c r="OT5" s="2282" t="s">
        <v>524</v>
      </c>
      <c r="OU5" s="2283"/>
      <c r="OV5" s="714"/>
      <c r="OW5" s="2282" t="s">
        <v>528</v>
      </c>
      <c r="OX5" s="2283"/>
      <c r="OY5" s="714"/>
      <c r="OZ5" s="2282" t="s">
        <v>529</v>
      </c>
      <c r="PA5" s="2283"/>
      <c r="PB5" s="714"/>
    </row>
    <row r="6" spans="1:418" ht="12.75" customHeight="1" x14ac:dyDescent="0.25">
      <c r="A6" s="715" t="s">
        <v>296</v>
      </c>
      <c r="B6" s="401"/>
      <c r="C6" s="401"/>
      <c r="D6" s="401"/>
      <c r="E6" s="2284">
        <v>37141</v>
      </c>
      <c r="F6" s="2284"/>
      <c r="G6" s="716"/>
      <c r="H6" s="2284">
        <v>37141</v>
      </c>
      <c r="I6" s="2285"/>
      <c r="J6" s="717"/>
      <c r="K6" s="2284">
        <v>37141</v>
      </c>
      <c r="L6" s="2285"/>
      <c r="M6" s="717"/>
      <c r="N6" s="2284">
        <v>37141</v>
      </c>
      <c r="O6" s="2285"/>
      <c r="P6" s="717"/>
      <c r="Q6" s="2284">
        <v>37141</v>
      </c>
      <c r="R6" s="2284"/>
      <c r="S6" s="717"/>
      <c r="T6" s="2284">
        <v>37141</v>
      </c>
      <c r="U6" s="2285"/>
      <c r="V6" s="717"/>
      <c r="W6" s="2284">
        <v>37141</v>
      </c>
      <c r="X6" s="2285"/>
      <c r="Y6" s="717"/>
      <c r="Z6" s="2284">
        <v>37141</v>
      </c>
      <c r="AA6" s="2284"/>
      <c r="AB6" s="716"/>
      <c r="AC6" s="2284">
        <v>37497</v>
      </c>
      <c r="AD6" s="2285"/>
      <c r="AE6" s="717"/>
      <c r="AF6" s="2284">
        <v>37497</v>
      </c>
      <c r="AG6" s="2285"/>
      <c r="AH6" s="717"/>
      <c r="AI6" s="2284">
        <v>37497</v>
      </c>
      <c r="AJ6" s="2285"/>
      <c r="AK6" s="717"/>
      <c r="AL6" s="2284">
        <v>37497</v>
      </c>
      <c r="AM6" s="2285"/>
      <c r="AN6" s="717"/>
      <c r="AO6" s="2284">
        <v>37498</v>
      </c>
      <c r="AP6" s="2285"/>
      <c r="AQ6" s="717"/>
      <c r="AR6" s="2284">
        <v>37497</v>
      </c>
      <c r="AS6" s="2285"/>
      <c r="AT6" s="717"/>
      <c r="AU6" s="2284">
        <v>37497</v>
      </c>
      <c r="AV6" s="2285"/>
      <c r="AW6" s="717"/>
      <c r="AX6" s="2284">
        <v>37497</v>
      </c>
      <c r="AY6" s="2285"/>
      <c r="AZ6" s="717"/>
      <c r="BA6" s="2284">
        <v>37497</v>
      </c>
      <c r="BB6" s="2285"/>
      <c r="BC6" s="717"/>
      <c r="BD6" s="2284">
        <v>37497</v>
      </c>
      <c r="BE6" s="2285"/>
      <c r="BF6" s="717"/>
      <c r="BG6" s="2284">
        <v>37497</v>
      </c>
      <c r="BH6" s="2285"/>
      <c r="BI6" s="717"/>
      <c r="BJ6" s="2284">
        <v>37498</v>
      </c>
      <c r="BK6" s="2285"/>
      <c r="BL6" s="717"/>
      <c r="BM6" s="2284">
        <v>37498</v>
      </c>
      <c r="BN6" s="2285"/>
      <c r="BO6" s="717"/>
      <c r="BP6" s="2284">
        <v>37862</v>
      </c>
      <c r="BQ6" s="2284"/>
      <c r="BR6" s="716"/>
      <c r="BS6" s="2284">
        <v>37862</v>
      </c>
      <c r="BT6" s="2284"/>
      <c r="BU6" s="2284">
        <v>37862</v>
      </c>
      <c r="BV6" s="2284"/>
      <c r="BW6" s="716"/>
      <c r="BX6" s="2284">
        <v>38189</v>
      </c>
      <c r="BY6" s="2285"/>
      <c r="BZ6" s="717"/>
      <c r="CA6" s="2284">
        <v>38189</v>
      </c>
      <c r="CB6" s="2285"/>
      <c r="CC6" s="717"/>
      <c r="CD6" s="2284">
        <v>38189</v>
      </c>
      <c r="CE6" s="2285"/>
      <c r="CF6" s="717"/>
      <c r="CG6" s="2284">
        <v>38189</v>
      </c>
      <c r="CH6" s="2285"/>
      <c r="CI6" s="717"/>
      <c r="CJ6" s="2284">
        <v>38189</v>
      </c>
      <c r="CK6" s="2285"/>
      <c r="CL6" s="717"/>
      <c r="CM6" s="2284">
        <v>38189</v>
      </c>
      <c r="CN6" s="2285"/>
      <c r="CO6" s="717"/>
      <c r="CP6" s="2284">
        <v>38189</v>
      </c>
      <c r="CQ6" s="2285"/>
      <c r="CR6" s="717"/>
      <c r="CS6" s="2284">
        <v>38189</v>
      </c>
      <c r="CT6" s="2285"/>
      <c r="CU6" s="717"/>
      <c r="CV6" s="2284">
        <v>38189</v>
      </c>
      <c r="CW6" s="2285"/>
      <c r="CX6" s="717"/>
      <c r="CY6" s="2284">
        <v>38189</v>
      </c>
      <c r="CZ6" s="2285"/>
      <c r="DA6" s="717"/>
      <c r="DB6" s="2284">
        <v>38190</v>
      </c>
      <c r="DC6" s="2285"/>
      <c r="DD6" s="2284">
        <v>38190</v>
      </c>
      <c r="DE6" s="2285"/>
      <c r="DF6" s="2284">
        <v>38215</v>
      </c>
      <c r="DG6" s="2284"/>
      <c r="DH6" s="716"/>
      <c r="DI6" s="2284">
        <v>38215</v>
      </c>
      <c r="DJ6" s="2284"/>
      <c r="DK6" s="716"/>
      <c r="DL6" s="2284">
        <v>38215</v>
      </c>
      <c r="DM6" s="2284"/>
      <c r="DN6" s="716"/>
      <c r="DO6" s="2284">
        <v>38215</v>
      </c>
      <c r="DP6" s="2284"/>
      <c r="DQ6" s="716"/>
      <c r="DR6" s="2284">
        <v>38215</v>
      </c>
      <c r="DS6" s="2284"/>
      <c r="DT6" s="716"/>
      <c r="DU6" s="2284">
        <v>38215</v>
      </c>
      <c r="DV6" s="2284"/>
      <c r="DW6" s="716"/>
      <c r="DX6" s="2284">
        <v>38215</v>
      </c>
      <c r="DY6" s="2284"/>
      <c r="DZ6" s="716"/>
      <c r="EA6" s="2284">
        <v>38363</v>
      </c>
      <c r="EB6" s="2284"/>
      <c r="EC6" s="716"/>
      <c r="ED6" s="2284">
        <v>38363</v>
      </c>
      <c r="EE6" s="2284"/>
      <c r="EF6" s="2284">
        <v>38363</v>
      </c>
      <c r="EG6" s="2284"/>
      <c r="EH6" s="716"/>
      <c r="EI6" s="2284">
        <v>38363</v>
      </c>
      <c r="EJ6" s="2284"/>
      <c r="EK6" s="716"/>
      <c r="EL6" s="2284">
        <v>38363</v>
      </c>
      <c r="EM6" s="2284"/>
      <c r="EN6" s="716"/>
      <c r="EO6" s="2284">
        <v>38363</v>
      </c>
      <c r="EP6" s="2284"/>
      <c r="EQ6" s="716"/>
      <c r="ER6" s="2284">
        <v>38363</v>
      </c>
      <c r="ES6" s="2284"/>
      <c r="ET6" s="716"/>
      <c r="EU6" s="2284">
        <v>38524</v>
      </c>
      <c r="EV6" s="2284"/>
      <c r="EW6" s="716"/>
      <c r="EX6" s="2284">
        <v>38524</v>
      </c>
      <c r="EY6" s="2284"/>
      <c r="EZ6" s="716"/>
      <c r="FA6" s="2284">
        <v>38524</v>
      </c>
      <c r="FB6" s="2284"/>
      <c r="FC6" s="716"/>
      <c r="FD6" s="2284">
        <v>38524</v>
      </c>
      <c r="FE6" s="2284"/>
      <c r="FF6" s="716"/>
      <c r="FG6" s="2284">
        <v>38524</v>
      </c>
      <c r="FH6" s="2284"/>
      <c r="FI6" s="716"/>
      <c r="FJ6" s="2284">
        <v>38524</v>
      </c>
      <c r="FK6" s="2284"/>
      <c r="FL6" s="716"/>
      <c r="FM6" s="2284">
        <v>38524</v>
      </c>
      <c r="FN6" s="2284"/>
      <c r="FO6" s="716"/>
      <c r="FP6" s="2284">
        <v>38616</v>
      </c>
      <c r="FQ6" s="2284"/>
      <c r="FR6" s="716"/>
      <c r="FS6" s="2284">
        <v>38616</v>
      </c>
      <c r="FT6" s="2284"/>
      <c r="FU6" s="716"/>
      <c r="FV6" s="2284">
        <v>38616</v>
      </c>
      <c r="FW6" s="2284"/>
      <c r="FX6" s="716"/>
      <c r="FY6" s="2284">
        <v>38616</v>
      </c>
      <c r="FZ6" s="2284"/>
      <c r="GA6" s="716"/>
      <c r="GB6" s="2284">
        <v>38616</v>
      </c>
      <c r="GC6" s="2284"/>
      <c r="GD6" s="716"/>
      <c r="GE6" s="2284">
        <v>38616</v>
      </c>
      <c r="GF6" s="2284"/>
      <c r="GG6" s="716"/>
      <c r="GH6" s="2284">
        <v>38616</v>
      </c>
      <c r="GI6" s="2284"/>
      <c r="GJ6" s="716"/>
      <c r="GK6" s="2284">
        <v>39349</v>
      </c>
      <c r="GL6" s="2284"/>
      <c r="GM6" s="716"/>
      <c r="GN6" s="2284">
        <v>39349</v>
      </c>
      <c r="GO6" s="2284"/>
      <c r="GP6" s="716"/>
      <c r="GQ6" s="2284">
        <v>39349</v>
      </c>
      <c r="GR6" s="2284"/>
      <c r="GS6" s="716"/>
      <c r="GT6" s="2284">
        <v>39349</v>
      </c>
      <c r="GU6" s="2284"/>
      <c r="GV6" s="716"/>
      <c r="GW6" s="2284">
        <v>39349</v>
      </c>
      <c r="GX6" s="2284"/>
      <c r="GY6" s="716"/>
      <c r="GZ6" s="2284">
        <v>39349</v>
      </c>
      <c r="HA6" s="2284"/>
      <c r="HB6" s="716"/>
      <c r="HC6" s="2284">
        <v>39351</v>
      </c>
      <c r="HD6" s="2285"/>
      <c r="HE6" s="717"/>
      <c r="HF6" s="2284">
        <v>39351</v>
      </c>
      <c r="HG6" s="2285"/>
      <c r="HH6" s="717"/>
      <c r="HI6" s="2284">
        <v>39351</v>
      </c>
      <c r="HJ6" s="2285"/>
      <c r="HK6" s="717"/>
      <c r="HL6" s="2284">
        <v>39351</v>
      </c>
      <c r="HM6" s="2285"/>
      <c r="HN6" s="717"/>
      <c r="HO6" s="2284">
        <v>39351</v>
      </c>
      <c r="HP6" s="2285"/>
      <c r="HQ6" s="717"/>
      <c r="HR6" s="2284">
        <v>39351</v>
      </c>
      <c r="HS6" s="2285"/>
      <c r="HT6" s="717"/>
      <c r="HU6" s="2284">
        <v>39351</v>
      </c>
      <c r="HV6" s="2285"/>
      <c r="HW6" s="717"/>
      <c r="HX6" s="2284">
        <v>39351</v>
      </c>
      <c r="HY6" s="2285"/>
      <c r="HZ6" s="717"/>
      <c r="IA6" s="2284">
        <v>39352</v>
      </c>
      <c r="IB6" s="2285"/>
      <c r="IC6" s="717"/>
      <c r="ID6" s="2284">
        <v>39352</v>
      </c>
      <c r="IE6" s="2285"/>
      <c r="IF6" s="717"/>
      <c r="IG6" s="2284">
        <v>39352</v>
      </c>
      <c r="IH6" s="2285"/>
      <c r="II6" s="717"/>
      <c r="IJ6" s="2284">
        <v>39352</v>
      </c>
      <c r="IK6" s="2285"/>
      <c r="IL6" s="2284">
        <v>39352</v>
      </c>
      <c r="IM6" s="2285"/>
      <c r="IN6" s="2284">
        <v>39352</v>
      </c>
      <c r="IO6" s="2285"/>
      <c r="IP6" s="717"/>
      <c r="IQ6" s="2284">
        <v>39352</v>
      </c>
      <c r="IR6" s="2285"/>
      <c r="IS6" s="717"/>
      <c r="IT6" s="2284">
        <v>39352</v>
      </c>
      <c r="IU6" s="2285"/>
      <c r="IV6" s="717"/>
      <c r="IW6" s="2284">
        <v>41075</v>
      </c>
      <c r="IX6" s="2285"/>
      <c r="IY6" s="717"/>
      <c r="IZ6" s="2284">
        <v>41425</v>
      </c>
      <c r="JA6" s="2285"/>
      <c r="JB6" s="717"/>
      <c r="JC6" s="2284">
        <v>41075</v>
      </c>
      <c r="JD6" s="2285"/>
      <c r="JE6" s="717"/>
      <c r="JF6" s="2284">
        <v>41425</v>
      </c>
      <c r="JG6" s="2284"/>
      <c r="JH6" s="717"/>
      <c r="JI6" s="2284">
        <v>41075</v>
      </c>
      <c r="JJ6" s="2285"/>
      <c r="JK6" s="717"/>
      <c r="JL6" s="2284">
        <v>41425</v>
      </c>
      <c r="JM6" s="2284"/>
      <c r="JN6" s="717"/>
      <c r="JO6" s="2284">
        <v>42669</v>
      </c>
      <c r="JP6" s="2285"/>
      <c r="JQ6" s="717"/>
      <c r="JR6" s="2284">
        <v>42768</v>
      </c>
      <c r="JS6" s="2285"/>
      <c r="JT6" s="717"/>
      <c r="JU6" s="2284">
        <v>42856</v>
      </c>
      <c r="JV6" s="2285"/>
      <c r="JW6" s="717"/>
      <c r="JX6" s="2284">
        <v>42942</v>
      </c>
      <c r="JY6" s="2285"/>
      <c r="JZ6" s="717"/>
      <c r="KA6" s="2284">
        <v>43440</v>
      </c>
      <c r="KB6" s="2285"/>
      <c r="KC6" s="717"/>
      <c r="KD6" s="2284">
        <v>43594</v>
      </c>
      <c r="KE6" s="2285"/>
      <c r="KF6" s="717"/>
      <c r="KG6" s="2284">
        <v>43747</v>
      </c>
      <c r="KH6" s="2285"/>
      <c r="KI6" s="717"/>
      <c r="KJ6" s="2284">
        <v>42669</v>
      </c>
      <c r="KK6" s="2285"/>
      <c r="KL6" s="2284">
        <v>42767</v>
      </c>
      <c r="KM6" s="2285"/>
      <c r="KN6" s="2284">
        <v>42852</v>
      </c>
      <c r="KO6" s="2285"/>
      <c r="KP6" s="2284">
        <v>42941</v>
      </c>
      <c r="KQ6" s="2284"/>
      <c r="KR6" s="2284"/>
      <c r="KS6" s="2284">
        <v>43439</v>
      </c>
      <c r="KT6" s="2285"/>
      <c r="KU6" s="717"/>
      <c r="KV6" s="2284">
        <v>43593</v>
      </c>
      <c r="KW6" s="2285"/>
      <c r="KX6" s="717"/>
      <c r="KY6" s="2284">
        <v>43746</v>
      </c>
      <c r="KZ6" s="2285"/>
      <c r="LA6" s="717"/>
      <c r="LB6" s="2284">
        <v>42669</v>
      </c>
      <c r="LC6" s="2285"/>
      <c r="LD6" s="717"/>
      <c r="LE6" s="2284">
        <v>42768</v>
      </c>
      <c r="LF6" s="2285"/>
      <c r="LG6" s="717"/>
      <c r="LH6" s="2284">
        <v>42856</v>
      </c>
      <c r="LI6" s="2285"/>
      <c r="LJ6" s="717"/>
      <c r="LK6" s="2284">
        <v>42943</v>
      </c>
      <c r="LL6" s="2285"/>
      <c r="LM6" s="717"/>
      <c r="LN6" s="2284">
        <v>43441</v>
      </c>
      <c r="LO6" s="2285"/>
      <c r="LP6" s="717"/>
      <c r="LQ6" s="2284">
        <v>43594</v>
      </c>
      <c r="LR6" s="2285"/>
      <c r="LS6" s="717"/>
      <c r="LT6" s="2284">
        <v>43747</v>
      </c>
      <c r="LU6" s="2285"/>
      <c r="LV6" s="717"/>
      <c r="LW6" s="2284">
        <v>42669</v>
      </c>
      <c r="LX6" s="2285"/>
      <c r="LY6" s="717"/>
      <c r="LZ6" s="2284">
        <v>42767</v>
      </c>
      <c r="MA6" s="2285"/>
      <c r="MB6" s="717"/>
      <c r="MC6" s="2284">
        <v>42852</v>
      </c>
      <c r="MD6" s="2285"/>
      <c r="ME6" s="717"/>
      <c r="MF6" s="2284">
        <v>42942</v>
      </c>
      <c r="MG6" s="2285"/>
      <c r="MH6" s="717"/>
      <c r="MI6" s="2284">
        <v>43440</v>
      </c>
      <c r="MJ6" s="2285"/>
      <c r="MK6" s="717"/>
      <c r="ML6" s="2284">
        <v>43593</v>
      </c>
      <c r="MM6" s="2285"/>
      <c r="MN6" s="717"/>
      <c r="MO6" s="2284">
        <v>43746</v>
      </c>
      <c r="MP6" s="2285"/>
      <c r="MQ6" s="717"/>
      <c r="MR6" s="2284">
        <v>42669</v>
      </c>
      <c r="MS6" s="2285"/>
      <c r="MT6" s="717"/>
      <c r="MU6" s="2284">
        <v>42768</v>
      </c>
      <c r="MV6" s="2285"/>
      <c r="MW6" s="717"/>
      <c r="MX6" s="2284">
        <v>42856</v>
      </c>
      <c r="MY6" s="2285"/>
      <c r="MZ6" s="717"/>
      <c r="NA6" s="2284">
        <v>42943</v>
      </c>
      <c r="NB6" s="2285"/>
      <c r="NC6" s="717"/>
      <c r="ND6" s="2284">
        <v>43441</v>
      </c>
      <c r="NE6" s="2285"/>
      <c r="NF6" s="717"/>
      <c r="NG6" s="2284">
        <v>43594</v>
      </c>
      <c r="NH6" s="2285"/>
      <c r="NI6" s="717"/>
      <c r="NJ6" s="2284">
        <v>43747</v>
      </c>
      <c r="NK6" s="2285"/>
      <c r="NL6" s="717"/>
      <c r="NM6" s="2284">
        <v>42669</v>
      </c>
      <c r="NN6" s="2285"/>
      <c r="NO6" s="717"/>
      <c r="NP6" s="2284">
        <v>42768</v>
      </c>
      <c r="NQ6" s="2285"/>
      <c r="NR6" s="717"/>
      <c r="NS6" s="2284">
        <v>42856</v>
      </c>
      <c r="NT6" s="2285"/>
      <c r="NU6" s="717"/>
      <c r="NV6" s="2284">
        <v>42943</v>
      </c>
      <c r="NW6" s="2285"/>
      <c r="NX6" s="717"/>
      <c r="NY6" s="2284">
        <v>43441</v>
      </c>
      <c r="NZ6" s="2285"/>
      <c r="OA6" s="717"/>
      <c r="OB6" s="2284">
        <v>43594</v>
      </c>
      <c r="OC6" s="2285"/>
      <c r="OD6" s="717"/>
      <c r="OE6" s="2284">
        <v>43747</v>
      </c>
      <c r="OF6" s="2285"/>
      <c r="OG6" s="717"/>
      <c r="OH6" s="2284">
        <v>42669</v>
      </c>
      <c r="OI6" s="2285"/>
      <c r="OJ6" s="717"/>
      <c r="OK6" s="2284">
        <v>42767</v>
      </c>
      <c r="OL6" s="2285"/>
      <c r="OM6" s="717"/>
      <c r="ON6" s="2284">
        <v>42856</v>
      </c>
      <c r="OO6" s="2285"/>
      <c r="OP6" s="717"/>
      <c r="OQ6" s="2284">
        <v>42943</v>
      </c>
      <c r="OR6" s="2285"/>
      <c r="OS6" s="717"/>
      <c r="OT6" s="2284">
        <v>43441</v>
      </c>
      <c r="OU6" s="2285"/>
      <c r="OV6" s="717"/>
      <c r="OW6" s="2284">
        <v>43594</v>
      </c>
      <c r="OX6" s="2285"/>
      <c r="OY6" s="717"/>
      <c r="OZ6" s="2284">
        <v>43747</v>
      </c>
      <c r="PA6" s="2285"/>
      <c r="PB6" s="717"/>
    </row>
    <row r="7" spans="1:418" ht="12.75" customHeight="1" x14ac:dyDescent="0.25">
      <c r="A7" s="715" t="s">
        <v>75</v>
      </c>
      <c r="B7" s="401"/>
      <c r="C7" s="401"/>
      <c r="D7" s="401"/>
      <c r="E7" s="2286" t="s">
        <v>91</v>
      </c>
      <c r="F7" s="2286" t="s">
        <v>3</v>
      </c>
      <c r="G7" s="718"/>
      <c r="H7" s="2286" t="s">
        <v>91</v>
      </c>
      <c r="I7" s="2285" t="s">
        <v>3</v>
      </c>
      <c r="J7" s="717"/>
      <c r="K7" s="2286" t="s">
        <v>91</v>
      </c>
      <c r="L7" s="2285" t="s">
        <v>3</v>
      </c>
      <c r="M7" s="717"/>
      <c r="N7" s="2286" t="s">
        <v>91</v>
      </c>
      <c r="O7" s="2285" t="s">
        <v>3</v>
      </c>
      <c r="P7" s="717"/>
      <c r="Q7" s="718" t="s">
        <v>91</v>
      </c>
      <c r="R7" s="717" t="s">
        <v>3</v>
      </c>
      <c r="S7" s="717"/>
      <c r="T7" s="2286" t="s">
        <v>91</v>
      </c>
      <c r="U7" s="2285" t="s">
        <v>3</v>
      </c>
      <c r="V7" s="717"/>
      <c r="W7" s="2286" t="s">
        <v>91</v>
      </c>
      <c r="X7" s="2285" t="s">
        <v>3</v>
      </c>
      <c r="Y7" s="717"/>
      <c r="Z7" s="2286" t="s">
        <v>91</v>
      </c>
      <c r="AA7" s="2286" t="s">
        <v>3</v>
      </c>
      <c r="AB7" s="718"/>
      <c r="AC7" s="2286" t="s">
        <v>91</v>
      </c>
      <c r="AD7" s="2285" t="s">
        <v>3</v>
      </c>
      <c r="AE7" s="717"/>
      <c r="AF7" s="2286" t="s">
        <v>91</v>
      </c>
      <c r="AG7" s="2285" t="s">
        <v>3</v>
      </c>
      <c r="AH7" s="717"/>
      <c r="AI7" s="2286" t="s">
        <v>91</v>
      </c>
      <c r="AJ7" s="2285" t="s">
        <v>3</v>
      </c>
      <c r="AK7" s="717"/>
      <c r="AL7" s="2286" t="s">
        <v>91</v>
      </c>
      <c r="AM7" s="2285" t="s">
        <v>3</v>
      </c>
      <c r="AN7" s="717"/>
      <c r="AO7" s="2286" t="s">
        <v>91</v>
      </c>
      <c r="AP7" s="2285" t="s">
        <v>3</v>
      </c>
      <c r="AQ7" s="717"/>
      <c r="AR7" s="2286" t="s">
        <v>91</v>
      </c>
      <c r="AS7" s="2285" t="s">
        <v>3</v>
      </c>
      <c r="AT7" s="717"/>
      <c r="AU7" s="2286" t="s">
        <v>91</v>
      </c>
      <c r="AV7" s="2285" t="s">
        <v>3</v>
      </c>
      <c r="AW7" s="717"/>
      <c r="AX7" s="2286" t="s">
        <v>91</v>
      </c>
      <c r="AY7" s="2285" t="s">
        <v>3</v>
      </c>
      <c r="AZ7" s="717"/>
      <c r="BA7" s="2286" t="s">
        <v>91</v>
      </c>
      <c r="BB7" s="2285" t="s">
        <v>3</v>
      </c>
      <c r="BC7" s="717"/>
      <c r="BD7" s="2286" t="s">
        <v>530</v>
      </c>
      <c r="BE7" s="2285" t="s">
        <v>3</v>
      </c>
      <c r="BF7" s="717"/>
      <c r="BG7" s="2286" t="s">
        <v>91</v>
      </c>
      <c r="BH7" s="2285" t="s">
        <v>3</v>
      </c>
      <c r="BI7" s="717"/>
      <c r="BJ7" s="2286" t="s">
        <v>91</v>
      </c>
      <c r="BK7" s="2285" t="s">
        <v>3</v>
      </c>
      <c r="BL7" s="717"/>
      <c r="BM7" s="2286" t="s">
        <v>91</v>
      </c>
      <c r="BN7" s="2285" t="s">
        <v>3</v>
      </c>
      <c r="BO7" s="717"/>
      <c r="BP7" s="2286" t="s">
        <v>91</v>
      </c>
      <c r="BQ7" s="2286" t="s">
        <v>3</v>
      </c>
      <c r="BR7" s="718"/>
      <c r="BS7" s="2286" t="s">
        <v>91</v>
      </c>
      <c r="BT7" s="2286" t="s">
        <v>3</v>
      </c>
      <c r="BU7" s="2286" t="s">
        <v>91</v>
      </c>
      <c r="BV7" s="2286" t="s">
        <v>3</v>
      </c>
      <c r="BW7" s="718"/>
      <c r="BX7" s="2286" t="s">
        <v>91</v>
      </c>
      <c r="BY7" s="2285" t="s">
        <v>3</v>
      </c>
      <c r="BZ7" s="717"/>
      <c r="CA7" s="2286" t="s">
        <v>91</v>
      </c>
      <c r="CB7" s="2285" t="s">
        <v>3</v>
      </c>
      <c r="CC7" s="717"/>
      <c r="CD7" s="2286" t="s">
        <v>91</v>
      </c>
      <c r="CE7" s="2285" t="s">
        <v>3</v>
      </c>
      <c r="CF7" s="717"/>
      <c r="CG7" s="2286" t="s">
        <v>91</v>
      </c>
      <c r="CH7" s="2285" t="s">
        <v>3</v>
      </c>
      <c r="CI7" s="717"/>
      <c r="CJ7" s="2286" t="s">
        <v>91</v>
      </c>
      <c r="CK7" s="2285" t="s">
        <v>3</v>
      </c>
      <c r="CL7" s="717"/>
      <c r="CM7" s="2286" t="s">
        <v>91</v>
      </c>
      <c r="CN7" s="2285" t="s">
        <v>3</v>
      </c>
      <c r="CO7" s="717"/>
      <c r="CP7" s="2286" t="s">
        <v>91</v>
      </c>
      <c r="CQ7" s="2285" t="s">
        <v>3</v>
      </c>
      <c r="CR7" s="717"/>
      <c r="CS7" s="2286" t="s">
        <v>91</v>
      </c>
      <c r="CT7" s="2285" t="s">
        <v>3</v>
      </c>
      <c r="CU7" s="717"/>
      <c r="CV7" s="2286" t="s">
        <v>91</v>
      </c>
      <c r="CW7" s="2285" t="s">
        <v>3</v>
      </c>
      <c r="CX7" s="717"/>
      <c r="CY7" s="2286" t="s">
        <v>91</v>
      </c>
      <c r="CZ7" s="2285" t="s">
        <v>3</v>
      </c>
      <c r="DA7" s="717"/>
      <c r="DB7" s="2286" t="s">
        <v>91</v>
      </c>
      <c r="DC7" s="2285" t="s">
        <v>3</v>
      </c>
      <c r="DD7" s="2286" t="s">
        <v>91</v>
      </c>
      <c r="DE7" s="2285" t="s">
        <v>3</v>
      </c>
      <c r="DF7" s="2286" t="s">
        <v>91</v>
      </c>
      <c r="DG7" s="2286" t="s">
        <v>3</v>
      </c>
      <c r="DH7" s="718"/>
      <c r="DI7" s="2286" t="s">
        <v>91</v>
      </c>
      <c r="DJ7" s="2286" t="s">
        <v>3</v>
      </c>
      <c r="DK7" s="718"/>
      <c r="DL7" s="2286" t="s">
        <v>91</v>
      </c>
      <c r="DM7" s="2286" t="s">
        <v>3</v>
      </c>
      <c r="DN7" s="718"/>
      <c r="DO7" s="2286" t="s">
        <v>530</v>
      </c>
      <c r="DP7" s="2286" t="s">
        <v>3</v>
      </c>
      <c r="DQ7" s="718"/>
      <c r="DR7" s="2286" t="s">
        <v>91</v>
      </c>
      <c r="DS7" s="2286" t="s">
        <v>3</v>
      </c>
      <c r="DT7" s="718"/>
      <c r="DU7" s="2286" t="s">
        <v>530</v>
      </c>
      <c r="DV7" s="2286" t="s">
        <v>3</v>
      </c>
      <c r="DW7" s="718"/>
      <c r="DX7" s="2286" t="s">
        <v>91</v>
      </c>
      <c r="DY7" s="2286" t="s">
        <v>3</v>
      </c>
      <c r="DZ7" s="718"/>
      <c r="EA7" s="2286" t="s">
        <v>91</v>
      </c>
      <c r="EB7" s="2286" t="s">
        <v>3</v>
      </c>
      <c r="EC7" s="718"/>
      <c r="ED7" s="2286" t="s">
        <v>91</v>
      </c>
      <c r="EE7" s="2286" t="s">
        <v>3</v>
      </c>
      <c r="EF7" s="2286" t="s">
        <v>91</v>
      </c>
      <c r="EG7" s="2286" t="s">
        <v>3</v>
      </c>
      <c r="EH7" s="718"/>
      <c r="EI7" s="2286" t="s">
        <v>91</v>
      </c>
      <c r="EJ7" s="2286" t="s">
        <v>3</v>
      </c>
      <c r="EK7" s="718"/>
      <c r="EL7" s="2286" t="s">
        <v>91</v>
      </c>
      <c r="EM7" s="2286" t="s">
        <v>3</v>
      </c>
      <c r="EN7" s="718"/>
      <c r="EO7" s="2286" t="s">
        <v>91</v>
      </c>
      <c r="EP7" s="2286" t="s">
        <v>3</v>
      </c>
      <c r="EQ7" s="718"/>
      <c r="ER7" s="2286" t="s">
        <v>530</v>
      </c>
      <c r="ES7" s="2286" t="s">
        <v>3</v>
      </c>
      <c r="ET7" s="718"/>
      <c r="EU7" s="2286" t="s">
        <v>91</v>
      </c>
      <c r="EV7" s="2286" t="s">
        <v>3</v>
      </c>
      <c r="EW7" s="718"/>
      <c r="EX7" s="2286" t="s">
        <v>91</v>
      </c>
      <c r="EY7" s="2286" t="s">
        <v>3</v>
      </c>
      <c r="EZ7" s="718"/>
      <c r="FA7" s="2286" t="s">
        <v>91</v>
      </c>
      <c r="FB7" s="2286" t="s">
        <v>3</v>
      </c>
      <c r="FC7" s="718"/>
      <c r="FD7" s="2286" t="s">
        <v>530</v>
      </c>
      <c r="FE7" s="2286" t="s">
        <v>3</v>
      </c>
      <c r="FF7" s="718"/>
      <c r="FG7" s="2286" t="s">
        <v>91</v>
      </c>
      <c r="FH7" s="2286" t="s">
        <v>3</v>
      </c>
      <c r="FI7" s="718"/>
      <c r="FJ7" s="2286" t="s">
        <v>91</v>
      </c>
      <c r="FK7" s="2286" t="s">
        <v>3</v>
      </c>
      <c r="FL7" s="718"/>
      <c r="FM7" s="2286" t="s">
        <v>91</v>
      </c>
      <c r="FN7" s="2286" t="s">
        <v>3</v>
      </c>
      <c r="FO7" s="718"/>
      <c r="FP7" s="2286" t="s">
        <v>91</v>
      </c>
      <c r="FQ7" s="2286" t="s">
        <v>3</v>
      </c>
      <c r="FR7" s="718"/>
      <c r="FS7" s="2286" t="s">
        <v>91</v>
      </c>
      <c r="FT7" s="2286" t="s">
        <v>3</v>
      </c>
      <c r="FU7" s="718"/>
      <c r="FV7" s="2286" t="s">
        <v>91</v>
      </c>
      <c r="FW7" s="2286" t="s">
        <v>3</v>
      </c>
      <c r="FX7" s="718"/>
      <c r="FY7" s="2286" t="s">
        <v>530</v>
      </c>
      <c r="FZ7" s="2286" t="s">
        <v>3</v>
      </c>
      <c r="GA7" s="718"/>
      <c r="GB7" s="2286" t="s">
        <v>91</v>
      </c>
      <c r="GC7" s="2286" t="s">
        <v>3</v>
      </c>
      <c r="GD7" s="718"/>
      <c r="GE7" s="2286" t="s">
        <v>91</v>
      </c>
      <c r="GF7" s="2286" t="s">
        <v>3</v>
      </c>
      <c r="GG7" s="718"/>
      <c r="GH7" s="2286" t="s">
        <v>91</v>
      </c>
      <c r="GI7" s="2286" t="s">
        <v>3</v>
      </c>
      <c r="GJ7" s="718"/>
      <c r="GK7" s="2286" t="s">
        <v>91</v>
      </c>
      <c r="GL7" s="2286" t="s">
        <v>3</v>
      </c>
      <c r="GM7" s="718"/>
      <c r="GN7" s="2286" t="s">
        <v>91</v>
      </c>
      <c r="GO7" s="2286" t="s">
        <v>3</v>
      </c>
      <c r="GP7" s="718"/>
      <c r="GQ7" s="2286" t="s">
        <v>91</v>
      </c>
      <c r="GR7" s="2286" t="s">
        <v>3</v>
      </c>
      <c r="GS7" s="718"/>
      <c r="GT7" s="2286" t="s">
        <v>91</v>
      </c>
      <c r="GU7" s="2286" t="s">
        <v>3</v>
      </c>
      <c r="GV7" s="718"/>
      <c r="GW7" s="2286" t="s">
        <v>91</v>
      </c>
      <c r="GX7" s="2286" t="s">
        <v>3</v>
      </c>
      <c r="GY7" s="718"/>
      <c r="GZ7" s="2286" t="s">
        <v>91</v>
      </c>
      <c r="HA7" s="2286"/>
      <c r="HB7" s="718"/>
      <c r="HC7" s="2286" t="s">
        <v>91</v>
      </c>
      <c r="HD7" s="2285" t="s">
        <v>3</v>
      </c>
      <c r="HE7" s="717"/>
      <c r="HF7" s="2286" t="s">
        <v>91</v>
      </c>
      <c r="HG7" s="2285" t="s">
        <v>3</v>
      </c>
      <c r="HH7" s="717"/>
      <c r="HI7" s="2286" t="s">
        <v>91</v>
      </c>
      <c r="HJ7" s="2285" t="s">
        <v>3</v>
      </c>
      <c r="HK7" s="717"/>
      <c r="HL7" s="2286" t="s">
        <v>530</v>
      </c>
      <c r="HM7" s="2285" t="s">
        <v>3</v>
      </c>
      <c r="HN7" s="717"/>
      <c r="HO7" s="2286" t="s">
        <v>91</v>
      </c>
      <c r="HP7" s="2285" t="s">
        <v>3</v>
      </c>
      <c r="HQ7" s="717"/>
      <c r="HR7" s="2286" t="s">
        <v>91</v>
      </c>
      <c r="HS7" s="2285" t="s">
        <v>3</v>
      </c>
      <c r="HT7" s="717"/>
      <c r="HU7" s="2286" t="s">
        <v>91</v>
      </c>
      <c r="HV7" s="2285" t="s">
        <v>3</v>
      </c>
      <c r="HW7" s="717"/>
      <c r="HX7" s="2286" t="s">
        <v>91</v>
      </c>
      <c r="HY7" s="2285" t="s">
        <v>3</v>
      </c>
      <c r="HZ7" s="717"/>
      <c r="IA7" s="2286" t="s">
        <v>91</v>
      </c>
      <c r="IB7" s="2285" t="s">
        <v>3</v>
      </c>
      <c r="IC7" s="717"/>
      <c r="ID7" s="2286" t="s">
        <v>91</v>
      </c>
      <c r="IE7" s="2285" t="s">
        <v>3</v>
      </c>
      <c r="IF7" s="717"/>
      <c r="IG7" s="2286" t="s">
        <v>91</v>
      </c>
      <c r="IH7" s="2285" t="s">
        <v>3</v>
      </c>
      <c r="II7" s="717"/>
      <c r="IJ7" s="2286" t="s">
        <v>91</v>
      </c>
      <c r="IK7" s="2285" t="s">
        <v>3</v>
      </c>
      <c r="IL7" s="2286" t="s">
        <v>530</v>
      </c>
      <c r="IM7" s="2285" t="s">
        <v>3</v>
      </c>
      <c r="IN7" s="2286" t="s">
        <v>91</v>
      </c>
      <c r="IO7" s="2285" t="s">
        <v>3</v>
      </c>
      <c r="IP7" s="717"/>
      <c r="IQ7" s="2286" t="s">
        <v>91</v>
      </c>
      <c r="IR7" s="2285" t="s">
        <v>3</v>
      </c>
      <c r="IS7" s="717"/>
      <c r="IT7" s="2286" t="s">
        <v>91</v>
      </c>
      <c r="IU7" s="2285" t="s">
        <v>3</v>
      </c>
      <c r="IV7" s="717"/>
      <c r="IW7" s="2286" t="s">
        <v>531</v>
      </c>
      <c r="IX7" s="2285"/>
      <c r="IY7" s="717"/>
      <c r="IZ7" s="2286" t="s">
        <v>531</v>
      </c>
      <c r="JA7" s="2285"/>
      <c r="JB7" s="717"/>
      <c r="JC7" s="2286" t="s">
        <v>531</v>
      </c>
      <c r="JD7" s="2285"/>
      <c r="JE7" s="717"/>
      <c r="JF7" s="2286" t="s">
        <v>531</v>
      </c>
      <c r="JG7" s="2285"/>
      <c r="JH7" s="717"/>
      <c r="JI7" s="2286" t="s">
        <v>531</v>
      </c>
      <c r="JJ7" s="2285"/>
      <c r="JK7" s="717"/>
      <c r="JL7" s="2286" t="s">
        <v>531</v>
      </c>
      <c r="JM7" s="2285"/>
      <c r="JN7" s="717"/>
      <c r="JO7" s="2286" t="s">
        <v>531</v>
      </c>
      <c r="JP7" s="2285"/>
      <c r="JQ7" s="717"/>
      <c r="JR7" s="2286" t="s">
        <v>531</v>
      </c>
      <c r="JS7" s="2285"/>
      <c r="JT7" s="717"/>
      <c r="JU7" s="2286" t="s">
        <v>531</v>
      </c>
      <c r="JV7" s="2285"/>
      <c r="JW7" s="717"/>
      <c r="JX7" s="2286" t="s">
        <v>531</v>
      </c>
      <c r="JY7" s="2285"/>
      <c r="JZ7" s="717"/>
      <c r="KA7" s="2286" t="s">
        <v>531</v>
      </c>
      <c r="KB7" s="2285"/>
      <c r="KC7" s="717"/>
      <c r="KD7" s="2286" t="s">
        <v>531</v>
      </c>
      <c r="KE7" s="2285"/>
      <c r="KF7" s="717"/>
      <c r="KG7" s="2286" t="s">
        <v>531</v>
      </c>
      <c r="KH7" s="2285"/>
      <c r="KI7" s="717"/>
      <c r="KJ7" s="2286" t="s">
        <v>531</v>
      </c>
      <c r="KK7" s="2285"/>
      <c r="KL7" s="2286" t="s">
        <v>531</v>
      </c>
      <c r="KM7" s="2285"/>
      <c r="KN7" s="2286" t="s">
        <v>531</v>
      </c>
      <c r="KO7" s="2285"/>
      <c r="KP7" s="2286" t="s">
        <v>531</v>
      </c>
      <c r="KQ7" s="2286"/>
      <c r="KR7" s="2286"/>
      <c r="KS7" s="2286" t="s">
        <v>531</v>
      </c>
      <c r="KT7" s="2285"/>
      <c r="KU7" s="717"/>
      <c r="KV7" s="2286" t="s">
        <v>531</v>
      </c>
      <c r="KW7" s="2285"/>
      <c r="KX7" s="717"/>
      <c r="KY7" s="2286" t="s">
        <v>531</v>
      </c>
      <c r="KZ7" s="2285"/>
      <c r="LA7" s="717"/>
      <c r="LB7" s="2286" t="s">
        <v>531</v>
      </c>
      <c r="LC7" s="2285"/>
      <c r="LD7" s="717"/>
      <c r="LE7" s="2286" t="s">
        <v>531</v>
      </c>
      <c r="LF7" s="2285"/>
      <c r="LG7" s="717"/>
      <c r="LH7" s="2286" t="s">
        <v>531</v>
      </c>
      <c r="LI7" s="2285"/>
      <c r="LJ7" s="717"/>
      <c r="LK7" s="2286" t="s">
        <v>531</v>
      </c>
      <c r="LL7" s="2285"/>
      <c r="LM7" s="717"/>
      <c r="LN7" s="2286" t="s">
        <v>531</v>
      </c>
      <c r="LO7" s="2285"/>
      <c r="LP7" s="717"/>
      <c r="LQ7" s="2286" t="s">
        <v>531</v>
      </c>
      <c r="LR7" s="2285"/>
      <c r="LS7" s="717"/>
      <c r="LT7" s="2286" t="s">
        <v>531</v>
      </c>
      <c r="LU7" s="2285"/>
      <c r="LV7" s="717"/>
      <c r="LW7" s="2286" t="s">
        <v>531</v>
      </c>
      <c r="LX7" s="2285"/>
      <c r="LY7" s="717"/>
      <c r="LZ7" s="2286" t="s">
        <v>531</v>
      </c>
      <c r="MA7" s="2285"/>
      <c r="MB7" s="717"/>
      <c r="MC7" s="2286" t="s">
        <v>531</v>
      </c>
      <c r="MD7" s="2285"/>
      <c r="ME7" s="717"/>
      <c r="MF7" s="2286" t="s">
        <v>531</v>
      </c>
      <c r="MG7" s="2285"/>
      <c r="MH7" s="717"/>
      <c r="MI7" s="2286" t="s">
        <v>531</v>
      </c>
      <c r="MJ7" s="2285"/>
      <c r="MK7" s="717"/>
      <c r="ML7" s="2286" t="s">
        <v>531</v>
      </c>
      <c r="MM7" s="2285"/>
      <c r="MN7" s="717"/>
      <c r="MO7" s="2286" t="s">
        <v>531</v>
      </c>
      <c r="MP7" s="2285"/>
      <c r="MQ7" s="717"/>
      <c r="MR7" s="2286" t="s">
        <v>531</v>
      </c>
      <c r="MS7" s="2285"/>
      <c r="MT7" s="717"/>
      <c r="MU7" s="2286" t="s">
        <v>531</v>
      </c>
      <c r="MV7" s="2285"/>
      <c r="MW7" s="717"/>
      <c r="MX7" s="2286" t="s">
        <v>531</v>
      </c>
      <c r="MY7" s="2285"/>
      <c r="MZ7" s="717"/>
      <c r="NA7" s="2286" t="s">
        <v>531</v>
      </c>
      <c r="NB7" s="2285"/>
      <c r="NC7" s="717"/>
      <c r="ND7" s="2286" t="s">
        <v>531</v>
      </c>
      <c r="NE7" s="2285"/>
      <c r="NF7" s="717"/>
      <c r="NG7" s="2286" t="s">
        <v>531</v>
      </c>
      <c r="NH7" s="2285"/>
      <c r="NI7" s="717"/>
      <c r="NJ7" s="2286" t="s">
        <v>531</v>
      </c>
      <c r="NK7" s="2285"/>
      <c r="NL7" s="717"/>
      <c r="NM7" s="2286" t="s">
        <v>531</v>
      </c>
      <c r="NN7" s="2285"/>
      <c r="NO7" s="717"/>
      <c r="NP7" s="2286" t="s">
        <v>531</v>
      </c>
      <c r="NQ7" s="2285"/>
      <c r="NR7" s="717"/>
      <c r="NS7" s="2286" t="s">
        <v>531</v>
      </c>
      <c r="NT7" s="2285"/>
      <c r="NU7" s="717"/>
      <c r="NV7" s="2286" t="s">
        <v>531</v>
      </c>
      <c r="NW7" s="2285"/>
      <c r="NX7" s="717"/>
      <c r="NY7" s="2286" t="s">
        <v>531</v>
      </c>
      <c r="NZ7" s="2285"/>
      <c r="OA7" s="717"/>
      <c r="OB7" s="2286" t="s">
        <v>531</v>
      </c>
      <c r="OC7" s="2285"/>
      <c r="OD7" s="717"/>
      <c r="OE7" s="2286" t="s">
        <v>531</v>
      </c>
      <c r="OF7" s="2285"/>
      <c r="OG7" s="717"/>
      <c r="OH7" s="2286" t="s">
        <v>532</v>
      </c>
      <c r="OI7" s="2285"/>
      <c r="OJ7" s="717"/>
      <c r="OK7" s="2286" t="s">
        <v>532</v>
      </c>
      <c r="OL7" s="2285"/>
      <c r="OM7" s="717"/>
      <c r="ON7" s="2286" t="s">
        <v>532</v>
      </c>
      <c r="OO7" s="2285"/>
      <c r="OP7" s="717"/>
      <c r="OQ7" s="2286" t="s">
        <v>532</v>
      </c>
      <c r="OR7" s="2285"/>
      <c r="OS7" s="717"/>
      <c r="OT7" s="2286" t="s">
        <v>532</v>
      </c>
      <c r="OU7" s="2285"/>
      <c r="OV7" s="717"/>
      <c r="OW7" s="2286" t="s">
        <v>532</v>
      </c>
      <c r="OX7" s="2285"/>
      <c r="OY7" s="717"/>
      <c r="OZ7" s="2286" t="s">
        <v>532</v>
      </c>
      <c r="PA7" s="2285"/>
      <c r="PB7" s="717"/>
    </row>
    <row r="8" spans="1:418" ht="5.25" customHeight="1" thickBot="1" x14ac:dyDescent="0.3">
      <c r="A8" s="715"/>
      <c r="B8" s="404"/>
      <c r="C8" s="719"/>
      <c r="D8" s="719"/>
      <c r="E8" s="2287"/>
      <c r="F8" s="2287"/>
      <c r="G8" s="720"/>
      <c r="H8" s="2287"/>
      <c r="I8" s="2288"/>
      <c r="J8" s="721"/>
      <c r="K8" s="2287"/>
      <c r="L8" s="2288"/>
      <c r="M8" s="721"/>
      <c r="N8" s="2287"/>
      <c r="O8" s="2288"/>
      <c r="P8" s="721"/>
      <c r="Q8" s="2287"/>
      <c r="R8" s="2287"/>
      <c r="S8" s="721"/>
      <c r="T8" s="2287"/>
      <c r="U8" s="2288"/>
      <c r="V8" s="721"/>
      <c r="W8" s="2287"/>
      <c r="X8" s="2288"/>
      <c r="Y8" s="721"/>
      <c r="Z8" s="2287"/>
      <c r="AA8" s="2287"/>
      <c r="AB8" s="720"/>
      <c r="AC8" s="2287"/>
      <c r="AD8" s="2288"/>
      <c r="AE8" s="721"/>
      <c r="AF8" s="2287"/>
      <c r="AG8" s="2288"/>
      <c r="AH8" s="721"/>
      <c r="AI8" s="2287"/>
      <c r="AJ8" s="2288"/>
      <c r="AK8" s="721"/>
      <c r="AL8" s="2287"/>
      <c r="AM8" s="2288"/>
      <c r="AN8" s="721"/>
      <c r="AO8" s="2287"/>
      <c r="AP8" s="2288"/>
      <c r="AQ8" s="721"/>
      <c r="AR8" s="2287"/>
      <c r="AS8" s="2288"/>
      <c r="AT8" s="721"/>
      <c r="AU8" s="2287"/>
      <c r="AV8" s="2288"/>
      <c r="AW8" s="721"/>
      <c r="AX8" s="2287"/>
      <c r="AY8" s="2288"/>
      <c r="AZ8" s="721"/>
      <c r="BA8" s="2287"/>
      <c r="BB8" s="2288"/>
      <c r="BC8" s="721"/>
      <c r="BD8" s="2287"/>
      <c r="BE8" s="2288"/>
      <c r="BF8" s="721"/>
      <c r="BG8" s="2287"/>
      <c r="BH8" s="2288"/>
      <c r="BI8" s="721"/>
      <c r="BJ8" s="2287"/>
      <c r="BK8" s="2288"/>
      <c r="BL8" s="721"/>
      <c r="BM8" s="2287"/>
      <c r="BN8" s="2288"/>
      <c r="BO8" s="721"/>
      <c r="BP8" s="2287"/>
      <c r="BQ8" s="2287"/>
      <c r="BR8" s="720"/>
      <c r="BS8" s="2287"/>
      <c r="BT8" s="2287"/>
      <c r="BU8" s="2287"/>
      <c r="BV8" s="2287"/>
      <c r="BW8" s="720"/>
      <c r="BX8" s="2287"/>
      <c r="BY8" s="2288"/>
      <c r="BZ8" s="721"/>
      <c r="CA8" s="2287"/>
      <c r="CB8" s="2288"/>
      <c r="CC8" s="721"/>
      <c r="CD8" s="2287"/>
      <c r="CE8" s="2288"/>
      <c r="CF8" s="721"/>
      <c r="CG8" s="2287"/>
      <c r="CH8" s="2288"/>
      <c r="CI8" s="721"/>
      <c r="CJ8" s="2287"/>
      <c r="CK8" s="2288"/>
      <c r="CL8" s="721"/>
      <c r="CM8" s="2287"/>
      <c r="CN8" s="2288"/>
      <c r="CO8" s="721"/>
      <c r="CP8" s="2287"/>
      <c r="CQ8" s="2288"/>
      <c r="CR8" s="721"/>
      <c r="CS8" s="2287"/>
      <c r="CT8" s="2288"/>
      <c r="CU8" s="721"/>
      <c r="CV8" s="2287"/>
      <c r="CW8" s="2288"/>
      <c r="CX8" s="721"/>
      <c r="CY8" s="2287"/>
      <c r="CZ8" s="2288"/>
      <c r="DA8" s="721"/>
      <c r="DB8" s="2287"/>
      <c r="DC8" s="2288"/>
      <c r="DD8" s="2287"/>
      <c r="DE8" s="2288"/>
      <c r="DF8" s="2287"/>
      <c r="DG8" s="2287"/>
      <c r="DH8" s="720"/>
      <c r="DI8" s="2287"/>
      <c r="DJ8" s="2287"/>
      <c r="DK8" s="720"/>
      <c r="DL8" s="2287"/>
      <c r="DM8" s="2287"/>
      <c r="DN8" s="720"/>
      <c r="DO8" s="2287"/>
      <c r="DP8" s="2287"/>
      <c r="DQ8" s="720"/>
      <c r="DR8" s="2287"/>
      <c r="DS8" s="2287"/>
      <c r="DT8" s="720"/>
      <c r="DU8" s="2287"/>
      <c r="DV8" s="2287"/>
      <c r="DW8" s="720"/>
      <c r="DX8" s="2287"/>
      <c r="DY8" s="2287"/>
      <c r="DZ8" s="720"/>
      <c r="EA8" s="2287"/>
      <c r="EB8" s="2287"/>
      <c r="EC8" s="720"/>
      <c r="ED8" s="2287"/>
      <c r="EE8" s="2287"/>
      <c r="EF8" s="2287"/>
      <c r="EG8" s="2287"/>
      <c r="EH8" s="720"/>
      <c r="EI8" s="2287"/>
      <c r="EJ8" s="2287"/>
      <c r="EK8" s="720"/>
      <c r="EL8" s="2287"/>
      <c r="EM8" s="2287"/>
      <c r="EN8" s="720"/>
      <c r="EO8" s="2287"/>
      <c r="EP8" s="2287"/>
      <c r="EQ8" s="720"/>
      <c r="ER8" s="2287"/>
      <c r="ES8" s="2287"/>
      <c r="ET8" s="720"/>
      <c r="EU8" s="2287"/>
      <c r="EV8" s="2287"/>
      <c r="EW8" s="720"/>
      <c r="EX8" s="2287"/>
      <c r="EY8" s="2287"/>
      <c r="EZ8" s="720"/>
      <c r="FA8" s="2287"/>
      <c r="FB8" s="2287"/>
      <c r="FC8" s="720"/>
      <c r="FD8" s="2287"/>
      <c r="FE8" s="2287"/>
      <c r="FF8" s="720"/>
      <c r="FG8" s="2287"/>
      <c r="FH8" s="2287"/>
      <c r="FI8" s="720"/>
      <c r="FJ8" s="2287"/>
      <c r="FK8" s="2287"/>
      <c r="FL8" s="720"/>
      <c r="FM8" s="2287"/>
      <c r="FN8" s="2287"/>
      <c r="FO8" s="720"/>
      <c r="FP8" s="2287"/>
      <c r="FQ8" s="2287"/>
      <c r="FR8" s="720"/>
      <c r="FS8" s="2287"/>
      <c r="FT8" s="2287"/>
      <c r="FU8" s="720"/>
      <c r="FV8" s="2287"/>
      <c r="FW8" s="2287"/>
      <c r="FX8" s="720"/>
      <c r="FY8" s="2287"/>
      <c r="FZ8" s="2287"/>
      <c r="GA8" s="720"/>
      <c r="GB8" s="2287"/>
      <c r="GC8" s="2287"/>
      <c r="GD8" s="720"/>
      <c r="GE8" s="2287"/>
      <c r="GF8" s="2287"/>
      <c r="GG8" s="720"/>
      <c r="GH8" s="2287"/>
      <c r="GI8" s="2287"/>
      <c r="GJ8" s="720"/>
      <c r="GK8" s="2287"/>
      <c r="GL8" s="2287"/>
      <c r="GM8" s="720"/>
      <c r="GN8" s="2287"/>
      <c r="GO8" s="2287"/>
      <c r="GP8" s="720"/>
      <c r="GQ8" s="2287"/>
      <c r="GR8" s="2287"/>
      <c r="GS8" s="720"/>
      <c r="GT8" s="2287"/>
      <c r="GU8" s="2287"/>
      <c r="GV8" s="720"/>
      <c r="GW8" s="2287"/>
      <c r="GX8" s="2287"/>
      <c r="GY8" s="720"/>
      <c r="GZ8" s="2287"/>
      <c r="HA8" s="2287"/>
      <c r="HB8" s="720"/>
      <c r="HC8" s="2287"/>
      <c r="HD8" s="2288"/>
      <c r="HE8" s="721"/>
      <c r="HF8" s="2287"/>
      <c r="HG8" s="2288"/>
      <c r="HH8" s="721"/>
      <c r="HI8" s="2287"/>
      <c r="HJ8" s="2288"/>
      <c r="HK8" s="721"/>
      <c r="HL8" s="2287"/>
      <c r="HM8" s="2288"/>
      <c r="HN8" s="721"/>
      <c r="HO8" s="2287"/>
      <c r="HP8" s="2288"/>
      <c r="HQ8" s="721"/>
      <c r="HR8" s="2287"/>
      <c r="HS8" s="2288"/>
      <c r="HT8" s="721"/>
      <c r="HU8" s="2287"/>
      <c r="HV8" s="2288"/>
      <c r="HW8" s="721"/>
      <c r="HX8" s="2287"/>
      <c r="HY8" s="2288"/>
      <c r="HZ8" s="721"/>
      <c r="IA8" s="2287"/>
      <c r="IB8" s="2288"/>
      <c r="IC8" s="721"/>
      <c r="ID8" s="2287"/>
      <c r="IE8" s="2288"/>
      <c r="IF8" s="721"/>
      <c r="IG8" s="2287"/>
      <c r="IH8" s="2288"/>
      <c r="II8" s="721"/>
      <c r="IJ8" s="2287"/>
      <c r="IK8" s="2288"/>
      <c r="IL8" s="2287"/>
      <c r="IM8" s="2288"/>
      <c r="IN8" s="2287"/>
      <c r="IO8" s="2288"/>
      <c r="IP8" s="721"/>
      <c r="IQ8" s="2287"/>
      <c r="IR8" s="2288"/>
      <c r="IS8" s="721"/>
      <c r="IT8" s="2287"/>
      <c r="IU8" s="2288"/>
      <c r="IV8" s="721"/>
      <c r="IW8" s="2287"/>
      <c r="IX8" s="2288"/>
      <c r="IY8" s="721"/>
      <c r="IZ8" s="2287"/>
      <c r="JA8" s="2288"/>
      <c r="JB8" s="721"/>
      <c r="JC8" s="2287"/>
      <c r="JD8" s="2288"/>
      <c r="JE8" s="721"/>
      <c r="JF8" s="2287"/>
      <c r="JG8" s="2288"/>
      <c r="JH8" s="721"/>
      <c r="JI8" s="2287"/>
      <c r="JJ8" s="2288"/>
      <c r="JK8" s="721"/>
      <c r="JL8" s="2287"/>
      <c r="JM8" s="2288"/>
      <c r="JN8" s="721"/>
      <c r="JO8" s="2287"/>
      <c r="JP8" s="2288"/>
      <c r="JQ8" s="721"/>
      <c r="JR8" s="2287"/>
      <c r="JS8" s="2288"/>
      <c r="JT8" s="721"/>
      <c r="JU8" s="2287"/>
      <c r="JV8" s="2288"/>
      <c r="JW8" s="721"/>
      <c r="JX8" s="2287"/>
      <c r="JY8" s="2288"/>
      <c r="JZ8" s="721"/>
      <c r="KA8" s="2287"/>
      <c r="KB8" s="2288"/>
      <c r="KC8" s="721"/>
      <c r="KD8" s="721"/>
      <c r="KE8" s="721"/>
      <c r="KF8" s="721"/>
      <c r="KG8" s="721"/>
      <c r="KH8" s="721"/>
      <c r="KI8" s="721"/>
      <c r="KJ8" s="2287"/>
      <c r="KK8" s="2288"/>
      <c r="KL8" s="2287"/>
      <c r="KM8" s="2288"/>
      <c r="KN8" s="2287"/>
      <c r="KO8" s="2288"/>
      <c r="KP8" s="2287"/>
      <c r="KQ8" s="2288"/>
      <c r="KR8" s="721"/>
      <c r="KS8" s="2287"/>
      <c r="KT8" s="2288"/>
      <c r="KU8" s="721"/>
      <c r="KV8" s="2287"/>
      <c r="KW8" s="2288"/>
      <c r="KX8" s="721"/>
      <c r="KY8" s="2287"/>
      <c r="KZ8" s="2288"/>
      <c r="LA8" s="721"/>
      <c r="LB8" s="2287"/>
      <c r="LC8" s="2288"/>
      <c r="LD8" s="721"/>
      <c r="LE8" s="2287"/>
      <c r="LF8" s="2288"/>
      <c r="LG8" s="721"/>
      <c r="LH8" s="2287"/>
      <c r="LI8" s="2288"/>
      <c r="LJ8" s="721"/>
      <c r="LK8" s="2287"/>
      <c r="LL8" s="2288"/>
      <c r="LM8" s="721"/>
      <c r="LN8" s="2287"/>
      <c r="LO8" s="2288"/>
      <c r="LP8" s="721"/>
      <c r="LQ8" s="2287"/>
      <c r="LR8" s="2288"/>
      <c r="LS8" s="721"/>
      <c r="LT8" s="2287"/>
      <c r="LU8" s="2288"/>
      <c r="LV8" s="721"/>
      <c r="LW8" s="2287"/>
      <c r="LX8" s="2288"/>
      <c r="LY8" s="721"/>
      <c r="LZ8" s="2287"/>
      <c r="MA8" s="2288"/>
      <c r="MB8" s="721"/>
      <c r="MC8" s="2287"/>
      <c r="MD8" s="2288"/>
      <c r="ME8" s="721"/>
      <c r="MF8" s="2287"/>
      <c r="MG8" s="2288"/>
      <c r="MH8" s="721"/>
      <c r="MI8" s="2287"/>
      <c r="MJ8" s="2288"/>
      <c r="MK8" s="721"/>
      <c r="ML8" s="2287"/>
      <c r="MM8" s="2288"/>
      <c r="MN8" s="721"/>
      <c r="MO8" s="2287"/>
      <c r="MP8" s="2288"/>
      <c r="MQ8" s="721"/>
      <c r="MR8" s="2287"/>
      <c r="MS8" s="2288"/>
      <c r="MT8" s="721"/>
      <c r="MU8" s="2287"/>
      <c r="MV8" s="2288"/>
      <c r="MW8" s="721"/>
      <c r="MX8" s="2287"/>
      <c r="MY8" s="2288"/>
      <c r="MZ8" s="721"/>
      <c r="NA8" s="2287"/>
      <c r="NB8" s="2288"/>
      <c r="NC8" s="721"/>
      <c r="ND8" s="2287"/>
      <c r="NE8" s="2288"/>
      <c r="NF8" s="721"/>
      <c r="NG8" s="2287"/>
      <c r="NH8" s="2288"/>
      <c r="NI8" s="721"/>
      <c r="NJ8" s="2287"/>
      <c r="NK8" s="2288"/>
      <c r="NL8" s="721"/>
      <c r="NM8" s="2287"/>
      <c r="NN8" s="2288"/>
      <c r="NO8" s="721"/>
      <c r="NP8" s="2287"/>
      <c r="NQ8" s="2288"/>
      <c r="NR8" s="721"/>
      <c r="NS8" s="2287"/>
      <c r="NT8" s="2288"/>
      <c r="NU8" s="721"/>
      <c r="NV8" s="2287"/>
      <c r="NW8" s="2288"/>
      <c r="NX8" s="721"/>
      <c r="NY8" s="2287"/>
      <c r="NZ8" s="2288"/>
      <c r="OA8" s="721"/>
      <c r="OB8" s="721"/>
      <c r="OC8" s="721"/>
      <c r="OD8" s="721"/>
      <c r="OE8" s="721"/>
      <c r="OF8" s="721"/>
      <c r="OG8" s="721"/>
      <c r="OH8" s="2287"/>
      <c r="OI8" s="2288"/>
      <c r="OJ8" s="721"/>
      <c r="OK8" s="2287"/>
      <c r="OL8" s="2288"/>
      <c r="OM8" s="721"/>
      <c r="ON8" s="2287"/>
      <c r="OO8" s="2288"/>
      <c r="OP8" s="721"/>
      <c r="OQ8" s="2287"/>
      <c r="OR8" s="2288"/>
      <c r="OS8" s="721"/>
      <c r="OT8" s="2287"/>
      <c r="OU8" s="2288"/>
      <c r="OV8" s="717"/>
      <c r="OW8" s="2287"/>
      <c r="OX8" s="2288"/>
      <c r="OY8" s="717"/>
      <c r="OZ8" s="2287"/>
      <c r="PA8" s="2288"/>
      <c r="PB8" s="717"/>
    </row>
    <row r="9" spans="1:418" ht="39.6" customHeight="1" thickBot="1" x14ac:dyDescent="0.3">
      <c r="A9" s="722" t="s">
        <v>76</v>
      </c>
      <c r="B9" s="723" t="s">
        <v>0</v>
      </c>
      <c r="C9" s="2227" t="s">
        <v>1077</v>
      </c>
      <c r="D9" s="222" t="s">
        <v>228</v>
      </c>
      <c r="E9" s="724"/>
      <c r="F9" s="724"/>
      <c r="G9" s="725" t="s">
        <v>202</v>
      </c>
      <c r="H9" s="724"/>
      <c r="I9" s="724"/>
      <c r="J9" s="725" t="s">
        <v>202</v>
      </c>
      <c r="K9" s="724"/>
      <c r="L9" s="724"/>
      <c r="M9" s="725" t="s">
        <v>202</v>
      </c>
      <c r="N9" s="724"/>
      <c r="O9" s="724"/>
      <c r="P9" s="725" t="s">
        <v>202</v>
      </c>
      <c r="Q9" s="724"/>
      <c r="R9" s="724"/>
      <c r="S9" s="725" t="s">
        <v>202</v>
      </c>
      <c r="T9" s="724"/>
      <c r="U9" s="724"/>
      <c r="V9" s="725" t="s">
        <v>202</v>
      </c>
      <c r="W9" s="724"/>
      <c r="X9" s="724"/>
      <c r="Y9" s="725" t="s">
        <v>202</v>
      </c>
      <c r="Z9" s="724"/>
      <c r="AA9" s="724"/>
      <c r="AB9" s="725" t="s">
        <v>202</v>
      </c>
      <c r="AC9" s="724"/>
      <c r="AD9" s="724"/>
      <c r="AE9" s="725" t="s">
        <v>202</v>
      </c>
      <c r="AF9" s="724"/>
      <c r="AG9" s="724"/>
      <c r="AH9" s="725" t="s">
        <v>202</v>
      </c>
      <c r="AI9" s="724"/>
      <c r="AJ9" s="724"/>
      <c r="AK9" s="725" t="s">
        <v>202</v>
      </c>
      <c r="AL9" s="724"/>
      <c r="AM9" s="724"/>
      <c r="AN9" s="725" t="s">
        <v>202</v>
      </c>
      <c r="AO9" s="724"/>
      <c r="AP9" s="724"/>
      <c r="AQ9" s="725" t="s">
        <v>202</v>
      </c>
      <c r="AR9" s="724"/>
      <c r="AS9" s="724"/>
      <c r="AT9" s="725" t="s">
        <v>202</v>
      </c>
      <c r="AU9" s="724"/>
      <c r="AV9" s="724"/>
      <c r="AW9" s="725" t="s">
        <v>202</v>
      </c>
      <c r="AX9" s="724"/>
      <c r="AY9" s="724"/>
      <c r="AZ9" s="725" t="s">
        <v>202</v>
      </c>
      <c r="BA9" s="724"/>
      <c r="BB9" s="724"/>
      <c r="BC9" s="725" t="s">
        <v>202</v>
      </c>
      <c r="BD9" s="724"/>
      <c r="BE9" s="724"/>
      <c r="BF9" s="725" t="s">
        <v>202</v>
      </c>
      <c r="BG9" s="724"/>
      <c r="BH9" s="724"/>
      <c r="BI9" s="725" t="s">
        <v>202</v>
      </c>
      <c r="BJ9" s="724"/>
      <c r="BK9" s="724"/>
      <c r="BL9" s="725" t="s">
        <v>202</v>
      </c>
      <c r="BM9" s="724"/>
      <c r="BN9" s="724"/>
      <c r="BO9" s="725" t="s">
        <v>202</v>
      </c>
      <c r="BP9" s="724"/>
      <c r="BQ9" s="724"/>
      <c r="BR9" s="725" t="s">
        <v>202</v>
      </c>
      <c r="BS9" s="724"/>
      <c r="BT9" s="724"/>
      <c r="BU9" s="724"/>
      <c r="BV9" s="724"/>
      <c r="BW9" s="725" t="s">
        <v>202</v>
      </c>
      <c r="BX9" s="724"/>
      <c r="BY9" s="724"/>
      <c r="BZ9" s="725" t="s">
        <v>202</v>
      </c>
      <c r="CA9" s="724"/>
      <c r="CB9" s="724"/>
      <c r="CC9" s="725" t="s">
        <v>202</v>
      </c>
      <c r="CD9" s="724"/>
      <c r="CE9" s="724"/>
      <c r="CF9" s="725" t="s">
        <v>202</v>
      </c>
      <c r="CG9" s="724"/>
      <c r="CH9" s="724"/>
      <c r="CI9" s="725" t="s">
        <v>202</v>
      </c>
      <c r="CJ9" s="724"/>
      <c r="CK9" s="724"/>
      <c r="CL9" s="725" t="s">
        <v>202</v>
      </c>
      <c r="CM9" s="724"/>
      <c r="CN9" s="724"/>
      <c r="CO9" s="725" t="s">
        <v>202</v>
      </c>
      <c r="CP9" s="724"/>
      <c r="CQ9" s="724"/>
      <c r="CR9" s="725" t="s">
        <v>202</v>
      </c>
      <c r="CS9" s="724"/>
      <c r="CT9" s="724"/>
      <c r="CU9" s="725" t="s">
        <v>202</v>
      </c>
      <c r="CV9" s="724"/>
      <c r="CW9" s="724"/>
      <c r="CX9" s="725" t="s">
        <v>202</v>
      </c>
      <c r="CY9" s="724"/>
      <c r="CZ9" s="724"/>
      <c r="DA9" s="725" t="s">
        <v>202</v>
      </c>
      <c r="DB9" s="724"/>
      <c r="DC9" s="724"/>
      <c r="DD9" s="724"/>
      <c r="DE9" s="724"/>
      <c r="DF9" s="724"/>
      <c r="DG9" s="724"/>
      <c r="DH9" s="725" t="s">
        <v>202</v>
      </c>
      <c r="DI9" s="724"/>
      <c r="DJ9" s="724"/>
      <c r="DK9" s="725" t="s">
        <v>202</v>
      </c>
      <c r="DL9" s="724"/>
      <c r="DM9" s="724"/>
      <c r="DN9" s="725" t="s">
        <v>202</v>
      </c>
      <c r="DO9" s="724"/>
      <c r="DP9" s="724"/>
      <c r="DQ9" s="725" t="s">
        <v>202</v>
      </c>
      <c r="DR9" s="724"/>
      <c r="DS9" s="724"/>
      <c r="DT9" s="725" t="s">
        <v>202</v>
      </c>
      <c r="DU9" s="724"/>
      <c r="DV9" s="724"/>
      <c r="DW9" s="725" t="s">
        <v>202</v>
      </c>
      <c r="DX9" s="724"/>
      <c r="DY9" s="724"/>
      <c r="DZ9" s="725" t="s">
        <v>202</v>
      </c>
      <c r="EA9" s="724"/>
      <c r="EB9" s="724"/>
      <c r="EC9" s="725" t="s">
        <v>202</v>
      </c>
      <c r="ED9" s="724"/>
      <c r="EE9" s="724"/>
      <c r="EF9" s="724"/>
      <c r="EG9" s="724"/>
      <c r="EH9" s="725" t="s">
        <v>202</v>
      </c>
      <c r="EI9" s="724"/>
      <c r="EJ9" s="724"/>
      <c r="EK9" s="725" t="s">
        <v>202</v>
      </c>
      <c r="EL9" s="724"/>
      <c r="EM9" s="724"/>
      <c r="EN9" s="725" t="s">
        <v>202</v>
      </c>
      <c r="EO9" s="724"/>
      <c r="EP9" s="724"/>
      <c r="EQ9" s="725" t="s">
        <v>202</v>
      </c>
      <c r="ER9" s="724"/>
      <c r="ES9" s="724"/>
      <c r="ET9" s="725" t="s">
        <v>202</v>
      </c>
      <c r="EU9" s="724"/>
      <c r="EV9" s="724"/>
      <c r="EW9" s="725" t="s">
        <v>202</v>
      </c>
      <c r="EX9" s="724"/>
      <c r="EY9" s="724"/>
      <c r="EZ9" s="725" t="s">
        <v>202</v>
      </c>
      <c r="FA9" s="724"/>
      <c r="FB9" s="724"/>
      <c r="FC9" s="725" t="s">
        <v>202</v>
      </c>
      <c r="FD9" s="724"/>
      <c r="FE9" s="724"/>
      <c r="FF9" s="725" t="s">
        <v>202</v>
      </c>
      <c r="FG9" s="724"/>
      <c r="FH9" s="724"/>
      <c r="FI9" s="725" t="s">
        <v>202</v>
      </c>
      <c r="FJ9" s="724"/>
      <c r="FK9" s="724"/>
      <c r="FL9" s="725" t="s">
        <v>202</v>
      </c>
      <c r="FM9" s="724"/>
      <c r="FN9" s="724"/>
      <c r="FO9" s="725" t="s">
        <v>202</v>
      </c>
      <c r="FP9" s="724"/>
      <c r="FQ9" s="724"/>
      <c r="FR9" s="725" t="s">
        <v>202</v>
      </c>
      <c r="FS9" s="724"/>
      <c r="FT9" s="724"/>
      <c r="FU9" s="725" t="s">
        <v>202</v>
      </c>
      <c r="FV9" s="724"/>
      <c r="FW9" s="724"/>
      <c r="FX9" s="725" t="s">
        <v>202</v>
      </c>
      <c r="FY9" s="724"/>
      <c r="FZ9" s="724"/>
      <c r="GA9" s="725" t="s">
        <v>202</v>
      </c>
      <c r="GB9" s="724"/>
      <c r="GC9" s="724"/>
      <c r="GD9" s="725" t="s">
        <v>202</v>
      </c>
      <c r="GE9" s="724"/>
      <c r="GF9" s="724"/>
      <c r="GG9" s="725" t="s">
        <v>202</v>
      </c>
      <c r="GH9" s="724"/>
      <c r="GI9" s="724"/>
      <c r="GJ9" s="725" t="s">
        <v>202</v>
      </c>
      <c r="GK9" s="726"/>
      <c r="GL9" s="727"/>
      <c r="GM9" s="725" t="s">
        <v>202</v>
      </c>
      <c r="GN9" s="726"/>
      <c r="GO9" s="727"/>
      <c r="GP9" s="725" t="s">
        <v>202</v>
      </c>
      <c r="GQ9" s="726"/>
      <c r="GR9" s="727"/>
      <c r="GS9" s="725" t="s">
        <v>202</v>
      </c>
      <c r="GT9" s="726"/>
      <c r="GU9" s="727"/>
      <c r="GV9" s="725" t="s">
        <v>202</v>
      </c>
      <c r="GW9" s="726"/>
      <c r="GX9" s="727"/>
      <c r="GY9" s="725" t="s">
        <v>202</v>
      </c>
      <c r="GZ9" s="726"/>
      <c r="HA9" s="727"/>
      <c r="HB9" s="725" t="s">
        <v>202</v>
      </c>
      <c r="HC9" s="726"/>
      <c r="HD9" s="727"/>
      <c r="HE9" s="725" t="s">
        <v>202</v>
      </c>
      <c r="HF9" s="726"/>
      <c r="HG9" s="727"/>
      <c r="HH9" s="725" t="s">
        <v>202</v>
      </c>
      <c r="HI9" s="726"/>
      <c r="HJ9" s="727"/>
      <c r="HK9" s="725" t="s">
        <v>202</v>
      </c>
      <c r="HL9" s="726"/>
      <c r="HM9" s="727"/>
      <c r="HN9" s="725" t="s">
        <v>202</v>
      </c>
      <c r="HO9" s="726"/>
      <c r="HP9" s="727"/>
      <c r="HQ9" s="725" t="s">
        <v>202</v>
      </c>
      <c r="HR9" s="726"/>
      <c r="HS9" s="727"/>
      <c r="HT9" s="725" t="s">
        <v>202</v>
      </c>
      <c r="HU9" s="726"/>
      <c r="HV9" s="727"/>
      <c r="HW9" s="725" t="s">
        <v>202</v>
      </c>
      <c r="HX9" s="726"/>
      <c r="HY9" s="727"/>
      <c r="HZ9" s="725" t="s">
        <v>202</v>
      </c>
      <c r="IA9" s="726"/>
      <c r="IB9" s="727"/>
      <c r="IC9" s="725" t="s">
        <v>202</v>
      </c>
      <c r="ID9" s="726"/>
      <c r="IE9" s="727"/>
      <c r="IF9" s="725" t="s">
        <v>202</v>
      </c>
      <c r="IG9" s="726"/>
      <c r="IH9" s="727"/>
      <c r="II9" s="725" t="s">
        <v>202</v>
      </c>
      <c r="IJ9" s="726"/>
      <c r="IK9" s="727"/>
      <c r="IL9" s="726"/>
      <c r="IM9" s="727"/>
      <c r="IN9" s="726"/>
      <c r="IO9" s="728"/>
      <c r="IP9" s="728" t="s">
        <v>202</v>
      </c>
      <c r="IQ9" s="729"/>
      <c r="IR9" s="728"/>
      <c r="IS9" s="728" t="s">
        <v>202</v>
      </c>
      <c r="IT9" s="729"/>
      <c r="IU9" s="728"/>
      <c r="IV9" s="728" t="s">
        <v>202</v>
      </c>
      <c r="IW9" s="729"/>
      <c r="IX9" s="728"/>
      <c r="IY9" s="725" t="s">
        <v>202</v>
      </c>
      <c r="IZ9" s="730"/>
      <c r="JA9" s="728"/>
      <c r="JB9" s="725" t="s">
        <v>202</v>
      </c>
      <c r="JC9" s="731"/>
      <c r="JD9" s="727"/>
      <c r="JE9" s="725" t="s">
        <v>202</v>
      </c>
      <c r="JF9" s="731"/>
      <c r="JG9" s="727"/>
      <c r="JH9" s="725" t="s">
        <v>202</v>
      </c>
      <c r="JI9" s="731"/>
      <c r="JJ9" s="727"/>
      <c r="JK9" s="725" t="s">
        <v>202</v>
      </c>
      <c r="JL9" s="731"/>
      <c r="JM9" s="727"/>
      <c r="JN9" s="725" t="s">
        <v>202</v>
      </c>
      <c r="JO9" s="731"/>
      <c r="JP9" s="727"/>
      <c r="JQ9" s="725" t="s">
        <v>202</v>
      </c>
      <c r="JR9" s="731"/>
      <c r="JS9" s="727"/>
      <c r="JT9" s="725" t="s">
        <v>202</v>
      </c>
      <c r="JU9" s="731"/>
      <c r="JV9" s="727"/>
      <c r="JW9" s="725" t="s">
        <v>202</v>
      </c>
      <c r="JX9" s="731"/>
      <c r="JY9" s="727"/>
      <c r="JZ9" s="725" t="s">
        <v>202</v>
      </c>
      <c r="KA9" s="731"/>
      <c r="KB9" s="727"/>
      <c r="KC9" s="725" t="s">
        <v>202</v>
      </c>
      <c r="KD9" s="727"/>
      <c r="KE9" s="727"/>
      <c r="KF9" s="725" t="s">
        <v>202</v>
      </c>
      <c r="KG9" s="727"/>
      <c r="KH9" s="727"/>
      <c r="KI9" s="725" t="s">
        <v>202</v>
      </c>
      <c r="KJ9" s="731"/>
      <c r="KK9" s="727"/>
      <c r="KL9" s="731"/>
      <c r="KM9" s="727"/>
      <c r="KN9" s="731"/>
      <c r="KO9" s="727"/>
      <c r="KP9" s="731"/>
      <c r="KQ9" s="727"/>
      <c r="KR9" s="727"/>
      <c r="KS9" s="731"/>
      <c r="KT9" s="727"/>
      <c r="KU9" s="725" t="s">
        <v>202</v>
      </c>
      <c r="KV9" s="727"/>
      <c r="KW9" s="727"/>
      <c r="KX9" s="725" t="s">
        <v>202</v>
      </c>
      <c r="KY9" s="727"/>
      <c r="KZ9" s="727"/>
      <c r="LA9" s="725" t="s">
        <v>202</v>
      </c>
      <c r="LB9" s="731"/>
      <c r="LC9" s="727"/>
      <c r="LD9" s="725" t="s">
        <v>202</v>
      </c>
      <c r="LE9" s="731"/>
      <c r="LF9" s="727"/>
      <c r="LG9" s="725" t="s">
        <v>202</v>
      </c>
      <c r="LH9" s="731"/>
      <c r="LI9" s="727"/>
      <c r="LJ9" s="725" t="s">
        <v>202</v>
      </c>
      <c r="LK9" s="731"/>
      <c r="LL9" s="727"/>
      <c r="LM9" s="725" t="s">
        <v>202</v>
      </c>
      <c r="LN9" s="731"/>
      <c r="LO9" s="727"/>
      <c r="LP9" s="725" t="s">
        <v>202</v>
      </c>
      <c r="LQ9" s="731"/>
      <c r="LR9" s="727"/>
      <c r="LS9" s="725" t="s">
        <v>202</v>
      </c>
      <c r="LT9" s="731"/>
      <c r="LU9" s="727"/>
      <c r="LV9" s="725" t="s">
        <v>202</v>
      </c>
      <c r="LW9" s="731"/>
      <c r="LX9" s="727"/>
      <c r="LY9" s="725" t="s">
        <v>202</v>
      </c>
      <c r="LZ9" s="731"/>
      <c r="MA9" s="727"/>
      <c r="MB9" s="725" t="s">
        <v>202</v>
      </c>
      <c r="MC9" s="731"/>
      <c r="MD9" s="727"/>
      <c r="ME9" s="725" t="s">
        <v>202</v>
      </c>
      <c r="MF9" s="731"/>
      <c r="MG9" s="727"/>
      <c r="MH9" s="725" t="s">
        <v>202</v>
      </c>
      <c r="MI9" s="731"/>
      <c r="MJ9" s="727"/>
      <c r="MK9" s="725" t="s">
        <v>202</v>
      </c>
      <c r="ML9" s="727"/>
      <c r="MM9" s="727"/>
      <c r="MN9" s="725" t="s">
        <v>202</v>
      </c>
      <c r="MO9" s="727"/>
      <c r="MP9" s="727"/>
      <c r="MQ9" s="725" t="s">
        <v>202</v>
      </c>
      <c r="MR9" s="731"/>
      <c r="MS9" s="727"/>
      <c r="MT9" s="725" t="s">
        <v>202</v>
      </c>
      <c r="MU9" s="731"/>
      <c r="MV9" s="727"/>
      <c r="MW9" s="725" t="s">
        <v>202</v>
      </c>
      <c r="MX9" s="731"/>
      <c r="MY9" s="727"/>
      <c r="MZ9" s="725" t="s">
        <v>202</v>
      </c>
      <c r="NA9" s="731"/>
      <c r="NB9" s="727"/>
      <c r="NC9" s="725" t="s">
        <v>202</v>
      </c>
      <c r="ND9" s="731"/>
      <c r="NE9" s="727"/>
      <c r="NF9" s="725" t="s">
        <v>202</v>
      </c>
      <c r="NG9" s="727"/>
      <c r="NH9" s="727"/>
      <c r="NI9" s="725" t="s">
        <v>202</v>
      </c>
      <c r="NJ9" s="727"/>
      <c r="NK9" s="727"/>
      <c r="NL9" s="725" t="s">
        <v>202</v>
      </c>
      <c r="NM9" s="731"/>
      <c r="NN9" s="727"/>
      <c r="NO9" s="725" t="s">
        <v>202</v>
      </c>
      <c r="NP9" s="731"/>
      <c r="NQ9" s="727"/>
      <c r="NR9" s="725" t="s">
        <v>202</v>
      </c>
      <c r="NS9" s="731"/>
      <c r="NT9" s="727"/>
      <c r="NU9" s="725" t="s">
        <v>202</v>
      </c>
      <c r="NV9" s="731"/>
      <c r="NW9" s="727"/>
      <c r="NX9" s="725" t="s">
        <v>202</v>
      </c>
      <c r="NY9" s="731"/>
      <c r="NZ9" s="727"/>
      <c r="OA9" s="725" t="s">
        <v>202</v>
      </c>
      <c r="OB9" s="727"/>
      <c r="OC9" s="727"/>
      <c r="OD9" s="725" t="s">
        <v>202</v>
      </c>
      <c r="OE9" s="727"/>
      <c r="OF9" s="727"/>
      <c r="OG9" s="725" t="s">
        <v>202</v>
      </c>
      <c r="OH9" s="731"/>
      <c r="OI9" s="727"/>
      <c r="OJ9" s="725" t="s">
        <v>202</v>
      </c>
      <c r="OK9" s="731"/>
      <c r="OL9" s="727"/>
      <c r="OM9" s="725" t="s">
        <v>202</v>
      </c>
      <c r="ON9" s="731"/>
      <c r="OO9" s="727"/>
      <c r="OP9" s="725" t="s">
        <v>202</v>
      </c>
      <c r="OQ9" s="731"/>
      <c r="OR9" s="727"/>
      <c r="OS9" s="725" t="s">
        <v>202</v>
      </c>
      <c r="OT9" s="731"/>
      <c r="OU9" s="727"/>
      <c r="OV9" s="725" t="s">
        <v>202</v>
      </c>
      <c r="OW9" s="731"/>
      <c r="OX9" s="727"/>
      <c r="OY9" s="725" t="s">
        <v>202</v>
      </c>
      <c r="OZ9" s="731"/>
      <c r="PA9" s="727"/>
      <c r="PB9" s="725" t="s">
        <v>202</v>
      </c>
    </row>
    <row r="10" spans="1:418" s="700" customFormat="1" ht="13.5" customHeight="1" x14ac:dyDescent="0.25">
      <c r="A10" s="732" t="s">
        <v>533</v>
      </c>
      <c r="B10" s="733"/>
      <c r="C10" s="2228"/>
      <c r="D10" s="733"/>
      <c r="E10" s="734"/>
      <c r="F10" s="734"/>
      <c r="G10" s="734"/>
      <c r="H10" s="734"/>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c r="AT10" s="734"/>
      <c r="AU10" s="734"/>
      <c r="AV10" s="734"/>
      <c r="AW10" s="734"/>
      <c r="AX10" s="734"/>
      <c r="AY10" s="734"/>
      <c r="AZ10" s="734"/>
      <c r="BA10" s="734"/>
      <c r="BB10" s="734"/>
      <c r="BC10" s="734"/>
      <c r="BD10" s="734"/>
      <c r="BE10" s="734"/>
      <c r="BF10" s="734"/>
      <c r="BG10" s="734"/>
      <c r="BH10" s="734"/>
      <c r="BI10" s="734"/>
      <c r="BJ10" s="734"/>
      <c r="BK10" s="734"/>
      <c r="BL10" s="734"/>
      <c r="BM10" s="734"/>
      <c r="BN10" s="734"/>
      <c r="BO10" s="734"/>
      <c r="BP10" s="734"/>
      <c r="BQ10" s="734"/>
      <c r="BR10" s="734"/>
      <c r="BS10" s="734"/>
      <c r="BT10" s="734"/>
      <c r="BU10" s="734"/>
      <c r="BV10" s="734"/>
      <c r="BW10" s="734"/>
      <c r="BX10" s="734"/>
      <c r="BY10" s="734"/>
      <c r="BZ10" s="734"/>
      <c r="CA10" s="734"/>
      <c r="CB10" s="734"/>
      <c r="CC10" s="734"/>
      <c r="CD10" s="734"/>
      <c r="CE10" s="734"/>
      <c r="CF10" s="734"/>
      <c r="CG10" s="734"/>
      <c r="CH10" s="734"/>
      <c r="CI10" s="734"/>
      <c r="CJ10" s="734"/>
      <c r="CK10" s="734"/>
      <c r="CL10" s="734"/>
      <c r="CM10" s="734"/>
      <c r="CN10" s="734"/>
      <c r="CO10" s="734"/>
      <c r="CP10" s="734"/>
      <c r="CQ10" s="734"/>
      <c r="CR10" s="734"/>
      <c r="CS10" s="734"/>
      <c r="CT10" s="734"/>
      <c r="CU10" s="734"/>
      <c r="CV10" s="734"/>
      <c r="CW10" s="734"/>
      <c r="CX10" s="734"/>
      <c r="CY10" s="734"/>
      <c r="CZ10" s="734"/>
      <c r="DA10" s="734"/>
      <c r="DB10" s="734"/>
      <c r="DC10" s="734"/>
      <c r="DD10" s="734"/>
      <c r="DE10" s="734"/>
      <c r="DF10" s="734"/>
      <c r="DG10" s="734"/>
      <c r="DH10" s="734"/>
      <c r="DI10" s="734"/>
      <c r="DJ10" s="734"/>
      <c r="DK10" s="734"/>
      <c r="DL10" s="734"/>
      <c r="DM10" s="734"/>
      <c r="DN10" s="734"/>
      <c r="DO10" s="734"/>
      <c r="DP10" s="734"/>
      <c r="DQ10" s="734"/>
      <c r="DR10" s="734"/>
      <c r="DS10" s="734"/>
      <c r="DT10" s="734"/>
      <c r="DU10" s="734"/>
      <c r="DV10" s="734"/>
      <c r="DW10" s="734"/>
      <c r="DX10" s="734"/>
      <c r="DY10" s="734"/>
      <c r="DZ10" s="734"/>
      <c r="EA10" s="734"/>
      <c r="EB10" s="734"/>
      <c r="EC10" s="734"/>
      <c r="ED10" s="734"/>
      <c r="EE10" s="734"/>
      <c r="EF10" s="734"/>
      <c r="EG10" s="734"/>
      <c r="EH10" s="734"/>
      <c r="EI10" s="734"/>
      <c r="EJ10" s="734"/>
      <c r="EK10" s="734"/>
      <c r="EL10" s="734"/>
      <c r="EM10" s="734"/>
      <c r="EN10" s="734"/>
      <c r="EO10" s="734"/>
      <c r="EP10" s="734"/>
      <c r="EQ10" s="734"/>
      <c r="ER10" s="734"/>
      <c r="ES10" s="734"/>
      <c r="ET10" s="734"/>
      <c r="EU10" s="734"/>
      <c r="EV10" s="735"/>
      <c r="EW10" s="735"/>
      <c r="EX10" s="734"/>
      <c r="EY10" s="735"/>
      <c r="EZ10" s="735"/>
      <c r="FA10" s="734"/>
      <c r="FB10" s="735"/>
      <c r="FC10" s="735"/>
      <c r="FD10" s="734"/>
      <c r="FE10" s="735"/>
      <c r="FF10" s="735"/>
      <c r="FG10" s="734"/>
      <c r="FH10" s="735"/>
      <c r="FI10" s="735"/>
      <c r="FJ10" s="734"/>
      <c r="FK10" s="735"/>
      <c r="FL10" s="736"/>
      <c r="FM10" s="737"/>
      <c r="FN10" s="735"/>
      <c r="FO10" s="735"/>
      <c r="FP10" s="734"/>
      <c r="FQ10" s="735"/>
      <c r="FR10" s="735"/>
      <c r="FS10" s="734"/>
      <c r="FT10" s="735"/>
      <c r="FU10" s="735"/>
      <c r="FV10" s="734"/>
      <c r="FW10" s="735"/>
      <c r="FX10" s="735"/>
      <c r="FY10" s="734"/>
      <c r="FZ10" s="735"/>
      <c r="GA10" s="735"/>
      <c r="GB10" s="734"/>
      <c r="GC10" s="735"/>
      <c r="GD10" s="735"/>
      <c r="GE10" s="734"/>
      <c r="GF10" s="735"/>
      <c r="GG10" s="735"/>
      <c r="GH10" s="734"/>
      <c r="GI10" s="735"/>
      <c r="GJ10" s="735"/>
      <c r="GK10" s="738"/>
      <c r="GL10" s="739"/>
      <c r="GM10" s="739"/>
      <c r="GN10" s="738"/>
      <c r="GO10" s="739"/>
      <c r="GP10" s="739"/>
      <c r="GQ10" s="738"/>
      <c r="GR10" s="739"/>
      <c r="GS10" s="739"/>
      <c r="GT10" s="738"/>
      <c r="GU10" s="739"/>
      <c r="GV10" s="739"/>
      <c r="GW10" s="738"/>
      <c r="GX10" s="739"/>
      <c r="GY10" s="739"/>
      <c r="GZ10" s="738"/>
      <c r="HA10" s="739"/>
      <c r="HB10" s="739"/>
      <c r="HC10" s="738"/>
      <c r="HD10" s="739"/>
      <c r="HE10" s="739"/>
      <c r="HF10" s="738"/>
      <c r="HG10" s="739"/>
      <c r="HH10" s="739"/>
      <c r="HI10" s="738"/>
      <c r="HJ10" s="739"/>
      <c r="HK10" s="739"/>
      <c r="HL10" s="738"/>
      <c r="HM10" s="739"/>
      <c r="HN10" s="739"/>
      <c r="HO10" s="738"/>
      <c r="HP10" s="739"/>
      <c r="HQ10" s="739"/>
      <c r="HR10" s="738"/>
      <c r="HS10" s="739"/>
      <c r="HT10" s="739"/>
      <c r="HU10" s="738"/>
      <c r="HV10" s="739"/>
      <c r="HW10" s="739"/>
      <c r="HX10" s="738"/>
      <c r="HY10" s="739"/>
      <c r="HZ10" s="739"/>
      <c r="IA10" s="738"/>
      <c r="IB10" s="739"/>
      <c r="IC10" s="739"/>
      <c r="ID10" s="738"/>
      <c r="IE10" s="739"/>
      <c r="IF10" s="739"/>
      <c r="IG10" s="738"/>
      <c r="IH10" s="739"/>
      <c r="II10" s="739"/>
      <c r="IJ10" s="738"/>
      <c r="IK10" s="739"/>
      <c r="IL10" s="738"/>
      <c r="IM10" s="739"/>
      <c r="IN10" s="738"/>
      <c r="IO10" s="739"/>
      <c r="IP10" s="739"/>
      <c r="IQ10" s="738"/>
      <c r="IR10" s="739"/>
      <c r="IS10" s="739"/>
      <c r="IT10" s="738"/>
      <c r="IU10" s="739"/>
      <c r="IV10" s="739"/>
      <c r="IW10" s="740"/>
      <c r="IX10" s="741"/>
      <c r="IY10" s="741"/>
      <c r="IZ10" s="741"/>
      <c r="JA10" s="741"/>
      <c r="JB10" s="741"/>
      <c r="JC10" s="742"/>
      <c r="JD10" s="743"/>
      <c r="JE10" s="743"/>
      <c r="JF10" s="743"/>
      <c r="JG10" s="743"/>
      <c r="JH10" s="743"/>
      <c r="JI10" s="742"/>
      <c r="JJ10" s="743"/>
      <c r="JK10" s="743"/>
      <c r="JL10" s="742"/>
      <c r="JM10" s="743"/>
      <c r="JN10" s="743"/>
      <c r="JO10" s="744"/>
      <c r="JP10" s="744"/>
      <c r="JQ10" s="744"/>
      <c r="JR10" s="744"/>
      <c r="JS10" s="744"/>
      <c r="JT10" s="744"/>
      <c r="JU10" s="744"/>
      <c r="JV10" s="744"/>
      <c r="JW10" s="744"/>
      <c r="JX10" s="744"/>
      <c r="JY10" s="744"/>
      <c r="JZ10" s="744"/>
      <c r="KA10" s="744"/>
      <c r="KB10" s="744"/>
      <c r="KC10" s="744"/>
      <c r="KD10" s="744"/>
      <c r="KE10" s="744"/>
      <c r="KF10" s="744"/>
      <c r="KG10" s="744"/>
      <c r="KH10" s="744"/>
      <c r="KI10" s="744"/>
      <c r="KJ10" s="745"/>
      <c r="KK10" s="744"/>
      <c r="KL10" s="745"/>
      <c r="KM10" s="744"/>
      <c r="KN10" s="745"/>
      <c r="KO10" s="744"/>
      <c r="KP10" s="745"/>
      <c r="KQ10" s="744"/>
      <c r="KR10" s="2222"/>
      <c r="KS10" s="745"/>
      <c r="KT10" s="744"/>
      <c r="KU10" s="744"/>
      <c r="KV10" s="744"/>
      <c r="KW10" s="744"/>
      <c r="KX10" s="744"/>
      <c r="KY10" s="744"/>
      <c r="KZ10" s="744"/>
      <c r="LA10" s="744"/>
      <c r="LB10" s="744"/>
      <c r="LC10" s="744"/>
      <c r="LD10" s="744"/>
      <c r="LE10" s="744"/>
      <c r="LF10" s="744"/>
      <c r="LG10" s="744"/>
      <c r="LH10" s="744"/>
      <c r="LI10" s="744"/>
      <c r="LJ10" s="744"/>
      <c r="LK10" s="744"/>
      <c r="LL10" s="744"/>
      <c r="LM10" s="744"/>
      <c r="LN10" s="744"/>
      <c r="LO10" s="744"/>
      <c r="LP10" s="744"/>
      <c r="LQ10" s="744"/>
      <c r="LR10" s="744"/>
      <c r="LS10" s="744"/>
      <c r="LT10" s="744"/>
      <c r="LU10" s="744"/>
      <c r="LV10" s="744"/>
      <c r="LW10" s="744"/>
      <c r="LX10" s="744"/>
      <c r="LY10" s="744"/>
      <c r="LZ10" s="744"/>
      <c r="MA10" s="744"/>
      <c r="MB10" s="744"/>
      <c r="MC10" s="744"/>
      <c r="MD10" s="744"/>
      <c r="ME10" s="744"/>
      <c r="MF10" s="744"/>
      <c r="MG10" s="744"/>
      <c r="MH10" s="744"/>
      <c r="MI10" s="744"/>
      <c r="MJ10" s="744"/>
      <c r="MK10" s="744"/>
      <c r="ML10" s="744"/>
      <c r="MM10" s="744"/>
      <c r="MN10" s="744"/>
      <c r="MO10" s="744"/>
      <c r="MP10" s="744"/>
      <c r="MQ10" s="744"/>
      <c r="MR10" s="744"/>
      <c r="MS10" s="744"/>
      <c r="MT10" s="744"/>
      <c r="MU10" s="744"/>
      <c r="MV10" s="744"/>
      <c r="MW10" s="744"/>
      <c r="MX10" s="744"/>
      <c r="MY10" s="744"/>
      <c r="MZ10" s="744"/>
      <c r="NA10" s="744"/>
      <c r="NB10" s="744"/>
      <c r="NC10" s="744"/>
      <c r="ND10" s="744"/>
      <c r="NE10" s="744"/>
      <c r="NF10" s="744"/>
      <c r="NG10" s="744"/>
      <c r="NH10" s="744"/>
      <c r="NI10" s="744"/>
      <c r="NJ10" s="744"/>
      <c r="NK10" s="744"/>
      <c r="NL10" s="744"/>
      <c r="NM10" s="744"/>
      <c r="NN10" s="744"/>
      <c r="NO10" s="744"/>
      <c r="NP10" s="744"/>
      <c r="NQ10" s="744"/>
      <c r="NR10" s="744"/>
      <c r="NS10" s="744"/>
      <c r="NT10" s="744"/>
      <c r="NU10" s="744"/>
      <c r="NV10" s="744"/>
      <c r="NW10" s="744"/>
      <c r="NX10" s="744"/>
      <c r="NY10" s="744"/>
      <c r="NZ10" s="744"/>
      <c r="OA10" s="744"/>
      <c r="OB10" s="744"/>
      <c r="OC10" s="744"/>
      <c r="OD10" s="744"/>
      <c r="OE10" s="744"/>
      <c r="OF10" s="744"/>
      <c r="OG10" s="744"/>
      <c r="OH10" s="746"/>
      <c r="OI10" s="744"/>
      <c r="OJ10" s="744"/>
      <c r="OK10" s="746"/>
      <c r="OL10" s="744"/>
      <c r="OM10" s="744"/>
      <c r="ON10" s="746"/>
      <c r="OO10" s="744"/>
      <c r="OP10" s="744"/>
      <c r="OQ10" s="746"/>
      <c r="OR10" s="744"/>
      <c r="OS10" s="744"/>
      <c r="OT10" s="746"/>
      <c r="OU10" s="744"/>
      <c r="OV10" s="744"/>
      <c r="OW10" s="746"/>
      <c r="OX10" s="744"/>
      <c r="OY10" s="744"/>
      <c r="OZ10" s="746"/>
      <c r="PA10" s="744"/>
      <c r="PB10" s="744"/>
    </row>
    <row r="11" spans="1:418" s="700" customFormat="1" ht="13.5" customHeight="1" x14ac:dyDescent="0.25">
      <c r="A11" s="747" t="s">
        <v>534</v>
      </c>
      <c r="B11" s="748" t="s">
        <v>535</v>
      </c>
      <c r="C11" s="2229" t="s">
        <v>2</v>
      </c>
      <c r="D11" s="749" t="s">
        <v>2</v>
      </c>
      <c r="E11" s="750"/>
      <c r="F11" s="751"/>
      <c r="G11" s="751"/>
      <c r="H11" s="750"/>
      <c r="I11" s="751"/>
      <c r="J11" s="751"/>
      <c r="K11" s="750"/>
      <c r="L11" s="751"/>
      <c r="M11" s="751"/>
      <c r="N11" s="750"/>
      <c r="O11" s="751"/>
      <c r="P11" s="751"/>
      <c r="Q11" s="750"/>
      <c r="R11" s="751"/>
      <c r="S11" s="751"/>
      <c r="T11" s="750"/>
      <c r="U11" s="751"/>
      <c r="V11" s="751"/>
      <c r="W11" s="750"/>
      <c r="X11" s="751"/>
      <c r="Y11" s="751"/>
      <c r="Z11" s="750"/>
      <c r="AA11" s="751"/>
      <c r="AB11" s="751"/>
      <c r="AC11" s="750"/>
      <c r="AD11" s="751"/>
      <c r="AE11" s="751"/>
      <c r="AF11" s="750"/>
      <c r="AG11" s="751"/>
      <c r="AH11" s="751"/>
      <c r="AI11" s="750"/>
      <c r="AJ11" s="751"/>
      <c r="AK11" s="751"/>
      <c r="AL11" s="750"/>
      <c r="AM11" s="751"/>
      <c r="AN11" s="751"/>
      <c r="AO11" s="750"/>
      <c r="AP11" s="751"/>
      <c r="AQ11" s="751"/>
      <c r="AR11" s="750"/>
      <c r="AS11" s="751"/>
      <c r="AT11" s="751"/>
      <c r="AU11" s="750"/>
      <c r="AV11" s="751"/>
      <c r="AW11" s="751"/>
      <c r="AX11" s="750"/>
      <c r="AY11" s="751"/>
      <c r="AZ11" s="751"/>
      <c r="BA11" s="750"/>
      <c r="BB11" s="751"/>
      <c r="BC11" s="751"/>
      <c r="BD11" s="750"/>
      <c r="BE11" s="751"/>
      <c r="BF11" s="751"/>
      <c r="BG11" s="750"/>
      <c r="BH11" s="751"/>
      <c r="BI11" s="751"/>
      <c r="BJ11" s="750"/>
      <c r="BK11" s="751"/>
      <c r="BL11" s="751"/>
      <c r="BM11" s="750"/>
      <c r="BN11" s="751"/>
      <c r="BO11" s="751"/>
      <c r="BP11" s="750"/>
      <c r="BQ11" s="751"/>
      <c r="BR11" s="751"/>
      <c r="BS11" s="750"/>
      <c r="BT11" s="750"/>
      <c r="BU11" s="750"/>
      <c r="BV11" s="751"/>
      <c r="BW11" s="751"/>
      <c r="BX11" s="750"/>
      <c r="BY11" s="751"/>
      <c r="BZ11" s="751"/>
      <c r="CA11" s="750"/>
      <c r="CB11" s="751"/>
      <c r="CC11" s="751"/>
      <c r="CD11" s="750"/>
      <c r="CE11" s="751"/>
      <c r="CF11" s="751"/>
      <c r="CG11" s="750"/>
      <c r="CH11" s="751"/>
      <c r="CI11" s="751"/>
      <c r="CJ11" s="750"/>
      <c r="CK11" s="751"/>
      <c r="CL11" s="751"/>
      <c r="CM11" s="750"/>
      <c r="CN11" s="751"/>
      <c r="CO11" s="751"/>
      <c r="CP11" s="750"/>
      <c r="CQ11" s="751"/>
      <c r="CR11" s="751"/>
      <c r="CS11" s="750"/>
      <c r="CT11" s="751"/>
      <c r="CU11" s="751"/>
      <c r="CV11" s="750"/>
      <c r="CW11" s="751"/>
      <c r="CX11" s="751"/>
      <c r="CY11" s="750"/>
      <c r="CZ11" s="751"/>
      <c r="DA11" s="751"/>
      <c r="DB11" s="750"/>
      <c r="DC11" s="750"/>
      <c r="DD11" s="750"/>
      <c r="DE11" s="750"/>
      <c r="DF11" s="752">
        <v>15.1</v>
      </c>
      <c r="DG11" s="753"/>
      <c r="DH11" s="753"/>
      <c r="DI11" s="754">
        <v>16.5</v>
      </c>
      <c r="DJ11" s="753"/>
      <c r="DK11" s="753"/>
      <c r="DL11" s="754">
        <v>16.3</v>
      </c>
      <c r="DM11" s="753"/>
      <c r="DN11" s="753"/>
      <c r="DO11" s="752"/>
      <c r="DP11" s="753"/>
      <c r="DQ11" s="753"/>
      <c r="DR11" s="754">
        <v>15.3</v>
      </c>
      <c r="DS11" s="755"/>
      <c r="DT11" s="755"/>
      <c r="DU11" s="750"/>
      <c r="DV11" s="751"/>
      <c r="DW11" s="751"/>
      <c r="DX11" s="754">
        <v>15.1</v>
      </c>
      <c r="DY11" s="751"/>
      <c r="DZ11" s="751"/>
      <c r="EA11" s="750"/>
      <c r="EB11" s="751"/>
      <c r="EC11" s="751"/>
      <c r="ED11" s="750"/>
      <c r="EE11" s="750"/>
      <c r="EF11" s="750"/>
      <c r="EG11" s="751"/>
      <c r="EH11" s="751"/>
      <c r="EI11" s="750"/>
      <c r="EJ11" s="751"/>
      <c r="EK11" s="751"/>
      <c r="EL11" s="750"/>
      <c r="EM11" s="751"/>
      <c r="EN11" s="751"/>
      <c r="EO11" s="750"/>
      <c r="EP11" s="751"/>
      <c r="EQ11" s="751"/>
      <c r="ER11" s="750"/>
      <c r="ES11" s="751"/>
      <c r="ET11" s="751"/>
      <c r="EU11" s="750"/>
      <c r="EV11" s="751"/>
      <c r="EW11" s="751"/>
      <c r="EX11" s="750"/>
      <c r="EY11" s="751"/>
      <c r="EZ11" s="751"/>
      <c r="FA11" s="750"/>
      <c r="FB11" s="751"/>
      <c r="FC11" s="751"/>
      <c r="FD11" s="750"/>
      <c r="FE11" s="751"/>
      <c r="FF11" s="751"/>
      <c r="FG11" s="750"/>
      <c r="FH11" s="751"/>
      <c r="FI11" s="751"/>
      <c r="FJ11" s="750"/>
      <c r="FK11" s="751"/>
      <c r="FL11" s="756"/>
      <c r="FM11" s="757">
        <v>14.7</v>
      </c>
      <c r="FN11" s="751"/>
      <c r="FO11" s="751"/>
      <c r="FP11" s="750"/>
      <c r="FQ11" s="751"/>
      <c r="FR11" s="751"/>
      <c r="FS11" s="750"/>
      <c r="FT11" s="751"/>
      <c r="FU11" s="751"/>
      <c r="FV11" s="750"/>
      <c r="FW11" s="751"/>
      <c r="FX11" s="751"/>
      <c r="FY11" s="750"/>
      <c r="FZ11" s="751"/>
      <c r="GA11" s="751"/>
      <c r="GB11" s="750"/>
      <c r="GC11" s="751"/>
      <c r="GD11" s="751"/>
      <c r="GE11" s="750"/>
      <c r="GF11" s="751"/>
      <c r="GG11" s="751"/>
      <c r="GH11" s="750"/>
      <c r="GI11" s="751"/>
      <c r="GJ11" s="751"/>
      <c r="GK11" s="758"/>
      <c r="GL11" s="759"/>
      <c r="GM11" s="759"/>
      <c r="GN11" s="758"/>
      <c r="GO11" s="759"/>
      <c r="GP11" s="759"/>
      <c r="GQ11" s="758"/>
      <c r="GR11" s="759"/>
      <c r="GS11" s="759"/>
      <c r="GT11" s="758"/>
      <c r="GU11" s="759"/>
      <c r="GV11" s="759"/>
      <c r="GW11" s="758"/>
      <c r="GX11" s="759"/>
      <c r="GY11" s="759"/>
      <c r="GZ11" s="758"/>
      <c r="HA11" s="759"/>
      <c r="HB11" s="759"/>
      <c r="HC11" s="758"/>
      <c r="HD11" s="759"/>
      <c r="HE11" s="759"/>
      <c r="HF11" s="758"/>
      <c r="HG11" s="759"/>
      <c r="HH11" s="759"/>
      <c r="HI11" s="758"/>
      <c r="HJ11" s="759"/>
      <c r="HK11" s="759"/>
      <c r="HL11" s="758"/>
      <c r="HM11" s="759"/>
      <c r="HN11" s="759"/>
      <c r="HO11" s="758"/>
      <c r="HP11" s="759"/>
      <c r="HQ11" s="759"/>
      <c r="HR11" s="758"/>
      <c r="HS11" s="759"/>
      <c r="HT11" s="759"/>
      <c r="HU11" s="758"/>
      <c r="HV11" s="759"/>
      <c r="HW11" s="759"/>
      <c r="HX11" s="758"/>
      <c r="HY11" s="759"/>
      <c r="HZ11" s="759"/>
      <c r="IA11" s="758"/>
      <c r="IB11" s="759"/>
      <c r="IC11" s="759"/>
      <c r="ID11" s="758"/>
      <c r="IE11" s="759"/>
      <c r="IF11" s="759"/>
      <c r="IG11" s="758"/>
      <c r="IH11" s="759"/>
      <c r="II11" s="759"/>
      <c r="IJ11" s="758"/>
      <c r="IK11" s="758"/>
      <c r="IL11" s="758"/>
      <c r="IM11" s="758"/>
      <c r="IN11" s="758"/>
      <c r="IO11" s="759"/>
      <c r="IP11" s="759"/>
      <c r="IQ11" s="758"/>
      <c r="IR11" s="759"/>
      <c r="IS11" s="759"/>
      <c r="IT11" s="758"/>
      <c r="IU11" s="759"/>
      <c r="IV11" s="759"/>
      <c r="IW11" s="758">
        <v>14.4</v>
      </c>
      <c r="IX11" s="760"/>
      <c r="IY11" s="760"/>
      <c r="IZ11" s="761">
        <v>13.2</v>
      </c>
      <c r="JA11" s="760"/>
      <c r="JB11" s="760"/>
      <c r="JC11" s="758">
        <v>15.3</v>
      </c>
      <c r="JD11" s="762"/>
      <c r="JE11" s="762"/>
      <c r="JF11" s="763">
        <v>14.2</v>
      </c>
      <c r="JG11" s="762"/>
      <c r="JH11" s="762"/>
      <c r="JI11" s="758">
        <v>15.9</v>
      </c>
      <c r="JJ11" s="762"/>
      <c r="JK11" s="762"/>
      <c r="JL11" s="763">
        <v>15.2</v>
      </c>
      <c r="JM11" s="762"/>
      <c r="JN11" s="762"/>
      <c r="JO11" s="764">
        <v>15.87</v>
      </c>
      <c r="JP11" s="765"/>
      <c r="JQ11" s="765"/>
      <c r="JR11" s="764">
        <v>16</v>
      </c>
      <c r="JS11" s="765"/>
      <c r="JT11" s="765"/>
      <c r="JU11" s="764">
        <v>15.5</v>
      </c>
      <c r="JV11" s="765"/>
      <c r="JW11" s="765"/>
      <c r="JX11" s="764">
        <v>17.2</v>
      </c>
      <c r="JY11" s="765"/>
      <c r="JZ11" s="765"/>
      <c r="KA11" s="764">
        <v>14.95</v>
      </c>
      <c r="KB11" s="765"/>
      <c r="KC11" s="765"/>
      <c r="KD11" s="764">
        <v>16.36</v>
      </c>
      <c r="KE11" s="765"/>
      <c r="KF11" s="765"/>
      <c r="KG11" s="765">
        <v>11.71</v>
      </c>
      <c r="KH11" s="765"/>
      <c r="KI11" s="765"/>
      <c r="KJ11" s="766">
        <v>16.809999999999999</v>
      </c>
      <c r="KK11" s="764"/>
      <c r="KL11" s="766">
        <v>15.4</v>
      </c>
      <c r="KM11" s="764"/>
      <c r="KN11" s="766">
        <v>15</v>
      </c>
      <c r="KO11" s="764"/>
      <c r="KP11" s="766">
        <v>20.100000000000001</v>
      </c>
      <c r="KQ11" s="764"/>
      <c r="KR11" s="764"/>
      <c r="KS11" s="766">
        <v>15.76</v>
      </c>
      <c r="KT11" s="765"/>
      <c r="KU11" s="765"/>
      <c r="KV11" s="766">
        <v>17.079999999999998</v>
      </c>
      <c r="KW11" s="765"/>
      <c r="KX11" s="765"/>
      <c r="KY11" s="766">
        <v>13.65</v>
      </c>
      <c r="KZ11" s="765"/>
      <c r="LA11" s="765"/>
      <c r="LB11" s="764">
        <v>16.399999999999999</v>
      </c>
      <c r="LC11" s="765"/>
      <c r="LD11" s="765"/>
      <c r="LE11" s="764">
        <v>15.9</v>
      </c>
      <c r="LF11" s="765"/>
      <c r="LG11" s="765"/>
      <c r="LH11" s="764">
        <v>15.5</v>
      </c>
      <c r="LI11" s="765"/>
      <c r="LJ11" s="765"/>
      <c r="LK11" s="764">
        <v>17</v>
      </c>
      <c r="LL11" s="765"/>
      <c r="LM11" s="765"/>
      <c r="LN11" s="764">
        <v>14.57</v>
      </c>
      <c r="LO11" s="765"/>
      <c r="LP11" s="765"/>
      <c r="LQ11" s="764">
        <v>15.77</v>
      </c>
      <c r="LR11" s="765"/>
      <c r="LS11" s="765"/>
      <c r="LT11" s="764">
        <v>12.19</v>
      </c>
      <c r="LU11" s="765"/>
      <c r="LV11" s="765"/>
      <c r="LW11" s="764">
        <v>14.75</v>
      </c>
      <c r="LX11" s="765"/>
      <c r="LY11" s="765"/>
      <c r="LZ11" s="764">
        <v>14.3</v>
      </c>
      <c r="MA11" s="765"/>
      <c r="MB11" s="765"/>
      <c r="MC11" s="764">
        <v>13</v>
      </c>
      <c r="MD11" s="765"/>
      <c r="ME11" s="765"/>
      <c r="MF11" s="764">
        <v>15.1</v>
      </c>
      <c r="MG11" s="765"/>
      <c r="MH11" s="765"/>
      <c r="MI11" s="764">
        <v>14.27</v>
      </c>
      <c r="MJ11" s="765"/>
      <c r="MK11" s="765"/>
      <c r="ML11" s="764">
        <v>14.54</v>
      </c>
      <c r="MM11" s="765"/>
      <c r="MN11" s="765"/>
      <c r="MO11" s="764">
        <v>11.72</v>
      </c>
      <c r="MP11" s="765"/>
      <c r="MQ11" s="765"/>
      <c r="MR11" s="764">
        <v>15.5</v>
      </c>
      <c r="MS11" s="765"/>
      <c r="MT11" s="765"/>
      <c r="MU11" s="764">
        <v>15.7</v>
      </c>
      <c r="MV11" s="765"/>
      <c r="MW11" s="765"/>
      <c r="MX11" s="764">
        <v>15.4</v>
      </c>
      <c r="MY11" s="765"/>
      <c r="MZ11" s="765"/>
      <c r="NA11" s="764">
        <v>18</v>
      </c>
      <c r="NB11" s="765"/>
      <c r="NC11" s="765"/>
      <c r="ND11" s="764">
        <v>13.51</v>
      </c>
      <c r="NE11" s="765"/>
      <c r="NF11" s="765"/>
      <c r="NG11" s="764">
        <v>16.739999999999998</v>
      </c>
      <c r="NH11" s="765"/>
      <c r="NI11" s="765"/>
      <c r="NJ11" s="764">
        <v>12.74</v>
      </c>
      <c r="NK11" s="765"/>
      <c r="NL11" s="765"/>
      <c r="NM11" s="764">
        <v>15.93</v>
      </c>
      <c r="NN11" s="765"/>
      <c r="NO11" s="765"/>
      <c r="NP11" s="764">
        <v>15.5</v>
      </c>
      <c r="NQ11" s="765"/>
      <c r="NR11" s="765"/>
      <c r="NS11" s="764">
        <v>15.7</v>
      </c>
      <c r="NT11" s="765"/>
      <c r="NU11" s="765"/>
      <c r="NV11" s="764">
        <v>16.600000000000001</v>
      </c>
      <c r="NW11" s="765"/>
      <c r="NX11" s="765"/>
      <c r="NY11" s="764">
        <v>14.34</v>
      </c>
      <c r="NZ11" s="765"/>
      <c r="OA11" s="765"/>
      <c r="OB11" s="764">
        <v>17.77</v>
      </c>
      <c r="OC11" s="765"/>
      <c r="OD11" s="765"/>
      <c r="OE11" s="764">
        <v>12.04</v>
      </c>
      <c r="OF11" s="765"/>
      <c r="OG11" s="765"/>
      <c r="OH11" s="767"/>
      <c r="OI11" s="765"/>
      <c r="OJ11" s="765"/>
      <c r="OK11" s="767"/>
      <c r="OL11" s="765"/>
      <c r="OM11" s="765"/>
      <c r="ON11" s="767"/>
      <c r="OO11" s="765"/>
      <c r="OP11" s="765"/>
      <c r="OQ11" s="767"/>
      <c r="OR11" s="765"/>
      <c r="OS11" s="765"/>
      <c r="OT11" s="767"/>
      <c r="OU11" s="765"/>
      <c r="OV11" s="765"/>
      <c r="OW11" s="767"/>
      <c r="OX11" s="765"/>
      <c r="OY11" s="765"/>
      <c r="OZ11" s="767">
        <v>12.04</v>
      </c>
      <c r="PA11" s="765"/>
      <c r="PB11" s="765"/>
    </row>
    <row r="12" spans="1:418" s="700" customFormat="1" ht="13.5" customHeight="1" x14ac:dyDescent="0.25">
      <c r="A12" s="768" t="s">
        <v>536</v>
      </c>
      <c r="B12" s="769"/>
      <c r="C12" s="2230" t="s">
        <v>2</v>
      </c>
      <c r="D12" s="770" t="s">
        <v>2</v>
      </c>
      <c r="E12" s="771"/>
      <c r="F12" s="772"/>
      <c r="G12" s="772"/>
      <c r="H12" s="771"/>
      <c r="I12" s="772"/>
      <c r="J12" s="772"/>
      <c r="K12" s="771"/>
      <c r="L12" s="772"/>
      <c r="M12" s="772"/>
      <c r="N12" s="771"/>
      <c r="O12" s="772"/>
      <c r="P12" s="772"/>
      <c r="Q12" s="771"/>
      <c r="R12" s="772"/>
      <c r="S12" s="772"/>
      <c r="T12" s="771"/>
      <c r="U12" s="772"/>
      <c r="V12" s="772"/>
      <c r="W12" s="771"/>
      <c r="X12" s="772"/>
      <c r="Y12" s="772"/>
      <c r="Z12" s="771"/>
      <c r="AA12" s="772"/>
      <c r="AB12" s="772"/>
      <c r="AC12" s="771"/>
      <c r="AD12" s="772"/>
      <c r="AE12" s="772"/>
      <c r="AF12" s="771"/>
      <c r="AG12" s="772"/>
      <c r="AH12" s="772"/>
      <c r="AI12" s="771"/>
      <c r="AJ12" s="772"/>
      <c r="AK12" s="772"/>
      <c r="AL12" s="771"/>
      <c r="AM12" s="772"/>
      <c r="AN12" s="772"/>
      <c r="AO12" s="771"/>
      <c r="AP12" s="772"/>
      <c r="AQ12" s="772"/>
      <c r="AR12" s="771"/>
      <c r="AS12" s="772"/>
      <c r="AT12" s="772"/>
      <c r="AU12" s="771"/>
      <c r="AV12" s="772"/>
      <c r="AW12" s="772"/>
      <c r="AX12" s="771"/>
      <c r="AY12" s="772"/>
      <c r="AZ12" s="772"/>
      <c r="BA12" s="771"/>
      <c r="BB12" s="772"/>
      <c r="BC12" s="772"/>
      <c r="BD12" s="771"/>
      <c r="BE12" s="772"/>
      <c r="BF12" s="772"/>
      <c r="BG12" s="771"/>
      <c r="BH12" s="772"/>
      <c r="BI12" s="772"/>
      <c r="BJ12" s="771"/>
      <c r="BK12" s="772"/>
      <c r="BL12" s="772"/>
      <c r="BM12" s="771"/>
      <c r="BN12" s="772"/>
      <c r="BO12" s="772"/>
      <c r="BP12" s="771"/>
      <c r="BQ12" s="772"/>
      <c r="BR12" s="772"/>
      <c r="BS12" s="771"/>
      <c r="BT12" s="771"/>
      <c r="BU12" s="771"/>
      <c r="BV12" s="772"/>
      <c r="BW12" s="772"/>
      <c r="BX12" s="771"/>
      <c r="BY12" s="772"/>
      <c r="BZ12" s="772"/>
      <c r="CA12" s="771"/>
      <c r="CB12" s="772"/>
      <c r="CC12" s="772"/>
      <c r="CD12" s="771"/>
      <c r="CE12" s="772"/>
      <c r="CF12" s="772"/>
      <c r="CG12" s="771"/>
      <c r="CH12" s="772"/>
      <c r="CI12" s="772"/>
      <c r="CJ12" s="771"/>
      <c r="CK12" s="772"/>
      <c r="CL12" s="772"/>
      <c r="CM12" s="771"/>
      <c r="CN12" s="772"/>
      <c r="CO12" s="772"/>
      <c r="CP12" s="771"/>
      <c r="CQ12" s="772"/>
      <c r="CR12" s="772"/>
      <c r="CS12" s="771"/>
      <c r="CT12" s="772"/>
      <c r="CU12" s="772"/>
      <c r="CV12" s="771"/>
      <c r="CW12" s="772"/>
      <c r="CX12" s="772"/>
      <c r="CY12" s="771"/>
      <c r="CZ12" s="772"/>
      <c r="DA12" s="772"/>
      <c r="DB12" s="771"/>
      <c r="DC12" s="771"/>
      <c r="DD12" s="771"/>
      <c r="DE12" s="771"/>
      <c r="DF12" s="773">
        <v>6.8</v>
      </c>
      <c r="DG12" s="774"/>
      <c r="DH12" s="774"/>
      <c r="DI12" s="775">
        <v>7</v>
      </c>
      <c r="DJ12" s="774"/>
      <c r="DK12" s="774"/>
      <c r="DL12" s="775">
        <v>6.8</v>
      </c>
      <c r="DM12" s="774"/>
      <c r="DN12" s="774"/>
      <c r="DO12" s="776"/>
      <c r="DP12" s="774"/>
      <c r="DQ12" s="774"/>
      <c r="DR12" s="775">
        <v>6.5</v>
      </c>
      <c r="DS12" s="777"/>
      <c r="DT12" s="777"/>
      <c r="DU12" s="771"/>
      <c r="DV12" s="772"/>
      <c r="DW12" s="772"/>
      <c r="DX12" s="775">
        <v>6.8</v>
      </c>
      <c r="DY12" s="772"/>
      <c r="DZ12" s="772"/>
      <c r="EA12" s="771"/>
      <c r="EB12" s="772"/>
      <c r="EC12" s="772"/>
      <c r="ED12" s="771"/>
      <c r="EE12" s="771"/>
      <c r="EF12" s="771"/>
      <c r="EG12" s="772"/>
      <c r="EH12" s="772"/>
      <c r="EI12" s="771"/>
      <c r="EJ12" s="772"/>
      <c r="EK12" s="772"/>
      <c r="EL12" s="771"/>
      <c r="EM12" s="772"/>
      <c r="EN12" s="772"/>
      <c r="EO12" s="771"/>
      <c r="EP12" s="772"/>
      <c r="EQ12" s="772"/>
      <c r="ER12" s="771"/>
      <c r="ES12" s="772"/>
      <c r="ET12" s="772"/>
      <c r="EU12" s="771"/>
      <c r="EV12" s="772"/>
      <c r="EW12" s="772"/>
      <c r="EX12" s="771"/>
      <c r="EY12" s="772"/>
      <c r="EZ12" s="772"/>
      <c r="FA12" s="771"/>
      <c r="FB12" s="772"/>
      <c r="FC12" s="772"/>
      <c r="FD12" s="771"/>
      <c r="FE12" s="772"/>
      <c r="FF12" s="772"/>
      <c r="FG12" s="771"/>
      <c r="FH12" s="772"/>
      <c r="FI12" s="772"/>
      <c r="FJ12" s="771"/>
      <c r="FK12" s="772"/>
      <c r="FL12" s="772"/>
      <c r="FM12" s="778">
        <v>6.13</v>
      </c>
      <c r="FN12" s="772"/>
      <c r="FO12" s="772"/>
      <c r="FP12" s="771"/>
      <c r="FQ12" s="772"/>
      <c r="FR12" s="772"/>
      <c r="FS12" s="771"/>
      <c r="FT12" s="772"/>
      <c r="FU12" s="772"/>
      <c r="FV12" s="771"/>
      <c r="FW12" s="772"/>
      <c r="FX12" s="772"/>
      <c r="FY12" s="771"/>
      <c r="FZ12" s="772"/>
      <c r="GA12" s="772"/>
      <c r="GB12" s="771"/>
      <c r="GC12" s="772"/>
      <c r="GD12" s="772"/>
      <c r="GE12" s="771"/>
      <c r="GF12" s="772"/>
      <c r="GG12" s="772"/>
      <c r="GH12" s="771"/>
      <c r="GI12" s="772"/>
      <c r="GJ12" s="772"/>
      <c r="GK12" s="779"/>
      <c r="GL12" s="780"/>
      <c r="GM12" s="780"/>
      <c r="GN12" s="779"/>
      <c r="GO12" s="780"/>
      <c r="GP12" s="780"/>
      <c r="GQ12" s="779"/>
      <c r="GR12" s="780"/>
      <c r="GS12" s="780"/>
      <c r="GT12" s="779"/>
      <c r="GU12" s="780"/>
      <c r="GV12" s="780"/>
      <c r="GW12" s="779"/>
      <c r="GX12" s="780"/>
      <c r="GY12" s="780"/>
      <c r="GZ12" s="779"/>
      <c r="HA12" s="780"/>
      <c r="HB12" s="780"/>
      <c r="HC12" s="779"/>
      <c r="HD12" s="780"/>
      <c r="HE12" s="780"/>
      <c r="HF12" s="779"/>
      <c r="HG12" s="780"/>
      <c r="HH12" s="780"/>
      <c r="HI12" s="779"/>
      <c r="HJ12" s="780"/>
      <c r="HK12" s="780"/>
      <c r="HL12" s="779"/>
      <c r="HM12" s="780"/>
      <c r="HN12" s="780"/>
      <c r="HO12" s="779"/>
      <c r="HP12" s="780"/>
      <c r="HQ12" s="780"/>
      <c r="HR12" s="779"/>
      <c r="HS12" s="780"/>
      <c r="HT12" s="780"/>
      <c r="HU12" s="779"/>
      <c r="HV12" s="780"/>
      <c r="HW12" s="780"/>
      <c r="HX12" s="779"/>
      <c r="HY12" s="780"/>
      <c r="HZ12" s="780"/>
      <c r="IA12" s="779"/>
      <c r="IB12" s="780"/>
      <c r="IC12" s="780"/>
      <c r="ID12" s="779"/>
      <c r="IE12" s="780"/>
      <c r="IF12" s="780"/>
      <c r="IG12" s="779"/>
      <c r="IH12" s="780"/>
      <c r="II12" s="780"/>
      <c r="IJ12" s="779"/>
      <c r="IK12" s="779"/>
      <c r="IL12" s="779"/>
      <c r="IM12" s="779"/>
      <c r="IN12" s="779"/>
      <c r="IO12" s="780"/>
      <c r="IP12" s="780"/>
      <c r="IQ12" s="779"/>
      <c r="IR12" s="780"/>
      <c r="IS12" s="780"/>
      <c r="IT12" s="779"/>
      <c r="IU12" s="780"/>
      <c r="IV12" s="780"/>
      <c r="IW12" s="779">
        <v>6.69</v>
      </c>
      <c r="IX12" s="781"/>
      <c r="IY12" s="781"/>
      <c r="IZ12" s="782">
        <v>6.8</v>
      </c>
      <c r="JA12" s="781"/>
      <c r="JB12" s="781"/>
      <c r="JC12" s="779">
        <v>6.95</v>
      </c>
      <c r="JD12" s="783"/>
      <c r="JE12" s="783"/>
      <c r="JF12" s="784">
        <v>6.6</v>
      </c>
      <c r="JG12" s="783"/>
      <c r="JH12" s="783"/>
      <c r="JI12" s="779">
        <v>6.83</v>
      </c>
      <c r="JJ12" s="783"/>
      <c r="JK12" s="783"/>
      <c r="JL12" s="784">
        <v>6.6</v>
      </c>
      <c r="JM12" s="783"/>
      <c r="JN12" s="783"/>
      <c r="JO12" s="785">
        <v>6.42</v>
      </c>
      <c r="JP12" s="786"/>
      <c r="JQ12" s="786"/>
      <c r="JR12" s="785">
        <v>6.64</v>
      </c>
      <c r="JS12" s="786"/>
      <c r="JT12" s="786"/>
      <c r="JU12" s="785">
        <v>6.56</v>
      </c>
      <c r="JV12" s="786"/>
      <c r="JW12" s="786"/>
      <c r="JX12" s="785">
        <v>6.46</v>
      </c>
      <c r="JY12" s="786"/>
      <c r="JZ12" s="786"/>
      <c r="KA12" s="785">
        <v>6.61</v>
      </c>
      <c r="KB12" s="786"/>
      <c r="KC12" s="786"/>
      <c r="KD12" s="785">
        <v>6.48</v>
      </c>
      <c r="KE12" s="786"/>
      <c r="KF12" s="786"/>
      <c r="KG12" s="786">
        <v>6.46</v>
      </c>
      <c r="KH12" s="786"/>
      <c r="KI12" s="786"/>
      <c r="KJ12" s="787">
        <v>6.9</v>
      </c>
      <c r="KK12" s="785"/>
      <c r="KL12" s="787">
        <v>6.97</v>
      </c>
      <c r="KM12" s="785"/>
      <c r="KN12" s="787">
        <v>7.11</v>
      </c>
      <c r="KO12" s="785"/>
      <c r="KP12" s="787">
        <v>6.74</v>
      </c>
      <c r="KQ12" s="785"/>
      <c r="KR12" s="785"/>
      <c r="KS12" s="787">
        <v>7.1</v>
      </c>
      <c r="KT12" s="786"/>
      <c r="KU12" s="786"/>
      <c r="KV12" s="787">
        <v>7.03</v>
      </c>
      <c r="KW12" s="786"/>
      <c r="KX12" s="786"/>
      <c r="KY12" s="787">
        <v>6.87</v>
      </c>
      <c r="KZ12" s="786"/>
      <c r="LA12" s="786"/>
      <c r="LB12" s="785">
        <v>6.61</v>
      </c>
      <c r="LC12" s="786"/>
      <c r="LD12" s="786"/>
      <c r="LE12" s="785">
        <v>6.76</v>
      </c>
      <c r="LF12" s="786"/>
      <c r="LG12" s="786"/>
      <c r="LH12" s="785">
        <v>6.56</v>
      </c>
      <c r="LI12" s="786"/>
      <c r="LJ12" s="786"/>
      <c r="LK12" s="785">
        <v>6.55</v>
      </c>
      <c r="LL12" s="786"/>
      <c r="LM12" s="786"/>
      <c r="LN12" s="785">
        <v>6.74</v>
      </c>
      <c r="LO12" s="786"/>
      <c r="LP12" s="786"/>
      <c r="LQ12" s="785">
        <v>6.67</v>
      </c>
      <c r="LR12" s="786"/>
      <c r="LS12" s="786"/>
      <c r="LT12" s="785">
        <v>6.49</v>
      </c>
      <c r="LU12" s="786"/>
      <c r="LV12" s="786"/>
      <c r="LW12" s="785">
        <v>6.34</v>
      </c>
      <c r="LX12" s="786"/>
      <c r="LY12" s="786"/>
      <c r="LZ12" s="785">
        <v>6.39</v>
      </c>
      <c r="MA12" s="786"/>
      <c r="MB12" s="786"/>
      <c r="MC12" s="785">
        <v>6.6</v>
      </c>
      <c r="MD12" s="786"/>
      <c r="ME12" s="786"/>
      <c r="MF12" s="785">
        <v>6.42</v>
      </c>
      <c r="MG12" s="786"/>
      <c r="MH12" s="786"/>
      <c r="MI12" s="785">
        <v>6.53</v>
      </c>
      <c r="MJ12" s="786"/>
      <c r="MK12" s="786"/>
      <c r="ML12" s="785">
        <v>6.47</v>
      </c>
      <c r="MM12" s="786"/>
      <c r="MN12" s="786"/>
      <c r="MO12" s="785">
        <v>6.19</v>
      </c>
      <c r="MP12" s="786"/>
      <c r="MQ12" s="786"/>
      <c r="MR12" s="785">
        <v>6.5</v>
      </c>
      <c r="MS12" s="786"/>
      <c r="MT12" s="786"/>
      <c r="MU12" s="785">
        <v>6.59</v>
      </c>
      <c r="MV12" s="786"/>
      <c r="MW12" s="786"/>
      <c r="MX12" s="785">
        <v>6.6</v>
      </c>
      <c r="MY12" s="786"/>
      <c r="MZ12" s="786"/>
      <c r="NA12" s="785">
        <v>6.46</v>
      </c>
      <c r="NB12" s="786"/>
      <c r="NC12" s="786"/>
      <c r="ND12" s="785">
        <v>6.71</v>
      </c>
      <c r="NE12" s="786"/>
      <c r="NF12" s="786"/>
      <c r="NG12" s="785">
        <v>6.39</v>
      </c>
      <c r="NH12" s="786"/>
      <c r="NI12" s="786"/>
      <c r="NJ12" s="785">
        <v>6.42</v>
      </c>
      <c r="NK12" s="786"/>
      <c r="NL12" s="786"/>
      <c r="NM12" s="785">
        <v>6.47</v>
      </c>
      <c r="NN12" s="786"/>
      <c r="NO12" s="786"/>
      <c r="NP12" s="785">
        <v>6.54</v>
      </c>
      <c r="NQ12" s="786"/>
      <c r="NR12" s="786"/>
      <c r="NS12" s="785">
        <v>6.35</v>
      </c>
      <c r="NT12" s="786"/>
      <c r="NU12" s="786"/>
      <c r="NV12" s="785">
        <v>6.27</v>
      </c>
      <c r="NW12" s="786"/>
      <c r="NX12" s="786"/>
      <c r="NY12" s="785">
        <v>6.61</v>
      </c>
      <c r="NZ12" s="786"/>
      <c r="OA12" s="786"/>
      <c r="OB12" s="785">
        <v>6.42</v>
      </c>
      <c r="OC12" s="786"/>
      <c r="OD12" s="786"/>
      <c r="OE12" s="785">
        <v>6.38</v>
      </c>
      <c r="OF12" s="786"/>
      <c r="OG12" s="786"/>
      <c r="OH12" s="788"/>
      <c r="OI12" s="786"/>
      <c r="OJ12" s="786"/>
      <c r="OK12" s="788"/>
      <c r="OL12" s="786"/>
      <c r="OM12" s="786"/>
      <c r="ON12" s="788"/>
      <c r="OO12" s="786"/>
      <c r="OP12" s="786"/>
      <c r="OQ12" s="788"/>
      <c r="OR12" s="786"/>
      <c r="OS12" s="786"/>
      <c r="OT12" s="788"/>
      <c r="OU12" s="786"/>
      <c r="OV12" s="786"/>
      <c r="OW12" s="788"/>
      <c r="OX12" s="786"/>
      <c r="OY12" s="786"/>
      <c r="OZ12" s="788">
        <v>6.38</v>
      </c>
      <c r="PA12" s="786"/>
      <c r="PB12" s="786"/>
    </row>
    <row r="13" spans="1:418" s="700" customFormat="1" ht="13.5" customHeight="1" x14ac:dyDescent="0.25">
      <c r="A13" s="768" t="s">
        <v>537</v>
      </c>
      <c r="B13" s="769" t="s">
        <v>538</v>
      </c>
      <c r="C13" s="2230" t="s">
        <v>2</v>
      </c>
      <c r="D13" s="770" t="s">
        <v>2</v>
      </c>
      <c r="E13" s="771"/>
      <c r="F13" s="772"/>
      <c r="G13" s="772"/>
      <c r="H13" s="771"/>
      <c r="I13" s="772"/>
      <c r="J13" s="772"/>
      <c r="K13" s="771"/>
      <c r="L13" s="772"/>
      <c r="M13" s="772"/>
      <c r="N13" s="771"/>
      <c r="O13" s="772"/>
      <c r="P13" s="772"/>
      <c r="Q13" s="771"/>
      <c r="R13" s="772"/>
      <c r="S13" s="772"/>
      <c r="T13" s="771"/>
      <c r="U13" s="772"/>
      <c r="V13" s="772"/>
      <c r="W13" s="771"/>
      <c r="X13" s="772"/>
      <c r="Y13" s="772"/>
      <c r="Z13" s="771"/>
      <c r="AA13" s="772"/>
      <c r="AB13" s="772"/>
      <c r="AC13" s="771"/>
      <c r="AD13" s="772"/>
      <c r="AE13" s="772"/>
      <c r="AF13" s="771"/>
      <c r="AG13" s="772"/>
      <c r="AH13" s="772"/>
      <c r="AI13" s="771"/>
      <c r="AJ13" s="772"/>
      <c r="AK13" s="772"/>
      <c r="AL13" s="771"/>
      <c r="AM13" s="772"/>
      <c r="AN13" s="772"/>
      <c r="AO13" s="771"/>
      <c r="AP13" s="772"/>
      <c r="AQ13" s="772"/>
      <c r="AR13" s="771"/>
      <c r="AS13" s="772"/>
      <c r="AT13" s="772"/>
      <c r="AU13" s="771"/>
      <c r="AV13" s="772"/>
      <c r="AW13" s="772"/>
      <c r="AX13" s="771"/>
      <c r="AY13" s="772"/>
      <c r="AZ13" s="772"/>
      <c r="BA13" s="771"/>
      <c r="BB13" s="772"/>
      <c r="BC13" s="772"/>
      <c r="BD13" s="771"/>
      <c r="BE13" s="772"/>
      <c r="BF13" s="772"/>
      <c r="BG13" s="771"/>
      <c r="BH13" s="772"/>
      <c r="BI13" s="772"/>
      <c r="BJ13" s="771"/>
      <c r="BK13" s="772"/>
      <c r="BL13" s="772"/>
      <c r="BM13" s="771"/>
      <c r="BN13" s="772"/>
      <c r="BO13" s="772"/>
      <c r="BP13" s="771"/>
      <c r="BQ13" s="772"/>
      <c r="BR13" s="772"/>
      <c r="BS13" s="771"/>
      <c r="BT13" s="771"/>
      <c r="BU13" s="771"/>
      <c r="BV13" s="772"/>
      <c r="BW13" s="772"/>
      <c r="BX13" s="771"/>
      <c r="BY13" s="772"/>
      <c r="BZ13" s="772"/>
      <c r="CA13" s="771"/>
      <c r="CB13" s="772"/>
      <c r="CC13" s="772"/>
      <c r="CD13" s="771"/>
      <c r="CE13" s="772"/>
      <c r="CF13" s="772"/>
      <c r="CG13" s="771"/>
      <c r="CH13" s="772"/>
      <c r="CI13" s="772"/>
      <c r="CJ13" s="771"/>
      <c r="CK13" s="772"/>
      <c r="CL13" s="772"/>
      <c r="CM13" s="771"/>
      <c r="CN13" s="772"/>
      <c r="CO13" s="772"/>
      <c r="CP13" s="771"/>
      <c r="CQ13" s="772"/>
      <c r="CR13" s="772"/>
      <c r="CS13" s="771"/>
      <c r="CT13" s="772"/>
      <c r="CU13" s="772"/>
      <c r="CV13" s="771"/>
      <c r="CW13" s="772"/>
      <c r="CX13" s="772"/>
      <c r="CY13" s="771"/>
      <c r="CZ13" s="772"/>
      <c r="DA13" s="772"/>
      <c r="DB13" s="771"/>
      <c r="DC13" s="771"/>
      <c r="DD13" s="771"/>
      <c r="DE13" s="771"/>
      <c r="DF13" s="773">
        <v>366</v>
      </c>
      <c r="DG13" s="774"/>
      <c r="DH13" s="774"/>
      <c r="DI13" s="773">
        <v>343</v>
      </c>
      <c r="DJ13" s="774"/>
      <c r="DK13" s="774"/>
      <c r="DL13" s="773">
        <v>304</v>
      </c>
      <c r="DM13" s="774"/>
      <c r="DN13" s="774"/>
      <c r="DO13" s="776"/>
      <c r="DP13" s="774"/>
      <c r="DQ13" s="774"/>
      <c r="DR13" s="773">
        <v>429</v>
      </c>
      <c r="DS13" s="777"/>
      <c r="DT13" s="777"/>
      <c r="DU13" s="771"/>
      <c r="DV13" s="772"/>
      <c r="DW13" s="772"/>
      <c r="DX13" s="773">
        <v>284</v>
      </c>
      <c r="DY13" s="772"/>
      <c r="DZ13" s="772"/>
      <c r="EA13" s="771"/>
      <c r="EB13" s="772"/>
      <c r="EC13" s="772"/>
      <c r="ED13" s="771"/>
      <c r="EE13" s="771"/>
      <c r="EF13" s="771"/>
      <c r="EG13" s="772"/>
      <c r="EH13" s="772"/>
      <c r="EI13" s="771"/>
      <c r="EJ13" s="772"/>
      <c r="EK13" s="772"/>
      <c r="EL13" s="771"/>
      <c r="EM13" s="772"/>
      <c r="EN13" s="772"/>
      <c r="EO13" s="771"/>
      <c r="EP13" s="772"/>
      <c r="EQ13" s="772"/>
      <c r="ER13" s="771"/>
      <c r="ES13" s="772"/>
      <c r="ET13" s="772"/>
      <c r="EU13" s="771"/>
      <c r="EV13" s="772"/>
      <c r="EW13" s="772"/>
      <c r="EX13" s="771"/>
      <c r="EY13" s="772"/>
      <c r="EZ13" s="772"/>
      <c r="FA13" s="771"/>
      <c r="FB13" s="772"/>
      <c r="FC13" s="772"/>
      <c r="FD13" s="771"/>
      <c r="FE13" s="772"/>
      <c r="FF13" s="772"/>
      <c r="FG13" s="771"/>
      <c r="FH13" s="772"/>
      <c r="FI13" s="772"/>
      <c r="FJ13" s="771"/>
      <c r="FK13" s="772"/>
      <c r="FL13" s="772"/>
      <c r="FM13" s="778">
        <v>376.9</v>
      </c>
      <c r="FN13" s="772"/>
      <c r="FO13" s="772"/>
      <c r="FP13" s="771"/>
      <c r="FQ13" s="772"/>
      <c r="FR13" s="772"/>
      <c r="FS13" s="771"/>
      <c r="FT13" s="772"/>
      <c r="FU13" s="772"/>
      <c r="FV13" s="771"/>
      <c r="FW13" s="772"/>
      <c r="FX13" s="772"/>
      <c r="FY13" s="771"/>
      <c r="FZ13" s="772"/>
      <c r="GA13" s="772"/>
      <c r="GB13" s="771"/>
      <c r="GC13" s="772"/>
      <c r="GD13" s="772"/>
      <c r="GE13" s="771"/>
      <c r="GF13" s="772"/>
      <c r="GG13" s="772"/>
      <c r="GH13" s="771"/>
      <c r="GI13" s="772"/>
      <c r="GJ13" s="772"/>
      <c r="GK13" s="779"/>
      <c r="GL13" s="780"/>
      <c r="GM13" s="780"/>
      <c r="GN13" s="779"/>
      <c r="GO13" s="780"/>
      <c r="GP13" s="780"/>
      <c r="GQ13" s="779"/>
      <c r="GR13" s="780"/>
      <c r="GS13" s="780"/>
      <c r="GT13" s="779"/>
      <c r="GU13" s="780"/>
      <c r="GV13" s="780"/>
      <c r="GW13" s="779"/>
      <c r="GX13" s="780"/>
      <c r="GY13" s="780"/>
      <c r="GZ13" s="779"/>
      <c r="HA13" s="780"/>
      <c r="HB13" s="780"/>
      <c r="HC13" s="779"/>
      <c r="HD13" s="780"/>
      <c r="HE13" s="780"/>
      <c r="HF13" s="779"/>
      <c r="HG13" s="780"/>
      <c r="HH13" s="780"/>
      <c r="HI13" s="779"/>
      <c r="HJ13" s="780"/>
      <c r="HK13" s="780"/>
      <c r="HL13" s="779"/>
      <c r="HM13" s="780"/>
      <c r="HN13" s="780"/>
      <c r="HO13" s="779"/>
      <c r="HP13" s="780"/>
      <c r="HQ13" s="780"/>
      <c r="HR13" s="779"/>
      <c r="HS13" s="780"/>
      <c r="HT13" s="780"/>
      <c r="HU13" s="779"/>
      <c r="HV13" s="780"/>
      <c r="HW13" s="780"/>
      <c r="HX13" s="779"/>
      <c r="HY13" s="780"/>
      <c r="HZ13" s="780"/>
      <c r="IA13" s="779"/>
      <c r="IB13" s="780"/>
      <c r="IC13" s="780"/>
      <c r="ID13" s="779"/>
      <c r="IE13" s="780"/>
      <c r="IF13" s="780"/>
      <c r="IG13" s="779"/>
      <c r="IH13" s="780"/>
      <c r="II13" s="780"/>
      <c r="IJ13" s="779"/>
      <c r="IK13" s="779"/>
      <c r="IL13" s="779"/>
      <c r="IM13" s="779"/>
      <c r="IN13" s="779"/>
      <c r="IO13" s="780"/>
      <c r="IP13" s="780"/>
      <c r="IQ13" s="779"/>
      <c r="IR13" s="780"/>
      <c r="IS13" s="780"/>
      <c r="IT13" s="779"/>
      <c r="IU13" s="780"/>
      <c r="IV13" s="780"/>
      <c r="IW13" s="779">
        <v>353</v>
      </c>
      <c r="IX13" s="781"/>
      <c r="IY13" s="781"/>
      <c r="IZ13" s="789">
        <v>130</v>
      </c>
      <c r="JA13" s="781"/>
      <c r="JB13" s="781"/>
      <c r="JC13" s="779">
        <v>312</v>
      </c>
      <c r="JD13" s="783"/>
      <c r="JE13" s="783"/>
      <c r="JF13" s="790">
        <v>250</v>
      </c>
      <c r="JG13" s="783"/>
      <c r="JH13" s="783"/>
      <c r="JI13" s="779">
        <v>360</v>
      </c>
      <c r="JJ13" s="783"/>
      <c r="JK13" s="783"/>
      <c r="JL13" s="790">
        <v>242</v>
      </c>
      <c r="JM13" s="783"/>
      <c r="JN13" s="783"/>
      <c r="JO13" s="791">
        <v>352</v>
      </c>
      <c r="JP13" s="792"/>
      <c r="JQ13" s="792"/>
      <c r="JR13" s="791">
        <v>385</v>
      </c>
      <c r="JS13" s="792"/>
      <c r="JT13" s="792"/>
      <c r="JU13" s="791">
        <v>423.3</v>
      </c>
      <c r="JV13" s="792"/>
      <c r="JW13" s="792"/>
      <c r="JX13" s="791">
        <v>513.20000000000005</v>
      </c>
      <c r="JY13" s="792"/>
      <c r="JZ13" s="792"/>
      <c r="KA13" s="791">
        <v>460</v>
      </c>
      <c r="KB13" s="792"/>
      <c r="KC13" s="792"/>
      <c r="KD13" s="791">
        <v>889</v>
      </c>
      <c r="KE13" s="792"/>
      <c r="KF13" s="792"/>
      <c r="KG13" s="792">
        <v>458</v>
      </c>
      <c r="KH13" s="792"/>
      <c r="KI13" s="792"/>
      <c r="KJ13" s="793">
        <v>197</v>
      </c>
      <c r="KK13" s="791"/>
      <c r="KL13" s="793">
        <v>202</v>
      </c>
      <c r="KM13" s="791"/>
      <c r="KN13" s="793">
        <v>239.7</v>
      </c>
      <c r="KO13" s="791"/>
      <c r="KP13" s="793">
        <v>244.3</v>
      </c>
      <c r="KQ13" s="791"/>
      <c r="KR13" s="791"/>
      <c r="KS13" s="793">
        <v>265</v>
      </c>
      <c r="KT13" s="792"/>
      <c r="KU13" s="792"/>
      <c r="KV13" s="793">
        <v>501</v>
      </c>
      <c r="KW13" s="792"/>
      <c r="KX13" s="792"/>
      <c r="KY13" s="793">
        <v>246</v>
      </c>
      <c r="KZ13" s="792"/>
      <c r="LA13" s="792"/>
      <c r="LB13" s="791">
        <v>281</v>
      </c>
      <c r="LC13" s="792"/>
      <c r="LD13" s="792"/>
      <c r="LE13" s="791">
        <v>321</v>
      </c>
      <c r="LF13" s="792"/>
      <c r="LG13" s="792"/>
      <c r="LH13" s="791">
        <v>333.5</v>
      </c>
      <c r="LI13" s="792"/>
      <c r="LJ13" s="792"/>
      <c r="LK13" s="791">
        <v>360.4</v>
      </c>
      <c r="LL13" s="792"/>
      <c r="LM13" s="792"/>
      <c r="LN13" s="791">
        <v>372</v>
      </c>
      <c r="LO13" s="792"/>
      <c r="LP13" s="792"/>
      <c r="LQ13" s="791">
        <v>691</v>
      </c>
      <c r="LR13" s="792"/>
      <c r="LS13" s="792"/>
      <c r="LT13" s="791">
        <v>342</v>
      </c>
      <c r="LU13" s="792"/>
      <c r="LV13" s="792"/>
      <c r="LW13" s="791">
        <v>323</v>
      </c>
      <c r="LX13" s="792"/>
      <c r="LY13" s="792"/>
      <c r="LZ13" s="791">
        <v>440</v>
      </c>
      <c r="MA13" s="792"/>
      <c r="MB13" s="792"/>
      <c r="MC13" s="791">
        <v>337.1</v>
      </c>
      <c r="MD13" s="792"/>
      <c r="ME13" s="792"/>
      <c r="MF13" s="791">
        <v>373.9</v>
      </c>
      <c r="MG13" s="792"/>
      <c r="MH13" s="792"/>
      <c r="MI13" s="791">
        <v>403</v>
      </c>
      <c r="MJ13" s="792"/>
      <c r="MK13" s="792"/>
      <c r="ML13" s="791">
        <v>777</v>
      </c>
      <c r="MM13" s="792"/>
      <c r="MN13" s="792"/>
      <c r="MO13" s="791">
        <v>418</v>
      </c>
      <c r="MP13" s="792"/>
      <c r="MQ13" s="792"/>
      <c r="MR13" s="791">
        <v>375</v>
      </c>
      <c r="MS13" s="792"/>
      <c r="MT13" s="792"/>
      <c r="MU13" s="791">
        <v>426</v>
      </c>
      <c r="MV13" s="792"/>
      <c r="MW13" s="792"/>
      <c r="MX13" s="791">
        <v>359.7</v>
      </c>
      <c r="MY13" s="792"/>
      <c r="MZ13" s="792"/>
      <c r="NA13" s="791">
        <v>390</v>
      </c>
      <c r="NB13" s="792"/>
      <c r="NC13" s="792"/>
      <c r="ND13" s="791">
        <v>386</v>
      </c>
      <c r="NE13" s="792"/>
      <c r="NF13" s="792"/>
      <c r="NG13" s="791">
        <v>748</v>
      </c>
      <c r="NH13" s="792"/>
      <c r="NI13" s="792"/>
      <c r="NJ13" s="791">
        <v>394</v>
      </c>
      <c r="NK13" s="792"/>
      <c r="NL13" s="792"/>
      <c r="NM13" s="791">
        <v>266</v>
      </c>
      <c r="NN13" s="792"/>
      <c r="NO13" s="792"/>
      <c r="NP13" s="791">
        <v>299</v>
      </c>
      <c r="NQ13" s="792"/>
      <c r="NR13" s="792"/>
      <c r="NS13" s="791">
        <v>310.10000000000002</v>
      </c>
      <c r="NT13" s="792"/>
      <c r="NU13" s="792"/>
      <c r="NV13" s="791">
        <v>322.2</v>
      </c>
      <c r="NW13" s="792"/>
      <c r="NX13" s="792"/>
      <c r="NY13" s="791">
        <v>395</v>
      </c>
      <c r="NZ13" s="792"/>
      <c r="OA13" s="792"/>
      <c r="OB13" s="791">
        <v>712</v>
      </c>
      <c r="OC13" s="792"/>
      <c r="OD13" s="792"/>
      <c r="OE13" s="791">
        <v>339</v>
      </c>
      <c r="OF13" s="792"/>
      <c r="OG13" s="792"/>
      <c r="OH13" s="788"/>
      <c r="OI13" s="792"/>
      <c r="OJ13" s="792"/>
      <c r="OK13" s="788"/>
      <c r="OL13" s="792"/>
      <c r="OM13" s="792"/>
      <c r="ON13" s="788"/>
      <c r="OO13" s="792"/>
      <c r="OP13" s="792"/>
      <c r="OQ13" s="788"/>
      <c r="OR13" s="792"/>
      <c r="OS13" s="792"/>
      <c r="OT13" s="788"/>
      <c r="OU13" s="792"/>
      <c r="OV13" s="792"/>
      <c r="OW13" s="788"/>
      <c r="OX13" s="792"/>
      <c r="OY13" s="792"/>
      <c r="OZ13" s="788">
        <v>339</v>
      </c>
      <c r="PA13" s="792"/>
      <c r="PB13" s="792"/>
    </row>
    <row r="14" spans="1:418" s="700" customFormat="1" ht="13.5" customHeight="1" x14ac:dyDescent="0.25">
      <c r="A14" s="768" t="s">
        <v>539</v>
      </c>
      <c r="B14" s="769" t="s">
        <v>540</v>
      </c>
      <c r="C14" s="2230" t="s">
        <v>2</v>
      </c>
      <c r="D14" s="770" t="s">
        <v>2</v>
      </c>
      <c r="E14" s="771"/>
      <c r="F14" s="772"/>
      <c r="G14" s="772"/>
      <c r="H14" s="771"/>
      <c r="I14" s="772"/>
      <c r="J14" s="772"/>
      <c r="K14" s="771"/>
      <c r="L14" s="772"/>
      <c r="M14" s="772"/>
      <c r="N14" s="771"/>
      <c r="O14" s="772"/>
      <c r="P14" s="772"/>
      <c r="Q14" s="771"/>
      <c r="R14" s="772"/>
      <c r="S14" s="772"/>
      <c r="T14" s="771"/>
      <c r="U14" s="772"/>
      <c r="V14" s="772"/>
      <c r="W14" s="771"/>
      <c r="X14" s="772"/>
      <c r="Y14" s="772"/>
      <c r="Z14" s="771"/>
      <c r="AA14" s="772"/>
      <c r="AB14" s="772"/>
      <c r="AC14" s="771"/>
      <c r="AD14" s="772"/>
      <c r="AE14" s="772"/>
      <c r="AF14" s="771"/>
      <c r="AG14" s="772"/>
      <c r="AH14" s="772"/>
      <c r="AI14" s="771"/>
      <c r="AJ14" s="772"/>
      <c r="AK14" s="772"/>
      <c r="AL14" s="771"/>
      <c r="AM14" s="772"/>
      <c r="AN14" s="772"/>
      <c r="AO14" s="771"/>
      <c r="AP14" s="772"/>
      <c r="AQ14" s="772"/>
      <c r="AR14" s="771"/>
      <c r="AS14" s="772"/>
      <c r="AT14" s="772"/>
      <c r="AU14" s="771"/>
      <c r="AV14" s="772"/>
      <c r="AW14" s="772"/>
      <c r="AX14" s="771"/>
      <c r="AY14" s="772"/>
      <c r="AZ14" s="772"/>
      <c r="BA14" s="771"/>
      <c r="BB14" s="772"/>
      <c r="BC14" s="772"/>
      <c r="BD14" s="771"/>
      <c r="BE14" s="772"/>
      <c r="BF14" s="772"/>
      <c r="BG14" s="771"/>
      <c r="BH14" s="772"/>
      <c r="BI14" s="772"/>
      <c r="BJ14" s="771"/>
      <c r="BK14" s="772"/>
      <c r="BL14" s="772"/>
      <c r="BM14" s="771"/>
      <c r="BN14" s="772"/>
      <c r="BO14" s="772"/>
      <c r="BP14" s="771"/>
      <c r="BQ14" s="772"/>
      <c r="BR14" s="772"/>
      <c r="BS14" s="771"/>
      <c r="BT14" s="771"/>
      <c r="BU14" s="771"/>
      <c r="BV14" s="772"/>
      <c r="BW14" s="772"/>
      <c r="BX14" s="771"/>
      <c r="BY14" s="772"/>
      <c r="BZ14" s="772"/>
      <c r="CA14" s="771"/>
      <c r="CB14" s="772"/>
      <c r="CC14" s="772"/>
      <c r="CD14" s="771"/>
      <c r="CE14" s="772"/>
      <c r="CF14" s="772"/>
      <c r="CG14" s="771"/>
      <c r="CH14" s="772"/>
      <c r="CI14" s="772"/>
      <c r="CJ14" s="771"/>
      <c r="CK14" s="772"/>
      <c r="CL14" s="772"/>
      <c r="CM14" s="771"/>
      <c r="CN14" s="772"/>
      <c r="CO14" s="772"/>
      <c r="CP14" s="771"/>
      <c r="CQ14" s="772"/>
      <c r="CR14" s="772"/>
      <c r="CS14" s="771"/>
      <c r="CT14" s="772"/>
      <c r="CU14" s="772"/>
      <c r="CV14" s="771"/>
      <c r="CW14" s="772"/>
      <c r="CX14" s="772"/>
      <c r="CY14" s="771"/>
      <c r="CZ14" s="772"/>
      <c r="DA14" s="772"/>
      <c r="DB14" s="771"/>
      <c r="DC14" s="771"/>
      <c r="DD14" s="771"/>
      <c r="DE14" s="771"/>
      <c r="DF14" s="773">
        <v>0.15</v>
      </c>
      <c r="DG14" s="774"/>
      <c r="DH14" s="774"/>
      <c r="DI14" s="773">
        <v>0.16</v>
      </c>
      <c r="DJ14" s="774"/>
      <c r="DK14" s="774"/>
      <c r="DL14" s="773">
        <v>0.26</v>
      </c>
      <c r="DM14" s="774"/>
      <c r="DN14" s="774"/>
      <c r="DO14" s="776"/>
      <c r="DP14" s="774"/>
      <c r="DQ14" s="774"/>
      <c r="DR14" s="773">
        <v>0.14000000000000001</v>
      </c>
      <c r="DS14" s="777"/>
      <c r="DT14" s="777"/>
      <c r="DU14" s="771"/>
      <c r="DV14" s="772"/>
      <c r="DW14" s="772"/>
      <c r="DX14" s="773">
        <v>0.13</v>
      </c>
      <c r="DY14" s="772"/>
      <c r="DZ14" s="772"/>
      <c r="EA14" s="771"/>
      <c r="EB14" s="772"/>
      <c r="EC14" s="772"/>
      <c r="ED14" s="771"/>
      <c r="EE14" s="771"/>
      <c r="EF14" s="771"/>
      <c r="EG14" s="772"/>
      <c r="EH14" s="772"/>
      <c r="EI14" s="771"/>
      <c r="EJ14" s="772"/>
      <c r="EK14" s="772"/>
      <c r="EL14" s="771"/>
      <c r="EM14" s="772"/>
      <c r="EN14" s="772"/>
      <c r="EO14" s="771"/>
      <c r="EP14" s="772"/>
      <c r="EQ14" s="772"/>
      <c r="ER14" s="771"/>
      <c r="ES14" s="772"/>
      <c r="ET14" s="772"/>
      <c r="EU14" s="771"/>
      <c r="EV14" s="772"/>
      <c r="EW14" s="772"/>
      <c r="EX14" s="771"/>
      <c r="EY14" s="772"/>
      <c r="EZ14" s="772"/>
      <c r="FA14" s="771"/>
      <c r="FB14" s="772"/>
      <c r="FC14" s="772"/>
      <c r="FD14" s="771"/>
      <c r="FE14" s="772"/>
      <c r="FF14" s="772"/>
      <c r="FG14" s="771"/>
      <c r="FH14" s="772"/>
      <c r="FI14" s="772"/>
      <c r="FJ14" s="771"/>
      <c r="FK14" s="772"/>
      <c r="FL14" s="772"/>
      <c r="FM14" s="778">
        <v>0.17</v>
      </c>
      <c r="FN14" s="772"/>
      <c r="FO14" s="772"/>
      <c r="FP14" s="771"/>
      <c r="FQ14" s="772"/>
      <c r="FR14" s="772"/>
      <c r="FS14" s="771"/>
      <c r="FT14" s="772"/>
      <c r="FU14" s="772"/>
      <c r="FV14" s="771"/>
      <c r="FW14" s="772"/>
      <c r="FX14" s="772"/>
      <c r="FY14" s="771"/>
      <c r="FZ14" s="772"/>
      <c r="GA14" s="772"/>
      <c r="GB14" s="771"/>
      <c r="GC14" s="772"/>
      <c r="GD14" s="772"/>
      <c r="GE14" s="771"/>
      <c r="GF14" s="772"/>
      <c r="GG14" s="772"/>
      <c r="GH14" s="771"/>
      <c r="GI14" s="772"/>
      <c r="GJ14" s="772"/>
      <c r="GK14" s="779"/>
      <c r="GL14" s="780"/>
      <c r="GM14" s="780"/>
      <c r="GN14" s="779"/>
      <c r="GO14" s="780"/>
      <c r="GP14" s="780"/>
      <c r="GQ14" s="779"/>
      <c r="GR14" s="780"/>
      <c r="GS14" s="780"/>
      <c r="GT14" s="779"/>
      <c r="GU14" s="780"/>
      <c r="GV14" s="780"/>
      <c r="GW14" s="779"/>
      <c r="GX14" s="780"/>
      <c r="GY14" s="780"/>
      <c r="GZ14" s="779"/>
      <c r="HA14" s="780"/>
      <c r="HB14" s="780"/>
      <c r="HC14" s="779"/>
      <c r="HD14" s="780"/>
      <c r="HE14" s="780"/>
      <c r="HF14" s="779"/>
      <c r="HG14" s="780"/>
      <c r="HH14" s="780"/>
      <c r="HI14" s="779"/>
      <c r="HJ14" s="780"/>
      <c r="HK14" s="780"/>
      <c r="HL14" s="779"/>
      <c r="HM14" s="780"/>
      <c r="HN14" s="780"/>
      <c r="HO14" s="779"/>
      <c r="HP14" s="780"/>
      <c r="HQ14" s="780"/>
      <c r="HR14" s="779"/>
      <c r="HS14" s="780"/>
      <c r="HT14" s="780"/>
      <c r="HU14" s="779"/>
      <c r="HV14" s="780"/>
      <c r="HW14" s="780"/>
      <c r="HX14" s="779"/>
      <c r="HY14" s="780"/>
      <c r="HZ14" s="780"/>
      <c r="IA14" s="779"/>
      <c r="IB14" s="780"/>
      <c r="IC14" s="780"/>
      <c r="ID14" s="779"/>
      <c r="IE14" s="780"/>
      <c r="IF14" s="780"/>
      <c r="IG14" s="779"/>
      <c r="IH14" s="780"/>
      <c r="II14" s="780"/>
      <c r="IJ14" s="779"/>
      <c r="IK14" s="779"/>
      <c r="IL14" s="779"/>
      <c r="IM14" s="779"/>
      <c r="IN14" s="779"/>
      <c r="IO14" s="780"/>
      <c r="IP14" s="780"/>
      <c r="IQ14" s="779"/>
      <c r="IR14" s="780"/>
      <c r="IS14" s="780"/>
      <c r="IT14" s="779"/>
      <c r="IU14" s="780"/>
      <c r="IV14" s="780"/>
      <c r="IW14" s="779"/>
      <c r="IX14" s="781"/>
      <c r="IY14" s="781"/>
      <c r="IZ14" s="789"/>
      <c r="JA14" s="781"/>
      <c r="JB14" s="781"/>
      <c r="JC14" s="779"/>
      <c r="JD14" s="783"/>
      <c r="JE14" s="783"/>
      <c r="JF14" s="790"/>
      <c r="JG14" s="783"/>
      <c r="JH14" s="783"/>
      <c r="JI14" s="779"/>
      <c r="JJ14" s="783"/>
      <c r="JK14" s="783"/>
      <c r="JL14" s="790"/>
      <c r="JM14" s="783"/>
      <c r="JN14" s="783"/>
      <c r="JO14" s="785">
        <v>0.26</v>
      </c>
      <c r="JP14" s="786"/>
      <c r="JQ14" s="786"/>
      <c r="JR14" s="785">
        <v>1.2E-2</v>
      </c>
      <c r="JS14" s="786"/>
      <c r="JT14" s="786"/>
      <c r="JU14" s="785">
        <v>0.12</v>
      </c>
      <c r="JV14" s="786"/>
      <c r="JW14" s="786"/>
      <c r="JX14" s="785">
        <v>0.08</v>
      </c>
      <c r="JY14" s="786"/>
      <c r="JZ14" s="786"/>
      <c r="KA14" s="785">
        <v>0.47</v>
      </c>
      <c r="KB14" s="786"/>
      <c r="KC14" s="786"/>
      <c r="KD14" s="785">
        <v>0.92</v>
      </c>
      <c r="KE14" s="786"/>
      <c r="KF14" s="786"/>
      <c r="KG14" s="786">
        <v>0.32</v>
      </c>
      <c r="KH14" s="786"/>
      <c r="KI14" s="786"/>
      <c r="KJ14" s="787">
        <v>0.24</v>
      </c>
      <c r="KK14" s="785"/>
      <c r="KL14" s="787">
        <v>0.09</v>
      </c>
      <c r="KM14" s="785"/>
      <c r="KN14" s="787">
        <v>0.2</v>
      </c>
      <c r="KO14" s="785"/>
      <c r="KP14" s="787">
        <v>7.0000000000000007E-2</v>
      </c>
      <c r="KQ14" s="785"/>
      <c r="KR14" s="785"/>
      <c r="KS14" s="787">
        <v>0.36</v>
      </c>
      <c r="KT14" s="786"/>
      <c r="KU14" s="786"/>
      <c r="KV14" s="787">
        <v>0.52</v>
      </c>
      <c r="KW14" s="786"/>
      <c r="KX14" s="786"/>
      <c r="KY14" s="787">
        <v>0.26</v>
      </c>
      <c r="KZ14" s="786"/>
      <c r="LA14" s="786"/>
      <c r="LB14" s="785">
        <v>0.32</v>
      </c>
      <c r="LC14" s="786"/>
      <c r="LD14" s="786"/>
      <c r="LE14" s="785">
        <v>0.26</v>
      </c>
      <c r="LF14" s="786"/>
      <c r="LG14" s="786"/>
      <c r="LH14" s="785">
        <v>7.0000000000000007E-2</v>
      </c>
      <c r="LI14" s="786"/>
      <c r="LJ14" s="786"/>
      <c r="LK14" s="785">
        <v>0.08</v>
      </c>
      <c r="LL14" s="786"/>
      <c r="LM14" s="786"/>
      <c r="LN14" s="785">
        <v>1.02</v>
      </c>
      <c r="LO14" s="786"/>
      <c r="LP14" s="786"/>
      <c r="LQ14" s="785">
        <v>0.44</v>
      </c>
      <c r="LR14" s="786"/>
      <c r="LS14" s="786"/>
      <c r="LT14" s="785">
        <v>0.8</v>
      </c>
      <c r="LU14" s="786"/>
      <c r="LV14" s="786"/>
      <c r="LW14" s="785">
        <v>0.28000000000000003</v>
      </c>
      <c r="LX14" s="786"/>
      <c r="LY14" s="786"/>
      <c r="LZ14" s="785">
        <v>0.32</v>
      </c>
      <c r="MA14" s="786"/>
      <c r="MB14" s="786"/>
      <c r="MC14" s="785">
        <v>0.22</v>
      </c>
      <c r="MD14" s="786"/>
      <c r="ME14" s="786"/>
      <c r="MF14" s="785">
        <v>0.13</v>
      </c>
      <c r="MG14" s="786"/>
      <c r="MH14" s="786"/>
      <c r="MI14" s="785">
        <v>0.53</v>
      </c>
      <c r="MJ14" s="786"/>
      <c r="MK14" s="786"/>
      <c r="ML14" s="785">
        <v>0.92</v>
      </c>
      <c r="MM14" s="786"/>
      <c r="MN14" s="786"/>
      <c r="MO14" s="785">
        <v>0.24</v>
      </c>
      <c r="MP14" s="786"/>
      <c r="MQ14" s="786"/>
      <c r="MR14" s="785">
        <v>0.17</v>
      </c>
      <c r="MS14" s="786"/>
      <c r="MT14" s="786"/>
      <c r="MU14" s="785">
        <v>0.33</v>
      </c>
      <c r="MV14" s="786"/>
      <c r="MW14" s="786"/>
      <c r="MX14" s="785">
        <v>0.11</v>
      </c>
      <c r="MY14" s="786"/>
      <c r="MZ14" s="786"/>
      <c r="NA14" s="785">
        <v>0.11</v>
      </c>
      <c r="NB14" s="786"/>
      <c r="NC14" s="786"/>
      <c r="ND14" s="785">
        <v>0.62</v>
      </c>
      <c r="NE14" s="786"/>
      <c r="NF14" s="786"/>
      <c r="NG14" s="785">
        <v>0.79</v>
      </c>
      <c r="NH14" s="786"/>
      <c r="NI14" s="786"/>
      <c r="NJ14" s="785">
        <v>0.31</v>
      </c>
      <c r="NK14" s="786"/>
      <c r="NL14" s="786"/>
      <c r="NM14" s="785">
        <v>0.15</v>
      </c>
      <c r="NN14" s="786"/>
      <c r="NO14" s="786"/>
      <c r="NP14" s="785">
        <v>0.2</v>
      </c>
      <c r="NQ14" s="786"/>
      <c r="NR14" s="786"/>
      <c r="NS14" s="785">
        <v>0.13</v>
      </c>
      <c r="NT14" s="786"/>
      <c r="NU14" s="786"/>
      <c r="NV14" s="785">
        <v>7.0000000000000007E-2</v>
      </c>
      <c r="NW14" s="786"/>
      <c r="NX14" s="786"/>
      <c r="NY14" s="785">
        <v>0.66</v>
      </c>
      <c r="NZ14" s="786"/>
      <c r="OA14" s="786"/>
      <c r="OB14" s="785">
        <v>0.7</v>
      </c>
      <c r="OC14" s="786"/>
      <c r="OD14" s="786"/>
      <c r="OE14" s="785">
        <v>0.14000000000000001</v>
      </c>
      <c r="OF14" s="786"/>
      <c r="OG14" s="786"/>
      <c r="OH14" s="788"/>
      <c r="OI14" s="786"/>
      <c r="OJ14" s="786"/>
      <c r="OK14" s="788"/>
      <c r="OL14" s="786"/>
      <c r="OM14" s="786"/>
      <c r="ON14" s="788"/>
      <c r="OO14" s="786"/>
      <c r="OP14" s="786"/>
      <c r="OQ14" s="788"/>
      <c r="OR14" s="786"/>
      <c r="OS14" s="786"/>
      <c r="OT14" s="788"/>
      <c r="OU14" s="786"/>
      <c r="OV14" s="786"/>
      <c r="OW14" s="788"/>
      <c r="OX14" s="786"/>
      <c r="OY14" s="786"/>
      <c r="OZ14" s="788">
        <v>0.14000000000000001</v>
      </c>
      <c r="PA14" s="786"/>
      <c r="PB14" s="786"/>
    </row>
    <row r="15" spans="1:418" s="700" customFormat="1" ht="13.5" customHeight="1" x14ac:dyDescent="0.25">
      <c r="A15" s="768" t="s">
        <v>541</v>
      </c>
      <c r="B15" s="769" t="s">
        <v>542</v>
      </c>
      <c r="C15" s="2230" t="s">
        <v>2</v>
      </c>
      <c r="D15" s="770" t="s">
        <v>2</v>
      </c>
      <c r="E15" s="771"/>
      <c r="F15" s="772"/>
      <c r="G15" s="772"/>
      <c r="H15" s="771"/>
      <c r="I15" s="772"/>
      <c r="J15" s="772"/>
      <c r="K15" s="771"/>
      <c r="L15" s="772"/>
      <c r="M15" s="772"/>
      <c r="N15" s="771"/>
      <c r="O15" s="772"/>
      <c r="P15" s="772"/>
      <c r="Q15" s="771"/>
      <c r="R15" s="772"/>
      <c r="S15" s="772"/>
      <c r="T15" s="771"/>
      <c r="U15" s="772"/>
      <c r="V15" s="772"/>
      <c r="W15" s="771"/>
      <c r="X15" s="772"/>
      <c r="Y15" s="772"/>
      <c r="Z15" s="771"/>
      <c r="AA15" s="772"/>
      <c r="AB15" s="772"/>
      <c r="AC15" s="771"/>
      <c r="AD15" s="772"/>
      <c r="AE15" s="772"/>
      <c r="AF15" s="771"/>
      <c r="AG15" s="772"/>
      <c r="AH15" s="772"/>
      <c r="AI15" s="771"/>
      <c r="AJ15" s="772"/>
      <c r="AK15" s="772"/>
      <c r="AL15" s="771"/>
      <c r="AM15" s="772"/>
      <c r="AN15" s="772"/>
      <c r="AO15" s="771"/>
      <c r="AP15" s="772"/>
      <c r="AQ15" s="772"/>
      <c r="AR15" s="771"/>
      <c r="AS15" s="772"/>
      <c r="AT15" s="772"/>
      <c r="AU15" s="771"/>
      <c r="AV15" s="772"/>
      <c r="AW15" s="772"/>
      <c r="AX15" s="771"/>
      <c r="AY15" s="772"/>
      <c r="AZ15" s="772"/>
      <c r="BA15" s="771"/>
      <c r="BB15" s="772"/>
      <c r="BC15" s="772"/>
      <c r="BD15" s="771"/>
      <c r="BE15" s="772"/>
      <c r="BF15" s="772"/>
      <c r="BG15" s="771"/>
      <c r="BH15" s="772"/>
      <c r="BI15" s="772"/>
      <c r="BJ15" s="771"/>
      <c r="BK15" s="772"/>
      <c r="BL15" s="772"/>
      <c r="BM15" s="771"/>
      <c r="BN15" s="772"/>
      <c r="BO15" s="772"/>
      <c r="BP15" s="771"/>
      <c r="BQ15" s="772"/>
      <c r="BR15" s="772"/>
      <c r="BS15" s="771"/>
      <c r="BT15" s="771"/>
      <c r="BU15" s="771"/>
      <c r="BV15" s="772"/>
      <c r="BW15" s="772"/>
      <c r="BX15" s="771"/>
      <c r="BY15" s="772"/>
      <c r="BZ15" s="772"/>
      <c r="CA15" s="771"/>
      <c r="CB15" s="772"/>
      <c r="CC15" s="772"/>
      <c r="CD15" s="771"/>
      <c r="CE15" s="772"/>
      <c r="CF15" s="772"/>
      <c r="CG15" s="771"/>
      <c r="CH15" s="772"/>
      <c r="CI15" s="772"/>
      <c r="CJ15" s="771"/>
      <c r="CK15" s="772"/>
      <c r="CL15" s="772"/>
      <c r="CM15" s="771"/>
      <c r="CN15" s="772"/>
      <c r="CO15" s="772"/>
      <c r="CP15" s="771"/>
      <c r="CQ15" s="772"/>
      <c r="CR15" s="772"/>
      <c r="CS15" s="771"/>
      <c r="CT15" s="772"/>
      <c r="CU15" s="772"/>
      <c r="CV15" s="771"/>
      <c r="CW15" s="772"/>
      <c r="CX15" s="772"/>
      <c r="CY15" s="771"/>
      <c r="CZ15" s="772"/>
      <c r="DA15" s="772"/>
      <c r="DB15" s="771"/>
      <c r="DC15" s="771"/>
      <c r="DD15" s="771"/>
      <c r="DE15" s="771"/>
      <c r="DF15" s="773">
        <v>-130</v>
      </c>
      <c r="DG15" s="774"/>
      <c r="DH15" s="774"/>
      <c r="DI15" s="773">
        <v>-151</v>
      </c>
      <c r="DJ15" s="774"/>
      <c r="DK15" s="774"/>
      <c r="DL15" s="773">
        <v>-93</v>
      </c>
      <c r="DM15" s="774"/>
      <c r="DN15" s="774"/>
      <c r="DO15" s="776"/>
      <c r="DP15" s="774"/>
      <c r="DQ15" s="774"/>
      <c r="DR15" s="773">
        <v>-103</v>
      </c>
      <c r="DS15" s="777"/>
      <c r="DT15" s="777"/>
      <c r="DU15" s="771"/>
      <c r="DV15" s="772"/>
      <c r="DW15" s="772"/>
      <c r="DX15" s="773">
        <v>-130</v>
      </c>
      <c r="DY15" s="772"/>
      <c r="DZ15" s="772"/>
      <c r="EA15" s="771"/>
      <c r="EB15" s="772"/>
      <c r="EC15" s="772"/>
      <c r="ED15" s="771"/>
      <c r="EE15" s="771"/>
      <c r="EF15" s="771"/>
      <c r="EG15" s="772"/>
      <c r="EH15" s="772"/>
      <c r="EI15" s="771"/>
      <c r="EJ15" s="772"/>
      <c r="EK15" s="772"/>
      <c r="EL15" s="771"/>
      <c r="EM15" s="772"/>
      <c r="EN15" s="772"/>
      <c r="EO15" s="771"/>
      <c r="EP15" s="772"/>
      <c r="EQ15" s="772"/>
      <c r="ER15" s="771"/>
      <c r="ES15" s="772"/>
      <c r="ET15" s="772"/>
      <c r="EU15" s="771"/>
      <c r="EV15" s="772"/>
      <c r="EW15" s="772"/>
      <c r="EX15" s="771"/>
      <c r="EY15" s="772"/>
      <c r="EZ15" s="772"/>
      <c r="FA15" s="771"/>
      <c r="FB15" s="772"/>
      <c r="FC15" s="772"/>
      <c r="FD15" s="771"/>
      <c r="FE15" s="772"/>
      <c r="FF15" s="772"/>
      <c r="FG15" s="771"/>
      <c r="FH15" s="772"/>
      <c r="FI15" s="772"/>
      <c r="FJ15" s="771"/>
      <c r="FK15" s="772"/>
      <c r="FL15" s="772"/>
      <c r="FM15" s="778">
        <v>-33.700000000000003</v>
      </c>
      <c r="FN15" s="772"/>
      <c r="FO15" s="772"/>
      <c r="FP15" s="771"/>
      <c r="FQ15" s="772"/>
      <c r="FR15" s="772"/>
      <c r="FS15" s="771"/>
      <c r="FT15" s="772"/>
      <c r="FU15" s="772"/>
      <c r="FV15" s="771"/>
      <c r="FW15" s="772"/>
      <c r="FX15" s="772"/>
      <c r="FY15" s="771"/>
      <c r="FZ15" s="772"/>
      <c r="GA15" s="772"/>
      <c r="GB15" s="771"/>
      <c r="GC15" s="772"/>
      <c r="GD15" s="772"/>
      <c r="GE15" s="771"/>
      <c r="GF15" s="772"/>
      <c r="GG15" s="772"/>
      <c r="GH15" s="771"/>
      <c r="GI15" s="772"/>
      <c r="GJ15" s="772"/>
      <c r="GK15" s="779"/>
      <c r="GL15" s="780"/>
      <c r="GM15" s="780"/>
      <c r="GN15" s="779"/>
      <c r="GO15" s="780"/>
      <c r="GP15" s="780"/>
      <c r="GQ15" s="779"/>
      <c r="GR15" s="780"/>
      <c r="GS15" s="780"/>
      <c r="GT15" s="779"/>
      <c r="GU15" s="780"/>
      <c r="GV15" s="780"/>
      <c r="GW15" s="779"/>
      <c r="GX15" s="780"/>
      <c r="GY15" s="780"/>
      <c r="GZ15" s="779"/>
      <c r="HA15" s="780"/>
      <c r="HB15" s="780"/>
      <c r="HC15" s="779"/>
      <c r="HD15" s="780"/>
      <c r="HE15" s="780"/>
      <c r="HF15" s="779"/>
      <c r="HG15" s="780"/>
      <c r="HH15" s="780"/>
      <c r="HI15" s="779"/>
      <c r="HJ15" s="780"/>
      <c r="HK15" s="780"/>
      <c r="HL15" s="779"/>
      <c r="HM15" s="780"/>
      <c r="HN15" s="780"/>
      <c r="HO15" s="779"/>
      <c r="HP15" s="780"/>
      <c r="HQ15" s="780"/>
      <c r="HR15" s="779"/>
      <c r="HS15" s="780"/>
      <c r="HT15" s="780"/>
      <c r="HU15" s="779"/>
      <c r="HV15" s="780"/>
      <c r="HW15" s="780"/>
      <c r="HX15" s="779"/>
      <c r="HY15" s="780"/>
      <c r="HZ15" s="780"/>
      <c r="IA15" s="779"/>
      <c r="IB15" s="780"/>
      <c r="IC15" s="780"/>
      <c r="ID15" s="779"/>
      <c r="IE15" s="780"/>
      <c r="IF15" s="780"/>
      <c r="IG15" s="779"/>
      <c r="IH15" s="780"/>
      <c r="II15" s="780"/>
      <c r="IJ15" s="779"/>
      <c r="IK15" s="779"/>
      <c r="IL15" s="779"/>
      <c r="IM15" s="779"/>
      <c r="IN15" s="779"/>
      <c r="IO15" s="780"/>
      <c r="IP15" s="780"/>
      <c r="IQ15" s="779"/>
      <c r="IR15" s="780"/>
      <c r="IS15" s="780"/>
      <c r="IT15" s="779"/>
      <c r="IU15" s="780"/>
      <c r="IV15" s="780"/>
      <c r="IW15" s="779">
        <v>-100</v>
      </c>
      <c r="IX15" s="781"/>
      <c r="IY15" s="781"/>
      <c r="IZ15" s="789">
        <v>-93</v>
      </c>
      <c r="JA15" s="781"/>
      <c r="JB15" s="781"/>
      <c r="JC15" s="779">
        <v>-134</v>
      </c>
      <c r="JD15" s="783"/>
      <c r="JE15" s="783"/>
      <c r="JF15" s="790">
        <v>-34</v>
      </c>
      <c r="JG15" s="783"/>
      <c r="JH15" s="783"/>
      <c r="JI15" s="779">
        <v>-128</v>
      </c>
      <c r="JJ15" s="783"/>
      <c r="JK15" s="783"/>
      <c r="JL15" s="790">
        <v>-31</v>
      </c>
      <c r="JM15" s="783"/>
      <c r="JN15" s="783"/>
      <c r="JO15" s="791">
        <v>6.4</v>
      </c>
      <c r="JP15" s="792"/>
      <c r="JQ15" s="792"/>
      <c r="JR15" s="791">
        <v>-35.5</v>
      </c>
      <c r="JS15" s="792"/>
      <c r="JT15" s="792"/>
      <c r="JU15" s="791">
        <v>35.5</v>
      </c>
      <c r="JV15" s="792"/>
      <c r="JW15" s="792"/>
      <c r="JX15" s="791">
        <v>65.599999999999994</v>
      </c>
      <c r="JY15" s="792"/>
      <c r="JZ15" s="792"/>
      <c r="KA15" s="791">
        <v>-31.7</v>
      </c>
      <c r="KB15" s="792"/>
      <c r="KC15" s="792"/>
      <c r="KD15" s="791">
        <v>93.4</v>
      </c>
      <c r="KE15" s="792"/>
      <c r="KF15" s="792"/>
      <c r="KG15" s="792">
        <v>-16.2</v>
      </c>
      <c r="KH15" s="792"/>
      <c r="KI15" s="792"/>
      <c r="KJ15" s="793">
        <v>-137.80000000000001</v>
      </c>
      <c r="KK15" s="791"/>
      <c r="KL15" s="793">
        <v>-135.6</v>
      </c>
      <c r="KM15" s="791"/>
      <c r="KN15" s="793">
        <v>-142.30000000000001</v>
      </c>
      <c r="KO15" s="791"/>
      <c r="KP15" s="793">
        <v>-140.5</v>
      </c>
      <c r="KQ15" s="791"/>
      <c r="KR15" s="791"/>
      <c r="KS15" s="793">
        <v>-167.2</v>
      </c>
      <c r="KT15" s="792"/>
      <c r="KU15" s="792"/>
      <c r="KV15" s="793">
        <v>-135.6</v>
      </c>
      <c r="KW15" s="792"/>
      <c r="KX15" s="792"/>
      <c r="KY15" s="793">
        <v>-105.6</v>
      </c>
      <c r="KZ15" s="792"/>
      <c r="LA15" s="792"/>
      <c r="LB15" s="791">
        <v>-87.6</v>
      </c>
      <c r="LC15" s="792"/>
      <c r="LD15" s="792"/>
      <c r="LE15" s="791">
        <v>-67.900000000000006</v>
      </c>
      <c r="LF15" s="792"/>
      <c r="LG15" s="792"/>
      <c r="LH15" s="791">
        <v>-42.7</v>
      </c>
      <c r="LI15" s="792"/>
      <c r="LJ15" s="792"/>
      <c r="LK15" s="791">
        <v>-68.7</v>
      </c>
      <c r="LL15" s="792"/>
      <c r="LM15" s="792"/>
      <c r="LN15" s="791">
        <v>-43.1</v>
      </c>
      <c r="LO15" s="792"/>
      <c r="LP15" s="792"/>
      <c r="LQ15" s="791">
        <v>-37</v>
      </c>
      <c r="LR15" s="792"/>
      <c r="LS15" s="792"/>
      <c r="LT15" s="791">
        <v>-32.5</v>
      </c>
      <c r="LU15" s="792"/>
      <c r="LV15" s="792"/>
      <c r="LW15" s="791">
        <v>-59.2</v>
      </c>
      <c r="LX15" s="792"/>
      <c r="LY15" s="792"/>
      <c r="LZ15" s="791">
        <v>-44.8</v>
      </c>
      <c r="MA15" s="792"/>
      <c r="MB15" s="792"/>
      <c r="MC15" s="791">
        <v>-58.9</v>
      </c>
      <c r="MD15" s="792"/>
      <c r="ME15" s="792"/>
      <c r="MF15" s="791">
        <v>-65.8</v>
      </c>
      <c r="MG15" s="792"/>
      <c r="MH15" s="792"/>
      <c r="MI15" s="791">
        <v>-48.2</v>
      </c>
      <c r="MJ15" s="792"/>
      <c r="MK15" s="792"/>
      <c r="ML15" s="791">
        <v>-30.3</v>
      </c>
      <c r="MM15" s="792"/>
      <c r="MN15" s="792"/>
      <c r="MO15" s="791">
        <v>-25.6</v>
      </c>
      <c r="MP15" s="792"/>
      <c r="MQ15" s="792"/>
      <c r="MR15" s="791">
        <v>-52.4</v>
      </c>
      <c r="MS15" s="792"/>
      <c r="MT15" s="792"/>
      <c r="MU15" s="791">
        <v>77</v>
      </c>
      <c r="MV15" s="792"/>
      <c r="MW15" s="792"/>
      <c r="MX15" s="791">
        <v>-39.9</v>
      </c>
      <c r="MY15" s="792"/>
      <c r="MZ15" s="792"/>
      <c r="NA15" s="791">
        <v>19.3</v>
      </c>
      <c r="NB15" s="792"/>
      <c r="NC15" s="792"/>
      <c r="ND15" s="791">
        <v>-7</v>
      </c>
      <c r="NE15" s="792"/>
      <c r="NF15" s="792"/>
      <c r="NG15" s="791">
        <v>96.5</v>
      </c>
      <c r="NH15" s="792"/>
      <c r="NI15" s="792"/>
      <c r="NJ15" s="791">
        <v>-18.7</v>
      </c>
      <c r="NK15" s="792"/>
      <c r="NL15" s="792"/>
      <c r="NM15" s="791">
        <v>-75.7</v>
      </c>
      <c r="NN15" s="792"/>
      <c r="NO15" s="792"/>
      <c r="NP15" s="791">
        <v>-47.1</v>
      </c>
      <c r="NQ15" s="792"/>
      <c r="NR15" s="792"/>
      <c r="NS15" s="791">
        <v>19.8</v>
      </c>
      <c r="NT15" s="792"/>
      <c r="NU15" s="792"/>
      <c r="NV15" s="791">
        <v>-8.6</v>
      </c>
      <c r="NW15" s="792"/>
      <c r="NX15" s="792"/>
      <c r="NY15" s="791">
        <v>-48.8</v>
      </c>
      <c r="NZ15" s="792"/>
      <c r="OA15" s="792"/>
      <c r="OB15" s="791">
        <v>31.1</v>
      </c>
      <c r="OC15" s="792"/>
      <c r="OD15" s="792"/>
      <c r="OE15" s="791">
        <v>-36.299999999999997</v>
      </c>
      <c r="OF15" s="792"/>
      <c r="OG15" s="792"/>
      <c r="OH15" s="788"/>
      <c r="OI15" s="792"/>
      <c r="OJ15" s="792"/>
      <c r="OK15" s="788"/>
      <c r="OL15" s="792"/>
      <c r="OM15" s="792"/>
      <c r="ON15" s="788"/>
      <c r="OO15" s="792"/>
      <c r="OP15" s="792"/>
      <c r="OQ15" s="788"/>
      <c r="OR15" s="792"/>
      <c r="OS15" s="792"/>
      <c r="OT15" s="788"/>
      <c r="OU15" s="792"/>
      <c r="OV15" s="792"/>
      <c r="OW15" s="788"/>
      <c r="OX15" s="792"/>
      <c r="OY15" s="792"/>
      <c r="OZ15" s="788">
        <v>-36.299999999999997</v>
      </c>
      <c r="PA15" s="792"/>
      <c r="PB15" s="792"/>
    </row>
    <row r="16" spans="1:418" s="700" customFormat="1" ht="13.5" customHeight="1" x14ac:dyDescent="0.25">
      <c r="A16" s="794" t="s">
        <v>543</v>
      </c>
      <c r="B16" s="795" t="s">
        <v>544</v>
      </c>
      <c r="C16" s="2231" t="s">
        <v>2</v>
      </c>
      <c r="D16" s="796" t="s">
        <v>2</v>
      </c>
      <c r="E16" s="797"/>
      <c r="F16" s="798"/>
      <c r="G16" s="798"/>
      <c r="H16" s="797"/>
      <c r="I16" s="798"/>
      <c r="J16" s="798"/>
      <c r="K16" s="797"/>
      <c r="L16" s="798"/>
      <c r="M16" s="798"/>
      <c r="N16" s="797"/>
      <c r="O16" s="798"/>
      <c r="P16" s="798"/>
      <c r="Q16" s="797"/>
      <c r="R16" s="798"/>
      <c r="S16" s="798"/>
      <c r="T16" s="797"/>
      <c r="U16" s="798"/>
      <c r="V16" s="798"/>
      <c r="W16" s="797"/>
      <c r="X16" s="798"/>
      <c r="Y16" s="798"/>
      <c r="Z16" s="797"/>
      <c r="AA16" s="798"/>
      <c r="AB16" s="798"/>
      <c r="AC16" s="797"/>
      <c r="AD16" s="798"/>
      <c r="AE16" s="798"/>
      <c r="AF16" s="797"/>
      <c r="AG16" s="798"/>
      <c r="AH16" s="798"/>
      <c r="AI16" s="797"/>
      <c r="AJ16" s="798"/>
      <c r="AK16" s="798"/>
      <c r="AL16" s="797"/>
      <c r="AM16" s="798"/>
      <c r="AN16" s="798"/>
      <c r="AO16" s="797"/>
      <c r="AP16" s="798"/>
      <c r="AQ16" s="798"/>
      <c r="AR16" s="797"/>
      <c r="AS16" s="798"/>
      <c r="AT16" s="798"/>
      <c r="AU16" s="797"/>
      <c r="AV16" s="798"/>
      <c r="AW16" s="798"/>
      <c r="AX16" s="797"/>
      <c r="AY16" s="798"/>
      <c r="AZ16" s="798"/>
      <c r="BA16" s="797"/>
      <c r="BB16" s="798"/>
      <c r="BC16" s="798"/>
      <c r="BD16" s="797"/>
      <c r="BE16" s="798"/>
      <c r="BF16" s="798"/>
      <c r="BG16" s="797"/>
      <c r="BH16" s="798"/>
      <c r="BI16" s="798"/>
      <c r="BJ16" s="797"/>
      <c r="BK16" s="798"/>
      <c r="BL16" s="798"/>
      <c r="BM16" s="797"/>
      <c r="BN16" s="798"/>
      <c r="BO16" s="798"/>
      <c r="BP16" s="797"/>
      <c r="BQ16" s="798"/>
      <c r="BR16" s="798"/>
      <c r="BS16" s="797"/>
      <c r="BT16" s="797"/>
      <c r="BU16" s="797"/>
      <c r="BV16" s="798"/>
      <c r="BW16" s="798"/>
      <c r="BX16" s="797"/>
      <c r="BY16" s="798"/>
      <c r="BZ16" s="798"/>
      <c r="CA16" s="797"/>
      <c r="CB16" s="798"/>
      <c r="CC16" s="798"/>
      <c r="CD16" s="797"/>
      <c r="CE16" s="798"/>
      <c r="CF16" s="798"/>
      <c r="CG16" s="797"/>
      <c r="CH16" s="798"/>
      <c r="CI16" s="798"/>
      <c r="CJ16" s="797"/>
      <c r="CK16" s="798"/>
      <c r="CL16" s="798"/>
      <c r="CM16" s="797"/>
      <c r="CN16" s="798"/>
      <c r="CO16" s="798"/>
      <c r="CP16" s="797"/>
      <c r="CQ16" s="798"/>
      <c r="CR16" s="798"/>
      <c r="CS16" s="797"/>
      <c r="CT16" s="798"/>
      <c r="CU16" s="798"/>
      <c r="CV16" s="797"/>
      <c r="CW16" s="798"/>
      <c r="CX16" s="798"/>
      <c r="CY16" s="797"/>
      <c r="CZ16" s="798"/>
      <c r="DA16" s="798"/>
      <c r="DB16" s="797"/>
      <c r="DC16" s="797"/>
      <c r="DD16" s="797"/>
      <c r="DE16" s="797"/>
      <c r="DF16" s="799">
        <v>4.5999999999999996</v>
      </c>
      <c r="DG16" s="800"/>
      <c r="DH16" s="800"/>
      <c r="DI16" s="799">
        <v>3.2</v>
      </c>
      <c r="DJ16" s="800"/>
      <c r="DK16" s="800"/>
      <c r="DL16" s="799">
        <v>3.7</v>
      </c>
      <c r="DM16" s="800"/>
      <c r="DN16" s="800"/>
      <c r="DO16" s="801"/>
      <c r="DP16" s="800"/>
      <c r="DQ16" s="800"/>
      <c r="DR16" s="802">
        <v>1</v>
      </c>
      <c r="DS16" s="803"/>
      <c r="DT16" s="803"/>
      <c r="DU16" s="797"/>
      <c r="DV16" s="798"/>
      <c r="DW16" s="798"/>
      <c r="DX16" s="802">
        <v>0.8</v>
      </c>
      <c r="DY16" s="798"/>
      <c r="DZ16" s="798"/>
      <c r="EA16" s="797"/>
      <c r="EB16" s="798"/>
      <c r="EC16" s="798"/>
      <c r="ED16" s="797"/>
      <c r="EE16" s="797"/>
      <c r="EF16" s="797"/>
      <c r="EG16" s="798"/>
      <c r="EH16" s="798"/>
      <c r="EI16" s="797"/>
      <c r="EJ16" s="798"/>
      <c r="EK16" s="798"/>
      <c r="EL16" s="797"/>
      <c r="EM16" s="798"/>
      <c r="EN16" s="798"/>
      <c r="EO16" s="797"/>
      <c r="EP16" s="798"/>
      <c r="EQ16" s="798"/>
      <c r="ER16" s="797"/>
      <c r="ES16" s="798"/>
      <c r="ET16" s="798"/>
      <c r="EU16" s="797"/>
      <c r="EV16" s="798"/>
      <c r="EW16" s="798"/>
      <c r="EX16" s="797"/>
      <c r="EY16" s="798"/>
      <c r="EZ16" s="798"/>
      <c r="FA16" s="797"/>
      <c r="FB16" s="798"/>
      <c r="FC16" s="798"/>
      <c r="FD16" s="797"/>
      <c r="FE16" s="798"/>
      <c r="FF16" s="798"/>
      <c r="FG16" s="797"/>
      <c r="FH16" s="798"/>
      <c r="FI16" s="798"/>
      <c r="FJ16" s="797"/>
      <c r="FK16" s="798"/>
      <c r="FL16" s="804"/>
      <c r="FM16" s="778">
        <v>4</v>
      </c>
      <c r="FN16" s="798"/>
      <c r="FO16" s="798"/>
      <c r="FP16" s="797"/>
      <c r="FQ16" s="798"/>
      <c r="FR16" s="798"/>
      <c r="FS16" s="797"/>
      <c r="FT16" s="798"/>
      <c r="FU16" s="798"/>
      <c r="FV16" s="797"/>
      <c r="FW16" s="798"/>
      <c r="FX16" s="798"/>
      <c r="FY16" s="797"/>
      <c r="FZ16" s="798"/>
      <c r="GA16" s="798"/>
      <c r="GB16" s="797"/>
      <c r="GC16" s="798"/>
      <c r="GD16" s="798"/>
      <c r="GE16" s="797"/>
      <c r="GF16" s="798"/>
      <c r="GG16" s="798"/>
      <c r="GH16" s="797"/>
      <c r="GI16" s="798"/>
      <c r="GJ16" s="798"/>
      <c r="GK16" s="805"/>
      <c r="GL16" s="806"/>
      <c r="GM16" s="806"/>
      <c r="GN16" s="805"/>
      <c r="GO16" s="806"/>
      <c r="GP16" s="806"/>
      <c r="GQ16" s="805"/>
      <c r="GR16" s="806"/>
      <c r="GS16" s="806"/>
      <c r="GT16" s="805"/>
      <c r="GU16" s="806"/>
      <c r="GV16" s="806"/>
      <c r="GW16" s="805"/>
      <c r="GX16" s="806"/>
      <c r="GY16" s="806"/>
      <c r="GZ16" s="805"/>
      <c r="HA16" s="806"/>
      <c r="HB16" s="806"/>
      <c r="HC16" s="805"/>
      <c r="HD16" s="806"/>
      <c r="HE16" s="806"/>
      <c r="HF16" s="805"/>
      <c r="HG16" s="806"/>
      <c r="HH16" s="806"/>
      <c r="HI16" s="805"/>
      <c r="HJ16" s="806"/>
      <c r="HK16" s="806"/>
      <c r="HL16" s="805"/>
      <c r="HM16" s="806"/>
      <c r="HN16" s="806"/>
      <c r="HO16" s="805"/>
      <c r="HP16" s="806"/>
      <c r="HQ16" s="806"/>
      <c r="HR16" s="805"/>
      <c r="HS16" s="806"/>
      <c r="HT16" s="806"/>
      <c r="HU16" s="805"/>
      <c r="HV16" s="806"/>
      <c r="HW16" s="806"/>
      <c r="HX16" s="805"/>
      <c r="HY16" s="806"/>
      <c r="HZ16" s="806"/>
      <c r="IA16" s="805"/>
      <c r="IB16" s="806"/>
      <c r="IC16" s="806"/>
      <c r="ID16" s="805"/>
      <c r="IE16" s="806"/>
      <c r="IF16" s="806"/>
      <c r="IG16" s="805"/>
      <c r="IH16" s="806"/>
      <c r="II16" s="806"/>
      <c r="IJ16" s="805"/>
      <c r="IK16" s="805"/>
      <c r="IL16" s="805"/>
      <c r="IM16" s="805"/>
      <c r="IN16" s="805"/>
      <c r="IO16" s="806"/>
      <c r="IP16" s="806"/>
      <c r="IQ16" s="805"/>
      <c r="IR16" s="806"/>
      <c r="IS16" s="806"/>
      <c r="IT16" s="805"/>
      <c r="IU16" s="806"/>
      <c r="IV16" s="806"/>
      <c r="IW16" s="805">
        <v>11.4</v>
      </c>
      <c r="IX16" s="807"/>
      <c r="IY16" s="807"/>
      <c r="IZ16" s="808">
        <v>8.81</v>
      </c>
      <c r="JA16" s="807"/>
      <c r="JB16" s="807"/>
      <c r="JC16" s="805">
        <v>10.3</v>
      </c>
      <c r="JD16" s="809"/>
      <c r="JE16" s="809"/>
      <c r="JF16" s="810">
        <v>0.52</v>
      </c>
      <c r="JG16" s="809"/>
      <c r="JH16" s="809"/>
      <c r="JI16" s="805">
        <v>2.8</v>
      </c>
      <c r="JJ16" s="809"/>
      <c r="JK16" s="809"/>
      <c r="JL16" s="811">
        <v>3</v>
      </c>
      <c r="JM16" s="809"/>
      <c r="JN16" s="809"/>
      <c r="JO16" s="812">
        <v>6.82</v>
      </c>
      <c r="JP16" s="813"/>
      <c r="JQ16" s="813"/>
      <c r="JR16" s="812">
        <v>3.08</v>
      </c>
      <c r="JS16" s="813"/>
      <c r="JT16" s="813"/>
      <c r="JU16" s="812">
        <v>2.97</v>
      </c>
      <c r="JV16" s="813"/>
      <c r="JW16" s="813"/>
      <c r="JX16" s="812">
        <v>1.01</v>
      </c>
      <c r="JY16" s="813"/>
      <c r="JZ16" s="813"/>
      <c r="KA16" s="812">
        <v>0.97</v>
      </c>
      <c r="KB16" s="813"/>
      <c r="KC16" s="813"/>
      <c r="KD16" s="812">
        <v>1.67</v>
      </c>
      <c r="KE16" s="813"/>
      <c r="KF16" s="813"/>
      <c r="KG16" s="813">
        <v>1.93</v>
      </c>
      <c r="KH16" s="813"/>
      <c r="KI16" s="813"/>
      <c r="KJ16" s="814">
        <v>0.66</v>
      </c>
      <c r="KK16" s="812"/>
      <c r="KL16" s="814">
        <v>8.17</v>
      </c>
      <c r="KM16" s="812"/>
      <c r="KN16" s="814">
        <v>8.1199999999999992</v>
      </c>
      <c r="KO16" s="812"/>
      <c r="KP16" s="814">
        <v>1.01</v>
      </c>
      <c r="KQ16" s="812"/>
      <c r="KR16" s="812"/>
      <c r="KS16" s="814">
        <v>1.61</v>
      </c>
      <c r="KT16" s="813"/>
      <c r="KU16" s="813"/>
      <c r="KV16" s="814">
        <v>4.58</v>
      </c>
      <c r="KW16" s="813"/>
      <c r="KX16" s="813"/>
      <c r="KY16" s="814">
        <v>0.85</v>
      </c>
      <c r="KZ16" s="813"/>
      <c r="LA16" s="813"/>
      <c r="LB16" s="812">
        <v>2.6</v>
      </c>
      <c r="LC16" s="813"/>
      <c r="LD16" s="813"/>
      <c r="LE16" s="812">
        <v>3.15</v>
      </c>
      <c r="LF16" s="813"/>
      <c r="LG16" s="813"/>
      <c r="LH16" s="812">
        <v>3.46</v>
      </c>
      <c r="LI16" s="813"/>
      <c r="LJ16" s="813"/>
      <c r="LK16" s="812">
        <v>2.5499999999999998</v>
      </c>
      <c r="LL16" s="813"/>
      <c r="LM16" s="813"/>
      <c r="LN16" s="812">
        <v>5.8</v>
      </c>
      <c r="LO16" s="813"/>
      <c r="LP16" s="813"/>
      <c r="LQ16" s="812">
        <v>6.32</v>
      </c>
      <c r="LR16" s="813"/>
      <c r="LS16" s="813"/>
      <c r="LT16" s="812">
        <v>4.63</v>
      </c>
      <c r="LU16" s="813"/>
      <c r="LV16" s="813"/>
      <c r="LW16" s="812">
        <v>4.07</v>
      </c>
      <c r="LX16" s="813"/>
      <c r="LY16" s="813"/>
      <c r="LZ16" s="812">
        <v>1.32</v>
      </c>
      <c r="MA16" s="813"/>
      <c r="MB16" s="813"/>
      <c r="MC16" s="812">
        <v>5.0199999999999996</v>
      </c>
      <c r="MD16" s="813"/>
      <c r="ME16" s="813"/>
      <c r="MF16" s="812">
        <v>8.11</v>
      </c>
      <c r="MG16" s="813"/>
      <c r="MH16" s="813"/>
      <c r="MI16" s="812">
        <v>1.25</v>
      </c>
      <c r="MJ16" s="813"/>
      <c r="MK16" s="813"/>
      <c r="ML16" s="812">
        <v>1.41</v>
      </c>
      <c r="MM16" s="813"/>
      <c r="MN16" s="813"/>
      <c r="MO16" s="812">
        <v>0.49</v>
      </c>
      <c r="MP16" s="813"/>
      <c r="MQ16" s="813"/>
      <c r="MR16" s="812">
        <v>1.1499999999999999</v>
      </c>
      <c r="MS16" s="813"/>
      <c r="MT16" s="813"/>
      <c r="MU16" s="812">
        <v>1.76</v>
      </c>
      <c r="MV16" s="813"/>
      <c r="MW16" s="813"/>
      <c r="MX16" s="812">
        <v>0.49</v>
      </c>
      <c r="MY16" s="813"/>
      <c r="MZ16" s="813"/>
      <c r="NA16" s="812">
        <v>2.2200000000000002</v>
      </c>
      <c r="NB16" s="813"/>
      <c r="NC16" s="813"/>
      <c r="ND16" s="812">
        <v>0.98</v>
      </c>
      <c r="NE16" s="813"/>
      <c r="NF16" s="813"/>
      <c r="NG16" s="812">
        <v>1.1499999999999999</v>
      </c>
      <c r="NH16" s="813"/>
      <c r="NI16" s="813"/>
      <c r="NJ16" s="812">
        <v>0.3</v>
      </c>
      <c r="NK16" s="813"/>
      <c r="NL16" s="813"/>
      <c r="NM16" s="812">
        <v>2.73</v>
      </c>
      <c r="NN16" s="813"/>
      <c r="NO16" s="813"/>
      <c r="NP16" s="812">
        <v>2.79</v>
      </c>
      <c r="NQ16" s="813"/>
      <c r="NR16" s="813"/>
      <c r="NS16" s="812">
        <v>4.37</v>
      </c>
      <c r="NT16" s="813"/>
      <c r="NU16" s="813"/>
      <c r="NV16" s="812">
        <v>10.7</v>
      </c>
      <c r="NW16" s="813"/>
      <c r="NX16" s="813"/>
      <c r="NY16" s="812">
        <v>13.4</v>
      </c>
      <c r="NZ16" s="813"/>
      <c r="OA16" s="813"/>
      <c r="OB16" s="812">
        <v>36.1</v>
      </c>
      <c r="OC16" s="813"/>
      <c r="OD16" s="813"/>
      <c r="OE16" s="812">
        <v>2.14</v>
      </c>
      <c r="OF16" s="813"/>
      <c r="OG16" s="813"/>
      <c r="OH16" s="815"/>
      <c r="OI16" s="813"/>
      <c r="OJ16" s="813"/>
      <c r="OK16" s="815"/>
      <c r="OL16" s="813"/>
      <c r="OM16" s="813"/>
      <c r="ON16" s="815"/>
      <c r="OO16" s="813"/>
      <c r="OP16" s="813"/>
      <c r="OQ16" s="815"/>
      <c r="OR16" s="813"/>
      <c r="OS16" s="813"/>
      <c r="OT16" s="815"/>
      <c r="OU16" s="813"/>
      <c r="OV16" s="813"/>
      <c r="OW16" s="815"/>
      <c r="OX16" s="813"/>
      <c r="OY16" s="813"/>
      <c r="OZ16" s="815">
        <v>2.14</v>
      </c>
      <c r="PA16" s="813"/>
      <c r="PB16" s="813"/>
    </row>
    <row r="17" spans="1:418" s="700" customFormat="1" ht="13.5" customHeight="1" x14ac:dyDescent="0.25">
      <c r="A17" s="181" t="s">
        <v>545</v>
      </c>
      <c r="B17" s="816"/>
      <c r="C17" s="1190"/>
      <c r="D17" s="816"/>
      <c r="E17" s="817"/>
      <c r="F17" s="818"/>
      <c r="G17" s="818"/>
      <c r="H17" s="817"/>
      <c r="I17" s="818"/>
      <c r="J17" s="818"/>
      <c r="K17" s="817"/>
      <c r="L17" s="818"/>
      <c r="M17" s="818"/>
      <c r="N17" s="817"/>
      <c r="O17" s="818"/>
      <c r="P17" s="818"/>
      <c r="Q17" s="817"/>
      <c r="R17" s="818"/>
      <c r="S17" s="818"/>
      <c r="T17" s="817"/>
      <c r="U17" s="818"/>
      <c r="V17" s="818"/>
      <c r="W17" s="817"/>
      <c r="X17" s="818"/>
      <c r="Y17" s="818"/>
      <c r="Z17" s="817"/>
      <c r="AA17" s="818"/>
      <c r="AB17" s="818"/>
      <c r="AC17" s="817"/>
      <c r="AD17" s="818"/>
      <c r="AE17" s="818"/>
      <c r="AF17" s="817"/>
      <c r="AG17" s="818"/>
      <c r="AH17" s="818"/>
      <c r="AI17" s="817"/>
      <c r="AJ17" s="818"/>
      <c r="AK17" s="818"/>
      <c r="AL17" s="817"/>
      <c r="AM17" s="818"/>
      <c r="AN17" s="818"/>
      <c r="AO17" s="817"/>
      <c r="AP17" s="818"/>
      <c r="AQ17" s="818"/>
      <c r="AR17" s="817"/>
      <c r="AS17" s="818"/>
      <c r="AT17" s="818"/>
      <c r="AU17" s="817"/>
      <c r="AV17" s="818"/>
      <c r="AW17" s="818"/>
      <c r="AX17" s="817"/>
      <c r="AY17" s="818"/>
      <c r="AZ17" s="818"/>
      <c r="BA17" s="817"/>
      <c r="BB17" s="818"/>
      <c r="BC17" s="818"/>
      <c r="BD17" s="817"/>
      <c r="BE17" s="818"/>
      <c r="BF17" s="818"/>
      <c r="BG17" s="817"/>
      <c r="BH17" s="818"/>
      <c r="BI17" s="818"/>
      <c r="BJ17" s="817"/>
      <c r="BK17" s="818"/>
      <c r="BL17" s="818"/>
      <c r="BM17" s="817"/>
      <c r="BN17" s="818"/>
      <c r="BO17" s="818"/>
      <c r="BP17" s="817"/>
      <c r="BQ17" s="818"/>
      <c r="BR17" s="818"/>
      <c r="BS17" s="817"/>
      <c r="BT17" s="817"/>
      <c r="BU17" s="817"/>
      <c r="BV17" s="818"/>
      <c r="BW17" s="818"/>
      <c r="BX17" s="817"/>
      <c r="BY17" s="818"/>
      <c r="BZ17" s="818"/>
      <c r="CA17" s="817"/>
      <c r="CB17" s="818"/>
      <c r="CC17" s="818"/>
      <c r="CD17" s="817"/>
      <c r="CE17" s="818"/>
      <c r="CF17" s="818"/>
      <c r="CG17" s="817"/>
      <c r="CH17" s="818"/>
      <c r="CI17" s="818"/>
      <c r="CJ17" s="817"/>
      <c r="CK17" s="818"/>
      <c r="CL17" s="818"/>
      <c r="CM17" s="817"/>
      <c r="CN17" s="818"/>
      <c r="CO17" s="818"/>
      <c r="CP17" s="817"/>
      <c r="CQ17" s="818"/>
      <c r="CR17" s="818"/>
      <c r="CS17" s="817"/>
      <c r="CT17" s="818"/>
      <c r="CU17" s="818"/>
      <c r="CV17" s="817"/>
      <c r="CW17" s="818"/>
      <c r="CX17" s="818"/>
      <c r="CY17" s="817"/>
      <c r="CZ17" s="818"/>
      <c r="DA17" s="818"/>
      <c r="DB17" s="817"/>
      <c r="DC17" s="817"/>
      <c r="DD17" s="817"/>
      <c r="DE17" s="817"/>
      <c r="DF17" s="817"/>
      <c r="DG17" s="818"/>
      <c r="DH17" s="818"/>
      <c r="DI17" s="817"/>
      <c r="DJ17" s="818"/>
      <c r="DK17" s="818"/>
      <c r="DL17" s="817"/>
      <c r="DM17" s="818"/>
      <c r="DN17" s="818"/>
      <c r="DO17" s="817"/>
      <c r="DP17" s="818"/>
      <c r="DQ17" s="818"/>
      <c r="DR17" s="817"/>
      <c r="DS17" s="818"/>
      <c r="DT17" s="818"/>
      <c r="DU17" s="817"/>
      <c r="DV17" s="818"/>
      <c r="DW17" s="818"/>
      <c r="DX17" s="817"/>
      <c r="DY17" s="818"/>
      <c r="DZ17" s="818"/>
      <c r="EA17" s="817"/>
      <c r="EB17" s="818"/>
      <c r="EC17" s="818"/>
      <c r="ED17" s="817"/>
      <c r="EE17" s="817"/>
      <c r="EF17" s="817"/>
      <c r="EG17" s="818"/>
      <c r="EH17" s="818"/>
      <c r="EI17" s="817"/>
      <c r="EJ17" s="818"/>
      <c r="EK17" s="818"/>
      <c r="EL17" s="817"/>
      <c r="EM17" s="818"/>
      <c r="EN17" s="818"/>
      <c r="EO17" s="817"/>
      <c r="EP17" s="818"/>
      <c r="EQ17" s="818"/>
      <c r="ER17" s="817"/>
      <c r="ES17" s="818"/>
      <c r="ET17" s="818"/>
      <c r="EU17" s="817"/>
      <c r="EV17" s="819"/>
      <c r="EW17" s="819"/>
      <c r="EX17" s="817"/>
      <c r="EY17" s="819"/>
      <c r="EZ17" s="819"/>
      <c r="FA17" s="817"/>
      <c r="FB17" s="819"/>
      <c r="FC17" s="819"/>
      <c r="FD17" s="817"/>
      <c r="FE17" s="819"/>
      <c r="FF17" s="819"/>
      <c r="FG17" s="817"/>
      <c r="FH17" s="819"/>
      <c r="FI17" s="819"/>
      <c r="FJ17" s="817"/>
      <c r="FK17" s="819"/>
      <c r="FL17" s="819"/>
      <c r="FM17" s="817"/>
      <c r="FN17" s="819"/>
      <c r="FO17" s="819"/>
      <c r="FP17" s="817"/>
      <c r="FQ17" s="819"/>
      <c r="FR17" s="819"/>
      <c r="FS17" s="817"/>
      <c r="FT17" s="819"/>
      <c r="FU17" s="819"/>
      <c r="FV17" s="817"/>
      <c r="FW17" s="819"/>
      <c r="FX17" s="819"/>
      <c r="FY17" s="817"/>
      <c r="FZ17" s="819"/>
      <c r="GA17" s="819"/>
      <c r="GB17" s="817"/>
      <c r="GC17" s="819"/>
      <c r="GD17" s="819"/>
      <c r="GE17" s="817"/>
      <c r="GF17" s="819"/>
      <c r="GG17" s="819"/>
      <c r="GH17" s="817"/>
      <c r="GI17" s="819"/>
      <c r="GJ17" s="819"/>
      <c r="GK17" s="820"/>
      <c r="GL17" s="821"/>
      <c r="GM17" s="821"/>
      <c r="GN17" s="820"/>
      <c r="GO17" s="821"/>
      <c r="GP17" s="821"/>
      <c r="GQ17" s="820"/>
      <c r="GR17" s="821"/>
      <c r="GS17" s="821"/>
      <c r="GT17" s="820"/>
      <c r="GU17" s="821"/>
      <c r="GV17" s="821"/>
      <c r="GW17" s="820"/>
      <c r="GX17" s="821"/>
      <c r="GY17" s="821"/>
      <c r="GZ17" s="820"/>
      <c r="HA17" s="821"/>
      <c r="HB17" s="821"/>
      <c r="HC17" s="820"/>
      <c r="HD17" s="821"/>
      <c r="HE17" s="821"/>
      <c r="HF17" s="820"/>
      <c r="HG17" s="821"/>
      <c r="HH17" s="821"/>
      <c r="HI17" s="820"/>
      <c r="HJ17" s="821"/>
      <c r="HK17" s="821"/>
      <c r="HL17" s="820"/>
      <c r="HM17" s="821"/>
      <c r="HN17" s="821"/>
      <c r="HO17" s="820"/>
      <c r="HP17" s="821"/>
      <c r="HQ17" s="821"/>
      <c r="HR17" s="820"/>
      <c r="HS17" s="821"/>
      <c r="HT17" s="821"/>
      <c r="HU17" s="820"/>
      <c r="HV17" s="821"/>
      <c r="HW17" s="821"/>
      <c r="HX17" s="820"/>
      <c r="HY17" s="821"/>
      <c r="HZ17" s="821"/>
      <c r="IA17" s="820"/>
      <c r="IB17" s="821"/>
      <c r="IC17" s="821"/>
      <c r="ID17" s="820"/>
      <c r="IE17" s="821"/>
      <c r="IF17" s="821"/>
      <c r="IG17" s="820"/>
      <c r="IH17" s="821"/>
      <c r="II17" s="821"/>
      <c r="IJ17" s="820"/>
      <c r="IK17" s="822"/>
      <c r="IL17" s="820"/>
      <c r="IM17" s="822"/>
      <c r="IN17" s="820"/>
      <c r="IO17" s="821"/>
      <c r="IP17" s="821"/>
      <c r="IQ17" s="820"/>
      <c r="IR17" s="821"/>
      <c r="IS17" s="821"/>
      <c r="IT17" s="820"/>
      <c r="IU17" s="821"/>
      <c r="IV17" s="821"/>
      <c r="IW17" s="823"/>
      <c r="IX17" s="824"/>
      <c r="IY17" s="824"/>
      <c r="IZ17" s="825"/>
      <c r="JA17" s="824"/>
      <c r="JB17" s="824"/>
      <c r="JC17" s="826"/>
      <c r="JD17" s="827"/>
      <c r="JE17" s="827"/>
      <c r="JF17" s="828"/>
      <c r="JG17" s="827"/>
      <c r="JH17" s="827"/>
      <c r="JI17" s="826"/>
      <c r="JJ17" s="827"/>
      <c r="JK17" s="827"/>
      <c r="JL17" s="826"/>
      <c r="JM17" s="827"/>
      <c r="JN17" s="827"/>
      <c r="JO17" s="829"/>
      <c r="JP17" s="830"/>
      <c r="JQ17" s="830"/>
      <c r="JR17" s="829"/>
      <c r="JS17" s="830"/>
      <c r="JT17" s="830"/>
      <c r="JU17" s="829"/>
      <c r="JV17" s="830"/>
      <c r="JW17" s="830"/>
      <c r="JX17" s="829"/>
      <c r="JY17" s="830"/>
      <c r="JZ17" s="830"/>
      <c r="KA17" s="829"/>
      <c r="KB17" s="830"/>
      <c r="KC17" s="830"/>
      <c r="KD17" s="829"/>
      <c r="KE17" s="830"/>
      <c r="KF17" s="830"/>
      <c r="KG17" s="830"/>
      <c r="KH17" s="830"/>
      <c r="KI17" s="830"/>
      <c r="KJ17" s="831"/>
      <c r="KK17" s="829"/>
      <c r="KL17" s="831"/>
      <c r="KM17" s="829"/>
      <c r="KN17" s="831"/>
      <c r="KO17" s="829"/>
      <c r="KP17" s="831"/>
      <c r="KQ17" s="829"/>
      <c r="KR17" s="829"/>
      <c r="KS17" s="831"/>
      <c r="KT17" s="830"/>
      <c r="KU17" s="830"/>
      <c r="KV17" s="829"/>
      <c r="KW17" s="830"/>
      <c r="KX17" s="830"/>
      <c r="KY17" s="829"/>
      <c r="KZ17" s="830"/>
      <c r="LA17" s="830"/>
      <c r="LB17" s="829"/>
      <c r="LC17" s="830"/>
      <c r="LD17" s="830"/>
      <c r="LE17" s="829"/>
      <c r="LF17" s="830"/>
      <c r="LG17" s="830"/>
      <c r="LH17" s="829"/>
      <c r="LI17" s="830"/>
      <c r="LJ17" s="830"/>
      <c r="LK17" s="829"/>
      <c r="LL17" s="830"/>
      <c r="LM17" s="830"/>
      <c r="LN17" s="829"/>
      <c r="LO17" s="830"/>
      <c r="LP17" s="830"/>
      <c r="LQ17" s="829"/>
      <c r="LR17" s="830"/>
      <c r="LS17" s="830"/>
      <c r="LT17" s="829"/>
      <c r="LU17" s="830"/>
      <c r="LV17" s="830"/>
      <c r="LW17" s="829"/>
      <c r="LX17" s="830"/>
      <c r="LY17" s="830"/>
      <c r="LZ17" s="829"/>
      <c r="MA17" s="830"/>
      <c r="MB17" s="830"/>
      <c r="MC17" s="829"/>
      <c r="MD17" s="830"/>
      <c r="ME17" s="830"/>
      <c r="MF17" s="829"/>
      <c r="MG17" s="830"/>
      <c r="MH17" s="830"/>
      <c r="MI17" s="829"/>
      <c r="MJ17" s="830"/>
      <c r="MK17" s="830"/>
      <c r="ML17" s="829"/>
      <c r="MM17" s="830"/>
      <c r="MN17" s="830"/>
      <c r="MO17" s="829"/>
      <c r="MP17" s="830"/>
      <c r="MQ17" s="830"/>
      <c r="MR17" s="829"/>
      <c r="MS17" s="830"/>
      <c r="MT17" s="830"/>
      <c r="MU17" s="829"/>
      <c r="MV17" s="830"/>
      <c r="MW17" s="830"/>
      <c r="MX17" s="829"/>
      <c r="MY17" s="830"/>
      <c r="MZ17" s="830"/>
      <c r="NA17" s="829"/>
      <c r="NB17" s="830"/>
      <c r="NC17" s="830"/>
      <c r="ND17" s="829"/>
      <c r="NE17" s="830"/>
      <c r="NF17" s="830"/>
      <c r="NG17" s="829"/>
      <c r="NH17" s="830"/>
      <c r="NI17" s="830"/>
      <c r="NJ17" s="829"/>
      <c r="NK17" s="830"/>
      <c r="NL17" s="830"/>
      <c r="NM17" s="829"/>
      <c r="NN17" s="830"/>
      <c r="NO17" s="830"/>
      <c r="NP17" s="829"/>
      <c r="NQ17" s="830"/>
      <c r="NR17" s="830"/>
      <c r="NS17" s="829"/>
      <c r="NT17" s="830"/>
      <c r="NU17" s="830"/>
      <c r="NV17" s="829"/>
      <c r="NW17" s="830"/>
      <c r="NX17" s="830"/>
      <c r="NY17" s="829"/>
      <c r="NZ17" s="830"/>
      <c r="OA17" s="830"/>
      <c r="OB17" s="829"/>
      <c r="OC17" s="830"/>
      <c r="OD17" s="830"/>
      <c r="OE17" s="829"/>
      <c r="OF17" s="830"/>
      <c r="OG17" s="830"/>
      <c r="OH17" s="832"/>
      <c r="OI17" s="830"/>
      <c r="OJ17" s="830"/>
      <c r="OK17" s="832"/>
      <c r="OL17" s="830"/>
      <c r="OM17" s="830"/>
      <c r="ON17" s="832"/>
      <c r="OO17" s="830"/>
      <c r="OP17" s="830"/>
      <c r="OQ17" s="832"/>
      <c r="OR17" s="830"/>
      <c r="OS17" s="830"/>
      <c r="OT17" s="832"/>
      <c r="OU17" s="830"/>
      <c r="OV17" s="830"/>
      <c r="OW17" s="832"/>
      <c r="OX17" s="830"/>
      <c r="OY17" s="830"/>
      <c r="OZ17" s="832"/>
      <c r="PA17" s="830"/>
      <c r="PB17" s="830"/>
    </row>
    <row r="18" spans="1:418" s="700" customFormat="1" ht="13.5" customHeight="1" x14ac:dyDescent="0.25">
      <c r="A18" s="833" t="s">
        <v>546</v>
      </c>
      <c r="B18" s="834" t="s">
        <v>540</v>
      </c>
      <c r="C18" s="2229" t="s">
        <v>2</v>
      </c>
      <c r="D18" s="749" t="s">
        <v>2</v>
      </c>
      <c r="E18" s="835"/>
      <c r="F18" s="836" t="s">
        <v>3</v>
      </c>
      <c r="G18" s="836"/>
      <c r="H18" s="835"/>
      <c r="I18" s="836" t="s">
        <v>3</v>
      </c>
      <c r="J18" s="836"/>
      <c r="K18" s="835"/>
      <c r="L18" s="836" t="s">
        <v>3</v>
      </c>
      <c r="M18" s="836"/>
      <c r="N18" s="835"/>
      <c r="O18" s="836" t="s">
        <v>3</v>
      </c>
      <c r="P18" s="836"/>
      <c r="Q18" s="835"/>
      <c r="R18" s="836" t="s">
        <v>3</v>
      </c>
      <c r="S18" s="836"/>
      <c r="T18" s="835"/>
      <c r="U18" s="836" t="s">
        <v>3</v>
      </c>
      <c r="V18" s="836"/>
      <c r="W18" s="835"/>
      <c r="X18" s="836" t="s">
        <v>3</v>
      </c>
      <c r="Y18" s="836"/>
      <c r="Z18" s="835"/>
      <c r="AA18" s="836" t="s">
        <v>3</v>
      </c>
      <c r="AB18" s="836"/>
      <c r="AC18" s="835"/>
      <c r="AD18" s="836" t="s">
        <v>3</v>
      </c>
      <c r="AE18" s="836"/>
      <c r="AF18" s="835"/>
      <c r="AG18" s="836" t="s">
        <v>3</v>
      </c>
      <c r="AH18" s="836"/>
      <c r="AI18" s="835"/>
      <c r="AJ18" s="836" t="s">
        <v>3</v>
      </c>
      <c r="AK18" s="836"/>
      <c r="AL18" s="835"/>
      <c r="AM18" s="836" t="s">
        <v>3</v>
      </c>
      <c r="AN18" s="836"/>
      <c r="AO18" s="835"/>
      <c r="AP18" s="836" t="s">
        <v>3</v>
      </c>
      <c r="AQ18" s="836"/>
      <c r="AR18" s="835"/>
      <c r="AS18" s="836" t="s">
        <v>3</v>
      </c>
      <c r="AT18" s="836"/>
      <c r="AU18" s="835"/>
      <c r="AV18" s="836" t="s">
        <v>3</v>
      </c>
      <c r="AW18" s="836"/>
      <c r="AX18" s="835"/>
      <c r="AY18" s="836" t="s">
        <v>3</v>
      </c>
      <c r="AZ18" s="836"/>
      <c r="BA18" s="835"/>
      <c r="BB18" s="836" t="s">
        <v>3</v>
      </c>
      <c r="BC18" s="836"/>
      <c r="BD18" s="835"/>
      <c r="BE18" s="836" t="s">
        <v>3</v>
      </c>
      <c r="BF18" s="836"/>
      <c r="BG18" s="835"/>
      <c r="BH18" s="836" t="s">
        <v>3</v>
      </c>
      <c r="BI18" s="836"/>
      <c r="BJ18" s="835"/>
      <c r="BK18" s="836" t="s">
        <v>3</v>
      </c>
      <c r="BL18" s="836"/>
      <c r="BM18" s="835"/>
      <c r="BN18" s="836" t="s">
        <v>3</v>
      </c>
      <c r="BO18" s="836"/>
      <c r="BP18" s="835"/>
      <c r="BQ18" s="836" t="s">
        <v>3</v>
      </c>
      <c r="BR18" s="836"/>
      <c r="BS18" s="835"/>
      <c r="BT18" s="835" t="s">
        <v>3</v>
      </c>
      <c r="BU18" s="835"/>
      <c r="BV18" s="836" t="s">
        <v>3</v>
      </c>
      <c r="BW18" s="836"/>
      <c r="BX18" s="835"/>
      <c r="BY18" s="836" t="s">
        <v>3</v>
      </c>
      <c r="BZ18" s="836"/>
      <c r="CA18" s="835"/>
      <c r="CB18" s="836" t="s">
        <v>3</v>
      </c>
      <c r="CC18" s="836"/>
      <c r="CD18" s="835"/>
      <c r="CE18" s="836" t="s">
        <v>3</v>
      </c>
      <c r="CF18" s="836"/>
      <c r="CG18" s="835"/>
      <c r="CH18" s="836" t="s">
        <v>3</v>
      </c>
      <c r="CI18" s="836"/>
      <c r="CJ18" s="835"/>
      <c r="CK18" s="836" t="s">
        <v>3</v>
      </c>
      <c r="CL18" s="836"/>
      <c r="CM18" s="835"/>
      <c r="CN18" s="836" t="s">
        <v>3</v>
      </c>
      <c r="CO18" s="836"/>
      <c r="CP18" s="835"/>
      <c r="CQ18" s="836" t="s">
        <v>3</v>
      </c>
      <c r="CR18" s="836"/>
      <c r="CS18" s="835"/>
      <c r="CT18" s="836" t="s">
        <v>3</v>
      </c>
      <c r="CU18" s="836"/>
      <c r="CV18" s="835"/>
      <c r="CW18" s="836" t="s">
        <v>3</v>
      </c>
      <c r="CX18" s="836"/>
      <c r="CY18" s="835"/>
      <c r="CZ18" s="836" t="s">
        <v>3</v>
      </c>
      <c r="DA18" s="836"/>
      <c r="DB18" s="835"/>
      <c r="DC18" s="835" t="s">
        <v>3</v>
      </c>
      <c r="DD18" s="835"/>
      <c r="DE18" s="835" t="s">
        <v>3</v>
      </c>
      <c r="DF18" s="835"/>
      <c r="DG18" s="836" t="s">
        <v>3</v>
      </c>
      <c r="DH18" s="836"/>
      <c r="DI18" s="835"/>
      <c r="DJ18" s="836" t="s">
        <v>3</v>
      </c>
      <c r="DK18" s="836"/>
      <c r="DL18" s="835"/>
      <c r="DM18" s="836" t="s">
        <v>3</v>
      </c>
      <c r="DN18" s="836"/>
      <c r="DO18" s="835"/>
      <c r="DP18" s="836" t="s">
        <v>3</v>
      </c>
      <c r="DQ18" s="836"/>
      <c r="DR18" s="835"/>
      <c r="DS18" s="836" t="s">
        <v>3</v>
      </c>
      <c r="DT18" s="836"/>
      <c r="DU18" s="835"/>
      <c r="DV18" s="836" t="s">
        <v>3</v>
      </c>
      <c r="DW18" s="836"/>
      <c r="DX18" s="835"/>
      <c r="DY18" s="836" t="s">
        <v>3</v>
      </c>
      <c r="DZ18" s="836"/>
      <c r="EA18" s="835"/>
      <c r="EB18" s="836" t="s">
        <v>3</v>
      </c>
      <c r="EC18" s="836"/>
      <c r="ED18" s="835"/>
      <c r="EE18" s="835" t="s">
        <v>3</v>
      </c>
      <c r="EF18" s="835"/>
      <c r="EG18" s="836" t="s">
        <v>3</v>
      </c>
      <c r="EH18" s="836"/>
      <c r="EI18" s="835"/>
      <c r="EJ18" s="836" t="s">
        <v>3</v>
      </c>
      <c r="EK18" s="836"/>
      <c r="EL18" s="835"/>
      <c r="EM18" s="836" t="s">
        <v>3</v>
      </c>
      <c r="EN18" s="836"/>
      <c r="EO18" s="835"/>
      <c r="EP18" s="836" t="s">
        <v>3</v>
      </c>
      <c r="EQ18" s="836"/>
      <c r="ER18" s="835"/>
      <c r="ES18" s="836" t="s">
        <v>3</v>
      </c>
      <c r="ET18" s="836"/>
      <c r="EU18" s="837">
        <v>155</v>
      </c>
      <c r="EV18" s="838" t="s">
        <v>3</v>
      </c>
      <c r="EW18" s="838"/>
      <c r="EX18" s="837">
        <v>170</v>
      </c>
      <c r="EY18" s="838" t="s">
        <v>3</v>
      </c>
      <c r="EZ18" s="838"/>
      <c r="FA18" s="837">
        <v>140</v>
      </c>
      <c r="FB18" s="838" t="s">
        <v>3</v>
      </c>
      <c r="FC18" s="838"/>
      <c r="FD18" s="837">
        <v>150</v>
      </c>
      <c r="FE18" s="838" t="s">
        <v>3</v>
      </c>
      <c r="FF18" s="838"/>
      <c r="FG18" s="837">
        <v>190</v>
      </c>
      <c r="FH18" s="838" t="s">
        <v>3</v>
      </c>
      <c r="FI18" s="838"/>
      <c r="FJ18" s="837">
        <v>120</v>
      </c>
      <c r="FK18" s="838" t="s">
        <v>3</v>
      </c>
      <c r="FL18" s="838"/>
      <c r="FM18" s="837">
        <v>150</v>
      </c>
      <c r="FN18" s="838" t="s">
        <v>3</v>
      </c>
      <c r="FO18" s="838"/>
      <c r="FP18" s="837">
        <v>160</v>
      </c>
      <c r="FQ18" s="838" t="s">
        <v>3</v>
      </c>
      <c r="FR18" s="838"/>
      <c r="FS18" s="837">
        <v>160</v>
      </c>
      <c r="FT18" s="838" t="s">
        <v>3</v>
      </c>
      <c r="FU18" s="838"/>
      <c r="FV18" s="837">
        <v>150</v>
      </c>
      <c r="FW18" s="838" t="s">
        <v>3</v>
      </c>
      <c r="FX18" s="838"/>
      <c r="FY18" s="837">
        <v>130</v>
      </c>
      <c r="FZ18" s="838" t="s">
        <v>3</v>
      </c>
      <c r="GA18" s="838"/>
      <c r="GB18" s="837">
        <v>180</v>
      </c>
      <c r="GC18" s="838" t="s">
        <v>3</v>
      </c>
      <c r="GD18" s="838"/>
      <c r="GE18" s="837">
        <v>120</v>
      </c>
      <c r="GF18" s="838" t="s">
        <v>3</v>
      </c>
      <c r="GG18" s="838"/>
      <c r="GH18" s="837">
        <v>150</v>
      </c>
      <c r="GI18" s="838" t="s">
        <v>3</v>
      </c>
      <c r="GJ18" s="838"/>
      <c r="GK18" s="839"/>
      <c r="GL18" s="840"/>
      <c r="GM18" s="840"/>
      <c r="GN18" s="839"/>
      <c r="GO18" s="840"/>
      <c r="GP18" s="840"/>
      <c r="GQ18" s="839"/>
      <c r="GR18" s="840"/>
      <c r="GS18" s="840"/>
      <c r="GT18" s="839"/>
      <c r="GU18" s="840"/>
      <c r="GV18" s="840"/>
      <c r="GW18" s="839"/>
      <c r="GX18" s="840"/>
      <c r="GY18" s="840"/>
      <c r="GZ18" s="839"/>
      <c r="HA18" s="840"/>
      <c r="HB18" s="840"/>
      <c r="HC18" s="839"/>
      <c r="HD18" s="840"/>
      <c r="HE18" s="840"/>
      <c r="HF18" s="839"/>
      <c r="HG18" s="840"/>
      <c r="HH18" s="840"/>
      <c r="HI18" s="839"/>
      <c r="HJ18" s="840"/>
      <c r="HK18" s="840"/>
      <c r="HL18" s="839"/>
      <c r="HM18" s="840"/>
      <c r="HN18" s="840"/>
      <c r="HO18" s="839"/>
      <c r="HP18" s="840"/>
      <c r="HQ18" s="840"/>
      <c r="HR18" s="839"/>
      <c r="HS18" s="840"/>
      <c r="HT18" s="840"/>
      <c r="HU18" s="839"/>
      <c r="HV18" s="840"/>
      <c r="HW18" s="840"/>
      <c r="HX18" s="839"/>
      <c r="HY18" s="840"/>
      <c r="HZ18" s="840"/>
      <c r="IA18" s="839"/>
      <c r="IB18" s="840"/>
      <c r="IC18" s="840"/>
      <c r="ID18" s="839"/>
      <c r="IE18" s="840"/>
      <c r="IF18" s="840"/>
      <c r="IG18" s="839"/>
      <c r="IH18" s="840"/>
      <c r="II18" s="840"/>
      <c r="IJ18" s="839"/>
      <c r="IK18" s="841"/>
      <c r="IL18" s="839"/>
      <c r="IM18" s="841"/>
      <c r="IN18" s="839"/>
      <c r="IO18" s="840"/>
      <c r="IP18" s="840"/>
      <c r="IQ18" s="839"/>
      <c r="IR18" s="840"/>
      <c r="IS18" s="840"/>
      <c r="IT18" s="839"/>
      <c r="IU18" s="840"/>
      <c r="IV18" s="840"/>
      <c r="IW18" s="842"/>
      <c r="IX18" s="843"/>
      <c r="IY18" s="843"/>
      <c r="IZ18" s="844"/>
      <c r="JA18" s="843"/>
      <c r="JB18" s="843"/>
      <c r="JC18" s="845"/>
      <c r="JD18" s="846"/>
      <c r="JE18" s="846"/>
      <c r="JF18" s="847"/>
      <c r="JG18" s="846"/>
      <c r="JH18" s="846"/>
      <c r="JI18" s="845"/>
      <c r="JJ18" s="846"/>
      <c r="JK18" s="846"/>
      <c r="JL18" s="845"/>
      <c r="JM18" s="846"/>
      <c r="JN18" s="846"/>
      <c r="JO18" s="848"/>
      <c r="JP18" s="849"/>
      <c r="JQ18" s="849"/>
      <c r="JR18" s="848"/>
      <c r="JS18" s="849"/>
      <c r="JT18" s="849"/>
      <c r="JU18" s="848"/>
      <c r="JV18" s="849"/>
      <c r="JW18" s="849"/>
      <c r="JX18" s="848"/>
      <c r="JY18" s="849"/>
      <c r="JZ18" s="849"/>
      <c r="KA18" s="848"/>
      <c r="KB18" s="849"/>
      <c r="KC18" s="849"/>
      <c r="KD18" s="848"/>
      <c r="KE18" s="849"/>
      <c r="KF18" s="849"/>
      <c r="KG18" s="849"/>
      <c r="KH18" s="849"/>
      <c r="KI18" s="849"/>
      <c r="KJ18" s="850"/>
      <c r="KK18" s="848"/>
      <c r="KL18" s="850"/>
      <c r="KM18" s="848"/>
      <c r="KN18" s="850"/>
      <c r="KO18" s="848"/>
      <c r="KP18" s="850"/>
      <c r="KQ18" s="848"/>
      <c r="KR18" s="848"/>
      <c r="KS18" s="850"/>
      <c r="KT18" s="849"/>
      <c r="KU18" s="849"/>
      <c r="KV18" s="848"/>
      <c r="KW18" s="849"/>
      <c r="KX18" s="849"/>
      <c r="KY18" s="848"/>
      <c r="KZ18" s="849"/>
      <c r="LA18" s="849"/>
      <c r="LB18" s="848"/>
      <c r="LC18" s="849"/>
      <c r="LD18" s="849"/>
      <c r="LE18" s="848"/>
      <c r="LF18" s="849"/>
      <c r="LG18" s="849"/>
      <c r="LH18" s="848"/>
      <c r="LI18" s="849"/>
      <c r="LJ18" s="849"/>
      <c r="LK18" s="848"/>
      <c r="LL18" s="849"/>
      <c r="LM18" s="849"/>
      <c r="LN18" s="848"/>
      <c r="LO18" s="849"/>
      <c r="LP18" s="849"/>
      <c r="LQ18" s="848"/>
      <c r="LR18" s="849"/>
      <c r="LS18" s="849"/>
      <c r="LT18" s="848"/>
      <c r="LU18" s="849"/>
      <c r="LV18" s="849"/>
      <c r="LW18" s="848"/>
      <c r="LX18" s="849"/>
      <c r="LY18" s="849"/>
      <c r="LZ18" s="848"/>
      <c r="MA18" s="849"/>
      <c r="MB18" s="849"/>
      <c r="MC18" s="848"/>
      <c r="MD18" s="849"/>
      <c r="ME18" s="849"/>
      <c r="MF18" s="848"/>
      <c r="MG18" s="849"/>
      <c r="MH18" s="849"/>
      <c r="MI18" s="848"/>
      <c r="MJ18" s="849"/>
      <c r="MK18" s="849"/>
      <c r="ML18" s="848"/>
      <c r="MM18" s="849"/>
      <c r="MN18" s="849"/>
      <c r="MO18" s="848"/>
      <c r="MP18" s="849"/>
      <c r="MQ18" s="849"/>
      <c r="MR18" s="848"/>
      <c r="MS18" s="849"/>
      <c r="MT18" s="849"/>
      <c r="MU18" s="848"/>
      <c r="MV18" s="849"/>
      <c r="MW18" s="849"/>
      <c r="MX18" s="848"/>
      <c r="MY18" s="849"/>
      <c r="MZ18" s="849"/>
      <c r="NA18" s="848"/>
      <c r="NB18" s="849"/>
      <c r="NC18" s="849"/>
      <c r="ND18" s="848"/>
      <c r="NE18" s="849"/>
      <c r="NF18" s="849"/>
      <c r="NG18" s="848"/>
      <c r="NH18" s="849"/>
      <c r="NI18" s="849"/>
      <c r="NJ18" s="848"/>
      <c r="NK18" s="849"/>
      <c r="NL18" s="849"/>
      <c r="NM18" s="848"/>
      <c r="NN18" s="849"/>
      <c r="NO18" s="849"/>
      <c r="NP18" s="848"/>
      <c r="NQ18" s="849"/>
      <c r="NR18" s="849"/>
      <c r="NS18" s="848"/>
      <c r="NT18" s="849"/>
      <c r="NU18" s="849"/>
      <c r="NV18" s="848"/>
      <c r="NW18" s="849"/>
      <c r="NX18" s="849"/>
      <c r="NY18" s="848"/>
      <c r="NZ18" s="849"/>
      <c r="OA18" s="849"/>
      <c r="OB18" s="848"/>
      <c r="OC18" s="849"/>
      <c r="OD18" s="849"/>
      <c r="OE18" s="848"/>
      <c r="OF18" s="849"/>
      <c r="OG18" s="849"/>
      <c r="OH18" s="851"/>
      <c r="OI18" s="849"/>
      <c r="OJ18" s="849"/>
      <c r="OK18" s="851"/>
      <c r="OL18" s="849"/>
      <c r="OM18" s="849"/>
      <c r="ON18" s="851"/>
      <c r="OO18" s="849"/>
      <c r="OP18" s="849"/>
      <c r="OQ18" s="851"/>
      <c r="OR18" s="849"/>
      <c r="OS18" s="849"/>
      <c r="OT18" s="851"/>
      <c r="OU18" s="849"/>
      <c r="OV18" s="849"/>
      <c r="OW18" s="851"/>
      <c r="OX18" s="849"/>
      <c r="OY18" s="849"/>
      <c r="OZ18" s="851"/>
      <c r="PA18" s="849"/>
      <c r="PB18" s="849"/>
    </row>
    <row r="19" spans="1:418" s="700" customFormat="1" ht="13.5" customHeight="1" x14ac:dyDescent="0.25">
      <c r="A19" s="768" t="s">
        <v>547</v>
      </c>
      <c r="B19" s="769" t="s">
        <v>540</v>
      </c>
      <c r="C19" s="2230" t="s">
        <v>2</v>
      </c>
      <c r="D19" s="770" t="s">
        <v>2</v>
      </c>
      <c r="E19" s="852"/>
      <c r="F19" s="853" t="s">
        <v>3</v>
      </c>
      <c r="G19" s="853"/>
      <c r="H19" s="852"/>
      <c r="I19" s="853" t="s">
        <v>3</v>
      </c>
      <c r="J19" s="853"/>
      <c r="K19" s="852"/>
      <c r="L19" s="853" t="s">
        <v>3</v>
      </c>
      <c r="M19" s="853"/>
      <c r="N19" s="852"/>
      <c r="O19" s="853" t="s">
        <v>3</v>
      </c>
      <c r="P19" s="853"/>
      <c r="Q19" s="852"/>
      <c r="R19" s="853" t="s">
        <v>3</v>
      </c>
      <c r="S19" s="853"/>
      <c r="T19" s="852"/>
      <c r="U19" s="853" t="s">
        <v>3</v>
      </c>
      <c r="V19" s="853"/>
      <c r="W19" s="852"/>
      <c r="X19" s="853" t="s">
        <v>3</v>
      </c>
      <c r="Y19" s="853"/>
      <c r="Z19" s="852"/>
      <c r="AA19" s="853" t="s">
        <v>3</v>
      </c>
      <c r="AB19" s="853"/>
      <c r="AC19" s="852"/>
      <c r="AD19" s="853" t="s">
        <v>3</v>
      </c>
      <c r="AE19" s="853"/>
      <c r="AF19" s="852"/>
      <c r="AG19" s="853" t="s">
        <v>3</v>
      </c>
      <c r="AH19" s="853"/>
      <c r="AI19" s="852"/>
      <c r="AJ19" s="853" t="s">
        <v>3</v>
      </c>
      <c r="AK19" s="853"/>
      <c r="AL19" s="852"/>
      <c r="AM19" s="853" t="s">
        <v>3</v>
      </c>
      <c r="AN19" s="853"/>
      <c r="AO19" s="852"/>
      <c r="AP19" s="853" t="s">
        <v>3</v>
      </c>
      <c r="AQ19" s="853"/>
      <c r="AR19" s="852"/>
      <c r="AS19" s="853" t="s">
        <v>3</v>
      </c>
      <c r="AT19" s="853"/>
      <c r="AU19" s="852"/>
      <c r="AV19" s="853" t="s">
        <v>3</v>
      </c>
      <c r="AW19" s="853"/>
      <c r="AX19" s="852"/>
      <c r="AY19" s="853" t="s">
        <v>3</v>
      </c>
      <c r="AZ19" s="853"/>
      <c r="BA19" s="852"/>
      <c r="BB19" s="853" t="s">
        <v>3</v>
      </c>
      <c r="BC19" s="853"/>
      <c r="BD19" s="852"/>
      <c r="BE19" s="853" t="s">
        <v>3</v>
      </c>
      <c r="BF19" s="853"/>
      <c r="BG19" s="852"/>
      <c r="BH19" s="853" t="s">
        <v>3</v>
      </c>
      <c r="BI19" s="853"/>
      <c r="BJ19" s="852"/>
      <c r="BK19" s="853" t="s">
        <v>3</v>
      </c>
      <c r="BL19" s="853"/>
      <c r="BM19" s="852"/>
      <c r="BN19" s="853" t="s">
        <v>3</v>
      </c>
      <c r="BO19" s="853"/>
      <c r="BP19" s="852"/>
      <c r="BQ19" s="853" t="s">
        <v>3</v>
      </c>
      <c r="BR19" s="853"/>
      <c r="BS19" s="852"/>
      <c r="BT19" s="852" t="s">
        <v>3</v>
      </c>
      <c r="BU19" s="852"/>
      <c r="BV19" s="853" t="s">
        <v>3</v>
      </c>
      <c r="BW19" s="853"/>
      <c r="BX19" s="852"/>
      <c r="BY19" s="853" t="s">
        <v>3</v>
      </c>
      <c r="BZ19" s="853"/>
      <c r="CA19" s="852"/>
      <c r="CB19" s="853" t="s">
        <v>3</v>
      </c>
      <c r="CC19" s="853"/>
      <c r="CD19" s="852"/>
      <c r="CE19" s="853" t="s">
        <v>3</v>
      </c>
      <c r="CF19" s="853"/>
      <c r="CG19" s="852"/>
      <c r="CH19" s="853" t="s">
        <v>3</v>
      </c>
      <c r="CI19" s="853"/>
      <c r="CJ19" s="852"/>
      <c r="CK19" s="853" t="s">
        <v>3</v>
      </c>
      <c r="CL19" s="853"/>
      <c r="CM19" s="852"/>
      <c r="CN19" s="853" t="s">
        <v>3</v>
      </c>
      <c r="CO19" s="853"/>
      <c r="CP19" s="852"/>
      <c r="CQ19" s="853" t="s">
        <v>3</v>
      </c>
      <c r="CR19" s="853"/>
      <c r="CS19" s="852"/>
      <c r="CT19" s="853" t="s">
        <v>3</v>
      </c>
      <c r="CU19" s="853"/>
      <c r="CV19" s="852"/>
      <c r="CW19" s="853" t="s">
        <v>3</v>
      </c>
      <c r="CX19" s="853"/>
      <c r="CY19" s="852"/>
      <c r="CZ19" s="853" t="s">
        <v>3</v>
      </c>
      <c r="DA19" s="853"/>
      <c r="DB19" s="852"/>
      <c r="DC19" s="852" t="s">
        <v>3</v>
      </c>
      <c r="DD19" s="852"/>
      <c r="DE19" s="852" t="s">
        <v>3</v>
      </c>
      <c r="DF19" s="852"/>
      <c r="DG19" s="853" t="s">
        <v>3</v>
      </c>
      <c r="DH19" s="853"/>
      <c r="DI19" s="852"/>
      <c r="DJ19" s="853" t="s">
        <v>3</v>
      </c>
      <c r="DK19" s="853"/>
      <c r="DL19" s="852"/>
      <c r="DM19" s="853" t="s">
        <v>3</v>
      </c>
      <c r="DN19" s="853"/>
      <c r="DO19" s="852"/>
      <c r="DP19" s="853" t="s">
        <v>3</v>
      </c>
      <c r="DQ19" s="853"/>
      <c r="DR19" s="852"/>
      <c r="DS19" s="853" t="s">
        <v>3</v>
      </c>
      <c r="DT19" s="853"/>
      <c r="DU19" s="852"/>
      <c r="DV19" s="853" t="s">
        <v>3</v>
      </c>
      <c r="DW19" s="853"/>
      <c r="DX19" s="852"/>
      <c r="DY19" s="853" t="s">
        <v>3</v>
      </c>
      <c r="DZ19" s="853"/>
      <c r="EA19" s="852"/>
      <c r="EB19" s="853" t="s">
        <v>3</v>
      </c>
      <c r="EC19" s="853"/>
      <c r="ED19" s="852"/>
      <c r="EE19" s="852" t="s">
        <v>3</v>
      </c>
      <c r="EF19" s="852"/>
      <c r="EG19" s="853" t="s">
        <v>3</v>
      </c>
      <c r="EH19" s="853"/>
      <c r="EI19" s="852"/>
      <c r="EJ19" s="853" t="s">
        <v>3</v>
      </c>
      <c r="EK19" s="853"/>
      <c r="EL19" s="852"/>
      <c r="EM19" s="853" t="s">
        <v>3</v>
      </c>
      <c r="EN19" s="853"/>
      <c r="EO19" s="852"/>
      <c r="EP19" s="853" t="s">
        <v>3</v>
      </c>
      <c r="EQ19" s="853"/>
      <c r="ER19" s="852"/>
      <c r="ES19" s="853" t="s">
        <v>3</v>
      </c>
      <c r="ET19" s="853"/>
      <c r="EU19" s="778">
        <v>2.4</v>
      </c>
      <c r="EV19" s="854" t="s">
        <v>3</v>
      </c>
      <c r="EW19" s="854"/>
      <c r="EX19" s="778">
        <v>1.7</v>
      </c>
      <c r="EY19" s="854" t="s">
        <v>3</v>
      </c>
      <c r="EZ19" s="854"/>
      <c r="FA19" s="778">
        <v>4.4000000000000004</v>
      </c>
      <c r="FB19" s="854" t="s">
        <v>3</v>
      </c>
      <c r="FC19" s="854"/>
      <c r="FD19" s="778">
        <v>4.3</v>
      </c>
      <c r="FE19" s="854" t="s">
        <v>3</v>
      </c>
      <c r="FF19" s="854"/>
      <c r="FG19" s="778">
        <v>3.4</v>
      </c>
      <c r="FH19" s="854" t="s">
        <v>3</v>
      </c>
      <c r="FI19" s="854"/>
      <c r="FJ19" s="778">
        <v>1.6</v>
      </c>
      <c r="FK19" s="854" t="s">
        <v>3</v>
      </c>
      <c r="FL19" s="854"/>
      <c r="FM19" s="778">
        <v>5.8</v>
      </c>
      <c r="FN19" s="854" t="s">
        <v>3</v>
      </c>
      <c r="FO19" s="854"/>
      <c r="FP19" s="778">
        <v>2.9</v>
      </c>
      <c r="FQ19" s="854" t="s">
        <v>3</v>
      </c>
      <c r="FR19" s="854"/>
      <c r="FS19" s="778">
        <v>2</v>
      </c>
      <c r="FT19" s="854" t="s">
        <v>3</v>
      </c>
      <c r="FU19" s="854"/>
      <c r="FV19" s="778">
        <v>4.3</v>
      </c>
      <c r="FW19" s="854" t="s">
        <v>3</v>
      </c>
      <c r="FX19" s="854"/>
      <c r="FY19" s="778">
        <v>4.2</v>
      </c>
      <c r="FZ19" s="854" t="s">
        <v>3</v>
      </c>
      <c r="GA19" s="854"/>
      <c r="GB19" s="778">
        <v>3.5</v>
      </c>
      <c r="GC19" s="854" t="s">
        <v>3</v>
      </c>
      <c r="GD19" s="854"/>
      <c r="GE19" s="778">
        <v>2.9</v>
      </c>
      <c r="GF19" s="854" t="s">
        <v>3</v>
      </c>
      <c r="GG19" s="854"/>
      <c r="GH19" s="778">
        <v>6.5</v>
      </c>
      <c r="GI19" s="854" t="s">
        <v>3</v>
      </c>
      <c r="GJ19" s="854"/>
      <c r="GK19" s="779"/>
      <c r="GL19" s="855"/>
      <c r="GM19" s="855"/>
      <c r="GN19" s="779"/>
      <c r="GO19" s="855"/>
      <c r="GP19" s="855"/>
      <c r="GQ19" s="779"/>
      <c r="GR19" s="855"/>
      <c r="GS19" s="855"/>
      <c r="GT19" s="779"/>
      <c r="GU19" s="855"/>
      <c r="GV19" s="855"/>
      <c r="GW19" s="779"/>
      <c r="GX19" s="855"/>
      <c r="GY19" s="855"/>
      <c r="GZ19" s="779"/>
      <c r="HA19" s="855"/>
      <c r="HB19" s="855"/>
      <c r="HC19" s="779"/>
      <c r="HD19" s="855"/>
      <c r="HE19" s="855"/>
      <c r="HF19" s="779"/>
      <c r="HG19" s="855"/>
      <c r="HH19" s="855"/>
      <c r="HI19" s="779"/>
      <c r="HJ19" s="855"/>
      <c r="HK19" s="855"/>
      <c r="HL19" s="779"/>
      <c r="HM19" s="855"/>
      <c r="HN19" s="855"/>
      <c r="HO19" s="779"/>
      <c r="HP19" s="855"/>
      <c r="HQ19" s="855"/>
      <c r="HR19" s="779"/>
      <c r="HS19" s="855"/>
      <c r="HT19" s="855"/>
      <c r="HU19" s="779"/>
      <c r="HV19" s="855"/>
      <c r="HW19" s="855"/>
      <c r="HX19" s="779"/>
      <c r="HY19" s="855"/>
      <c r="HZ19" s="855"/>
      <c r="IA19" s="779"/>
      <c r="IB19" s="855"/>
      <c r="IC19" s="855"/>
      <c r="ID19" s="779"/>
      <c r="IE19" s="855"/>
      <c r="IF19" s="855"/>
      <c r="IG19" s="779"/>
      <c r="IH19" s="855"/>
      <c r="II19" s="855"/>
      <c r="IJ19" s="779"/>
      <c r="IK19" s="856"/>
      <c r="IL19" s="779"/>
      <c r="IM19" s="856"/>
      <c r="IN19" s="779"/>
      <c r="IO19" s="855"/>
      <c r="IP19" s="855"/>
      <c r="IQ19" s="779"/>
      <c r="IR19" s="855"/>
      <c r="IS19" s="855"/>
      <c r="IT19" s="779"/>
      <c r="IU19" s="855"/>
      <c r="IV19" s="855"/>
      <c r="IW19" s="789"/>
      <c r="IX19" s="857"/>
      <c r="IY19" s="857"/>
      <c r="IZ19" s="858"/>
      <c r="JA19" s="857"/>
      <c r="JB19" s="857"/>
      <c r="JC19" s="790"/>
      <c r="JD19" s="859"/>
      <c r="JE19" s="859"/>
      <c r="JF19" s="860"/>
      <c r="JG19" s="859"/>
      <c r="JH19" s="859"/>
      <c r="JI19" s="790"/>
      <c r="JJ19" s="859"/>
      <c r="JK19" s="859"/>
      <c r="JL19" s="790"/>
      <c r="JM19" s="859"/>
      <c r="JN19" s="859"/>
      <c r="JO19" s="788">
        <v>2.46</v>
      </c>
      <c r="JP19" s="861" t="s">
        <v>3</v>
      </c>
      <c r="JQ19" s="861"/>
      <c r="JR19" s="788">
        <v>3.69</v>
      </c>
      <c r="JS19" s="861" t="s">
        <v>3</v>
      </c>
      <c r="JT19" s="861"/>
      <c r="JU19" s="788">
        <v>4</v>
      </c>
      <c r="JV19" s="861" t="s">
        <v>3</v>
      </c>
      <c r="JW19" s="861"/>
      <c r="JX19" s="788">
        <v>5.29</v>
      </c>
      <c r="JY19" s="861" t="s">
        <v>3</v>
      </c>
      <c r="JZ19" s="861"/>
      <c r="KA19" s="862">
        <v>2.5</v>
      </c>
      <c r="KB19" s="861" t="s">
        <v>3</v>
      </c>
      <c r="KC19" s="861"/>
      <c r="KD19" s="788">
        <v>2.7</v>
      </c>
      <c r="KE19" s="861"/>
      <c r="KF19" s="861"/>
      <c r="KG19" s="861">
        <v>2.5</v>
      </c>
      <c r="KH19" s="861"/>
      <c r="KI19" s="861"/>
      <c r="KJ19" s="788">
        <v>1.98</v>
      </c>
      <c r="KK19" s="788" t="s">
        <v>3</v>
      </c>
      <c r="KL19" s="863">
        <v>2.5</v>
      </c>
      <c r="KM19" s="788" t="s">
        <v>3</v>
      </c>
      <c r="KN19" s="788">
        <v>2.4700000000000002</v>
      </c>
      <c r="KO19" s="788" t="s">
        <v>3</v>
      </c>
      <c r="KP19" s="788">
        <v>3.14</v>
      </c>
      <c r="KQ19" s="788" t="s">
        <v>3</v>
      </c>
      <c r="KR19" s="788"/>
      <c r="KS19" s="864">
        <v>2.9</v>
      </c>
      <c r="KT19" s="861" t="s">
        <v>3</v>
      </c>
      <c r="KU19" s="861"/>
      <c r="KV19" s="788">
        <v>2.9</v>
      </c>
      <c r="KW19" s="861" t="s">
        <v>12</v>
      </c>
      <c r="KX19" s="861"/>
      <c r="KY19" s="788">
        <v>2.9</v>
      </c>
      <c r="KZ19" s="861" t="s">
        <v>8</v>
      </c>
      <c r="LA19" s="861"/>
      <c r="LB19" s="788">
        <v>3.61</v>
      </c>
      <c r="LC19" s="861" t="s">
        <v>3</v>
      </c>
      <c r="LD19" s="861"/>
      <c r="LE19" s="788">
        <v>3.92</v>
      </c>
      <c r="LF19" s="861" t="s">
        <v>3</v>
      </c>
      <c r="LG19" s="861"/>
      <c r="LH19" s="788">
        <v>5.47</v>
      </c>
      <c r="LI19" s="861" t="s">
        <v>3</v>
      </c>
      <c r="LJ19" s="861"/>
      <c r="LK19" s="788">
        <v>5.19</v>
      </c>
      <c r="LL19" s="861" t="s">
        <v>3</v>
      </c>
      <c r="LM19" s="861"/>
      <c r="LN19" s="864">
        <v>3.8</v>
      </c>
      <c r="LO19" s="861" t="s">
        <v>3</v>
      </c>
      <c r="LP19" s="861"/>
      <c r="LQ19" s="788">
        <v>4.3</v>
      </c>
      <c r="LR19" s="861"/>
      <c r="LS19" s="861"/>
      <c r="LT19" s="788">
        <v>4.2</v>
      </c>
      <c r="LU19" s="861"/>
      <c r="LV19" s="861"/>
      <c r="LW19" s="865">
        <v>3</v>
      </c>
      <c r="LX19" s="861" t="s">
        <v>3</v>
      </c>
      <c r="LY19" s="861"/>
      <c r="LZ19" s="788">
        <v>4.9000000000000004</v>
      </c>
      <c r="MA19" s="861" t="s">
        <v>3</v>
      </c>
      <c r="MB19" s="861"/>
      <c r="MC19" s="788">
        <v>4.5199999999999996</v>
      </c>
      <c r="MD19" s="861" t="s">
        <v>3</v>
      </c>
      <c r="ME19" s="861"/>
      <c r="MF19" s="788">
        <v>4.0999999999999996</v>
      </c>
      <c r="MG19" s="861" t="s">
        <v>3</v>
      </c>
      <c r="MH19" s="861"/>
      <c r="MI19" s="864">
        <v>3.3</v>
      </c>
      <c r="MJ19" s="861" t="s">
        <v>3</v>
      </c>
      <c r="MK19" s="861"/>
      <c r="ML19" s="788">
        <v>3.4</v>
      </c>
      <c r="MM19" s="861" t="s">
        <v>12</v>
      </c>
      <c r="MN19" s="861"/>
      <c r="MO19" s="788">
        <v>3.2</v>
      </c>
      <c r="MP19" s="861"/>
      <c r="MQ19" s="861"/>
      <c r="MR19" s="788">
        <v>5.36</v>
      </c>
      <c r="MS19" s="861" t="s">
        <v>3</v>
      </c>
      <c r="MT19" s="861"/>
      <c r="MU19" s="788">
        <v>7.03</v>
      </c>
      <c r="MV19" s="861" t="s">
        <v>3</v>
      </c>
      <c r="MW19" s="861"/>
      <c r="MX19" s="788">
        <v>4.87</v>
      </c>
      <c r="MY19" s="861" t="s">
        <v>3</v>
      </c>
      <c r="MZ19" s="861"/>
      <c r="NA19" s="788">
        <v>6.53</v>
      </c>
      <c r="NB19" s="861" t="s">
        <v>3</v>
      </c>
      <c r="NC19" s="861"/>
      <c r="ND19" s="864">
        <v>3.5</v>
      </c>
      <c r="NE19" s="861" t="s">
        <v>3</v>
      </c>
      <c r="NF19" s="861"/>
      <c r="NG19" s="788">
        <v>4.8</v>
      </c>
      <c r="NH19" s="861"/>
      <c r="NI19" s="861"/>
      <c r="NJ19" s="788">
        <v>5.2</v>
      </c>
      <c r="NK19" s="861"/>
      <c r="NL19" s="861"/>
      <c r="NM19" s="788">
        <v>5.07</v>
      </c>
      <c r="NN19" s="861" t="s">
        <v>3</v>
      </c>
      <c r="NO19" s="861"/>
      <c r="NP19" s="788">
        <v>6.12</v>
      </c>
      <c r="NQ19" s="861" t="s">
        <v>3</v>
      </c>
      <c r="NR19" s="861"/>
      <c r="NS19" s="788">
        <v>6.2</v>
      </c>
      <c r="NT19" s="861" t="s">
        <v>3</v>
      </c>
      <c r="NU19" s="861"/>
      <c r="NV19" s="788">
        <v>5.18</v>
      </c>
      <c r="NW19" s="861" t="s">
        <v>3</v>
      </c>
      <c r="NX19" s="861"/>
      <c r="NY19" s="864">
        <v>5.2</v>
      </c>
      <c r="NZ19" s="861" t="s">
        <v>3</v>
      </c>
      <c r="OA19" s="861"/>
      <c r="OB19" s="788">
        <v>5.8</v>
      </c>
      <c r="OC19" s="861"/>
      <c r="OD19" s="861"/>
      <c r="OE19" s="788">
        <v>5.5</v>
      </c>
      <c r="OF19" s="861"/>
      <c r="OG19" s="861"/>
      <c r="OH19" s="788">
        <v>5.05</v>
      </c>
      <c r="OI19" s="861" t="s">
        <v>3</v>
      </c>
      <c r="OJ19" s="861"/>
      <c r="OK19" s="788">
        <v>5.95</v>
      </c>
      <c r="OL19" s="861" t="s">
        <v>3</v>
      </c>
      <c r="OM19" s="861"/>
      <c r="ON19" s="788">
        <v>6.21</v>
      </c>
      <c r="OO19" s="861" t="s">
        <v>3</v>
      </c>
      <c r="OP19" s="861"/>
      <c r="OQ19" s="788">
        <v>5.21</v>
      </c>
      <c r="OR19" s="861" t="s">
        <v>3</v>
      </c>
      <c r="OS19" s="861"/>
      <c r="OT19" s="864">
        <v>5.2</v>
      </c>
      <c r="OU19" s="861" t="s">
        <v>3</v>
      </c>
      <c r="OV19" s="861"/>
      <c r="OW19" s="864">
        <v>5.7</v>
      </c>
      <c r="OX19" s="861" t="s">
        <v>3</v>
      </c>
      <c r="OY19" s="861"/>
      <c r="OZ19" s="864">
        <v>5.5</v>
      </c>
      <c r="PA19" s="861"/>
      <c r="PB19" s="861"/>
    </row>
    <row r="20" spans="1:418" s="700" customFormat="1" ht="13.5" customHeight="1" x14ac:dyDescent="0.25">
      <c r="A20" s="768" t="s">
        <v>548</v>
      </c>
      <c r="B20" s="769" t="s">
        <v>540</v>
      </c>
      <c r="C20" s="2230" t="s">
        <v>2</v>
      </c>
      <c r="D20" s="770" t="s">
        <v>2</v>
      </c>
      <c r="E20" s="852"/>
      <c r="F20" s="853" t="s">
        <v>3</v>
      </c>
      <c r="G20" s="853"/>
      <c r="H20" s="852"/>
      <c r="I20" s="853" t="s">
        <v>3</v>
      </c>
      <c r="J20" s="853"/>
      <c r="K20" s="852"/>
      <c r="L20" s="853" t="s">
        <v>3</v>
      </c>
      <c r="M20" s="853"/>
      <c r="N20" s="852"/>
      <c r="O20" s="853" t="s">
        <v>3</v>
      </c>
      <c r="P20" s="853"/>
      <c r="Q20" s="852"/>
      <c r="R20" s="853" t="s">
        <v>3</v>
      </c>
      <c r="S20" s="853"/>
      <c r="T20" s="852"/>
      <c r="U20" s="853" t="s">
        <v>3</v>
      </c>
      <c r="V20" s="853"/>
      <c r="W20" s="852"/>
      <c r="X20" s="853" t="s">
        <v>3</v>
      </c>
      <c r="Y20" s="853"/>
      <c r="Z20" s="852"/>
      <c r="AA20" s="853" t="s">
        <v>3</v>
      </c>
      <c r="AB20" s="853"/>
      <c r="AC20" s="852"/>
      <c r="AD20" s="853" t="s">
        <v>3</v>
      </c>
      <c r="AE20" s="853"/>
      <c r="AF20" s="852"/>
      <c r="AG20" s="853" t="s">
        <v>3</v>
      </c>
      <c r="AH20" s="853"/>
      <c r="AI20" s="852"/>
      <c r="AJ20" s="853" t="s">
        <v>3</v>
      </c>
      <c r="AK20" s="853"/>
      <c r="AL20" s="852"/>
      <c r="AM20" s="853" t="s">
        <v>3</v>
      </c>
      <c r="AN20" s="853"/>
      <c r="AO20" s="852"/>
      <c r="AP20" s="853" t="s">
        <v>3</v>
      </c>
      <c r="AQ20" s="853"/>
      <c r="AR20" s="852"/>
      <c r="AS20" s="853" t="s">
        <v>3</v>
      </c>
      <c r="AT20" s="853"/>
      <c r="AU20" s="852"/>
      <c r="AV20" s="853" t="s">
        <v>3</v>
      </c>
      <c r="AW20" s="853"/>
      <c r="AX20" s="852"/>
      <c r="AY20" s="853" t="s">
        <v>3</v>
      </c>
      <c r="AZ20" s="853"/>
      <c r="BA20" s="852"/>
      <c r="BB20" s="853" t="s">
        <v>3</v>
      </c>
      <c r="BC20" s="853"/>
      <c r="BD20" s="852"/>
      <c r="BE20" s="853" t="s">
        <v>3</v>
      </c>
      <c r="BF20" s="853"/>
      <c r="BG20" s="852"/>
      <c r="BH20" s="853" t="s">
        <v>3</v>
      </c>
      <c r="BI20" s="853"/>
      <c r="BJ20" s="852"/>
      <c r="BK20" s="853" t="s">
        <v>3</v>
      </c>
      <c r="BL20" s="853"/>
      <c r="BM20" s="852"/>
      <c r="BN20" s="853" t="s">
        <v>3</v>
      </c>
      <c r="BO20" s="853"/>
      <c r="BP20" s="852"/>
      <c r="BQ20" s="853" t="s">
        <v>3</v>
      </c>
      <c r="BR20" s="853"/>
      <c r="BS20" s="852"/>
      <c r="BT20" s="852" t="s">
        <v>3</v>
      </c>
      <c r="BU20" s="852"/>
      <c r="BV20" s="853" t="s">
        <v>3</v>
      </c>
      <c r="BW20" s="853"/>
      <c r="BX20" s="852"/>
      <c r="BY20" s="853" t="s">
        <v>3</v>
      </c>
      <c r="BZ20" s="853"/>
      <c r="CA20" s="852"/>
      <c r="CB20" s="853" t="s">
        <v>3</v>
      </c>
      <c r="CC20" s="853"/>
      <c r="CD20" s="852"/>
      <c r="CE20" s="853" t="s">
        <v>3</v>
      </c>
      <c r="CF20" s="853"/>
      <c r="CG20" s="852"/>
      <c r="CH20" s="853" t="s">
        <v>3</v>
      </c>
      <c r="CI20" s="853"/>
      <c r="CJ20" s="852"/>
      <c r="CK20" s="853" t="s">
        <v>3</v>
      </c>
      <c r="CL20" s="853"/>
      <c r="CM20" s="852"/>
      <c r="CN20" s="853" t="s">
        <v>3</v>
      </c>
      <c r="CO20" s="853"/>
      <c r="CP20" s="852"/>
      <c r="CQ20" s="853" t="s">
        <v>3</v>
      </c>
      <c r="CR20" s="853"/>
      <c r="CS20" s="852"/>
      <c r="CT20" s="853" t="s">
        <v>3</v>
      </c>
      <c r="CU20" s="853"/>
      <c r="CV20" s="852"/>
      <c r="CW20" s="853" t="s">
        <v>3</v>
      </c>
      <c r="CX20" s="853"/>
      <c r="CY20" s="852"/>
      <c r="CZ20" s="853" t="s">
        <v>3</v>
      </c>
      <c r="DA20" s="853"/>
      <c r="DB20" s="852"/>
      <c r="DC20" s="852" t="s">
        <v>3</v>
      </c>
      <c r="DD20" s="852"/>
      <c r="DE20" s="852" t="s">
        <v>3</v>
      </c>
      <c r="DF20" s="852"/>
      <c r="DG20" s="853" t="s">
        <v>3</v>
      </c>
      <c r="DH20" s="853"/>
      <c r="DI20" s="852"/>
      <c r="DJ20" s="853" t="s">
        <v>3</v>
      </c>
      <c r="DK20" s="853"/>
      <c r="DL20" s="852"/>
      <c r="DM20" s="853" t="s">
        <v>3</v>
      </c>
      <c r="DN20" s="853"/>
      <c r="DO20" s="852"/>
      <c r="DP20" s="853" t="s">
        <v>3</v>
      </c>
      <c r="DQ20" s="853"/>
      <c r="DR20" s="852"/>
      <c r="DS20" s="853" t="s">
        <v>3</v>
      </c>
      <c r="DT20" s="853"/>
      <c r="DU20" s="852"/>
      <c r="DV20" s="853" t="s">
        <v>3</v>
      </c>
      <c r="DW20" s="853"/>
      <c r="DX20" s="852"/>
      <c r="DY20" s="853" t="s">
        <v>3</v>
      </c>
      <c r="DZ20" s="853"/>
      <c r="EA20" s="852"/>
      <c r="EB20" s="853" t="s">
        <v>3</v>
      </c>
      <c r="EC20" s="853"/>
      <c r="ED20" s="852"/>
      <c r="EE20" s="852" t="s">
        <v>3</v>
      </c>
      <c r="EF20" s="852"/>
      <c r="EG20" s="853" t="s">
        <v>3</v>
      </c>
      <c r="EH20" s="853"/>
      <c r="EI20" s="852"/>
      <c r="EJ20" s="853" t="s">
        <v>3</v>
      </c>
      <c r="EK20" s="853"/>
      <c r="EL20" s="852"/>
      <c r="EM20" s="853" t="s">
        <v>3</v>
      </c>
      <c r="EN20" s="853"/>
      <c r="EO20" s="852"/>
      <c r="EP20" s="853" t="s">
        <v>3</v>
      </c>
      <c r="EQ20" s="853"/>
      <c r="ER20" s="852"/>
      <c r="ES20" s="853" t="s">
        <v>3</v>
      </c>
      <c r="ET20" s="853"/>
      <c r="EU20" s="852" t="s">
        <v>3</v>
      </c>
      <c r="EV20" s="854" t="s">
        <v>3</v>
      </c>
      <c r="EW20" s="854"/>
      <c r="EX20" s="852" t="s">
        <v>3</v>
      </c>
      <c r="EY20" s="854" t="s">
        <v>3</v>
      </c>
      <c r="EZ20" s="854"/>
      <c r="FA20" s="852" t="s">
        <v>3</v>
      </c>
      <c r="FB20" s="854" t="s">
        <v>3</v>
      </c>
      <c r="FC20" s="854"/>
      <c r="FD20" s="852" t="s">
        <v>3</v>
      </c>
      <c r="FE20" s="854" t="s">
        <v>3</v>
      </c>
      <c r="FF20" s="854"/>
      <c r="FG20" s="852" t="s">
        <v>3</v>
      </c>
      <c r="FH20" s="854" t="s">
        <v>3</v>
      </c>
      <c r="FI20" s="854"/>
      <c r="FJ20" s="852" t="s">
        <v>3</v>
      </c>
      <c r="FK20" s="854" t="s">
        <v>3</v>
      </c>
      <c r="FL20" s="854"/>
      <c r="FM20" s="852" t="s">
        <v>3</v>
      </c>
      <c r="FN20" s="854" t="s">
        <v>3</v>
      </c>
      <c r="FO20" s="854"/>
      <c r="FP20" s="778">
        <v>0.1</v>
      </c>
      <c r="FQ20" s="854" t="s">
        <v>12</v>
      </c>
      <c r="FR20" s="854"/>
      <c r="FS20" s="778">
        <v>0.1</v>
      </c>
      <c r="FT20" s="854" t="s">
        <v>12</v>
      </c>
      <c r="FU20" s="854"/>
      <c r="FV20" s="866">
        <v>0.23</v>
      </c>
      <c r="FW20" s="854" t="s">
        <v>3</v>
      </c>
      <c r="FX20" s="854"/>
      <c r="FY20" s="778">
        <v>0.28000000000000003</v>
      </c>
      <c r="FZ20" s="854" t="s">
        <v>3</v>
      </c>
      <c r="GA20" s="854"/>
      <c r="GB20" s="778">
        <v>0.24</v>
      </c>
      <c r="GC20" s="854" t="s">
        <v>3</v>
      </c>
      <c r="GD20" s="854"/>
      <c r="GE20" s="778">
        <v>1</v>
      </c>
      <c r="GF20" s="854" t="s">
        <v>3</v>
      </c>
      <c r="GG20" s="854"/>
      <c r="GH20" s="778">
        <v>0.1</v>
      </c>
      <c r="GI20" s="854" t="s">
        <v>12</v>
      </c>
      <c r="GJ20" s="854"/>
      <c r="GK20" s="779"/>
      <c r="GL20" s="855"/>
      <c r="GM20" s="855"/>
      <c r="GN20" s="779"/>
      <c r="GO20" s="855"/>
      <c r="GP20" s="855"/>
      <c r="GQ20" s="779"/>
      <c r="GR20" s="855"/>
      <c r="GS20" s="855"/>
      <c r="GT20" s="779"/>
      <c r="GU20" s="855"/>
      <c r="GV20" s="855"/>
      <c r="GW20" s="779"/>
      <c r="GX20" s="855"/>
      <c r="GY20" s="855"/>
      <c r="GZ20" s="779"/>
      <c r="HA20" s="855"/>
      <c r="HB20" s="855"/>
      <c r="HC20" s="779"/>
      <c r="HD20" s="855"/>
      <c r="HE20" s="855"/>
      <c r="HF20" s="779"/>
      <c r="HG20" s="855"/>
      <c r="HH20" s="855"/>
      <c r="HI20" s="779"/>
      <c r="HJ20" s="855"/>
      <c r="HK20" s="855"/>
      <c r="HL20" s="779"/>
      <c r="HM20" s="855"/>
      <c r="HN20" s="855"/>
      <c r="HO20" s="779"/>
      <c r="HP20" s="855"/>
      <c r="HQ20" s="855"/>
      <c r="HR20" s="779"/>
      <c r="HS20" s="855"/>
      <c r="HT20" s="855"/>
      <c r="HU20" s="779"/>
      <c r="HV20" s="855"/>
      <c r="HW20" s="855"/>
      <c r="HX20" s="779"/>
      <c r="HY20" s="855"/>
      <c r="HZ20" s="855"/>
      <c r="IA20" s="779"/>
      <c r="IB20" s="855"/>
      <c r="IC20" s="855"/>
      <c r="ID20" s="779"/>
      <c r="IE20" s="855"/>
      <c r="IF20" s="855"/>
      <c r="IG20" s="779"/>
      <c r="IH20" s="855"/>
      <c r="II20" s="855"/>
      <c r="IJ20" s="779"/>
      <c r="IK20" s="856"/>
      <c r="IL20" s="779"/>
      <c r="IM20" s="856"/>
      <c r="IN20" s="779"/>
      <c r="IO20" s="855"/>
      <c r="IP20" s="855"/>
      <c r="IQ20" s="779"/>
      <c r="IR20" s="855"/>
      <c r="IS20" s="855"/>
      <c r="IT20" s="779"/>
      <c r="IU20" s="855"/>
      <c r="IV20" s="855"/>
      <c r="IW20" s="789"/>
      <c r="IX20" s="857"/>
      <c r="IY20" s="857"/>
      <c r="IZ20" s="858"/>
      <c r="JA20" s="857"/>
      <c r="JB20" s="857"/>
      <c r="JC20" s="790"/>
      <c r="JD20" s="859"/>
      <c r="JE20" s="859"/>
      <c r="JF20" s="860"/>
      <c r="JG20" s="859"/>
      <c r="JH20" s="859"/>
      <c r="JI20" s="790"/>
      <c r="JJ20" s="859"/>
      <c r="JK20" s="859"/>
      <c r="JL20" s="790"/>
      <c r="JM20" s="859"/>
      <c r="JN20" s="859"/>
      <c r="JO20" s="788"/>
      <c r="JP20" s="861"/>
      <c r="JQ20" s="861"/>
      <c r="JR20" s="788"/>
      <c r="JS20" s="861"/>
      <c r="JT20" s="861"/>
      <c r="JU20" s="788"/>
      <c r="JV20" s="861"/>
      <c r="JW20" s="861"/>
      <c r="JX20" s="788"/>
      <c r="JY20" s="861"/>
      <c r="JZ20" s="861"/>
      <c r="KA20" s="864"/>
      <c r="KB20" s="861"/>
      <c r="KC20" s="861"/>
      <c r="KD20" s="788"/>
      <c r="KE20" s="861"/>
      <c r="KF20" s="861"/>
      <c r="KG20" s="861"/>
      <c r="KH20" s="861"/>
      <c r="KI20" s="861"/>
      <c r="KJ20" s="788"/>
      <c r="KK20" s="788"/>
      <c r="KL20" s="788"/>
      <c r="KM20" s="788"/>
      <c r="KN20" s="788"/>
      <c r="KO20" s="788"/>
      <c r="KP20" s="788"/>
      <c r="KQ20" s="788"/>
      <c r="KR20" s="788"/>
      <c r="KS20" s="864"/>
      <c r="KT20" s="861"/>
      <c r="KU20" s="861"/>
      <c r="KV20" s="788"/>
      <c r="KW20" s="861"/>
      <c r="KX20" s="861"/>
      <c r="KY20" s="788"/>
      <c r="KZ20" s="861"/>
      <c r="LA20" s="861"/>
      <c r="LB20" s="788"/>
      <c r="LC20" s="861"/>
      <c r="LD20" s="861"/>
      <c r="LE20" s="788"/>
      <c r="LF20" s="861"/>
      <c r="LG20" s="861"/>
      <c r="LH20" s="788"/>
      <c r="LI20" s="861"/>
      <c r="LJ20" s="861"/>
      <c r="LK20" s="788"/>
      <c r="LL20" s="861"/>
      <c r="LM20" s="861"/>
      <c r="LN20" s="864"/>
      <c r="LO20" s="861"/>
      <c r="LP20" s="861"/>
      <c r="LQ20" s="788"/>
      <c r="LR20" s="861"/>
      <c r="LS20" s="861"/>
      <c r="LT20" s="788"/>
      <c r="LU20" s="861"/>
      <c r="LV20" s="861"/>
      <c r="LW20" s="788"/>
      <c r="LX20" s="861"/>
      <c r="LY20" s="861"/>
      <c r="LZ20" s="788"/>
      <c r="MA20" s="861"/>
      <c r="MB20" s="861"/>
      <c r="MC20" s="788"/>
      <c r="MD20" s="861"/>
      <c r="ME20" s="861"/>
      <c r="MF20" s="788"/>
      <c r="MG20" s="861"/>
      <c r="MH20" s="861"/>
      <c r="MI20" s="864"/>
      <c r="MJ20" s="861"/>
      <c r="MK20" s="861"/>
      <c r="ML20" s="788"/>
      <c r="MM20" s="861"/>
      <c r="MN20" s="861"/>
      <c r="MO20" s="788"/>
      <c r="MP20" s="861"/>
      <c r="MQ20" s="861"/>
      <c r="MR20" s="788"/>
      <c r="MS20" s="861"/>
      <c r="MT20" s="861"/>
      <c r="MU20" s="788"/>
      <c r="MV20" s="861"/>
      <c r="MW20" s="861"/>
      <c r="MX20" s="788"/>
      <c r="MY20" s="861"/>
      <c r="MZ20" s="861"/>
      <c r="NA20" s="788"/>
      <c r="NB20" s="861"/>
      <c r="NC20" s="861"/>
      <c r="ND20" s="864"/>
      <c r="NE20" s="861"/>
      <c r="NF20" s="861"/>
      <c r="NG20" s="788"/>
      <c r="NH20" s="861"/>
      <c r="NI20" s="861"/>
      <c r="NJ20" s="788"/>
      <c r="NK20" s="861"/>
      <c r="NL20" s="861"/>
      <c r="NM20" s="788"/>
      <c r="NN20" s="861"/>
      <c r="NO20" s="861"/>
      <c r="NP20" s="788"/>
      <c r="NQ20" s="861"/>
      <c r="NR20" s="861"/>
      <c r="NS20" s="788"/>
      <c r="NT20" s="861"/>
      <c r="NU20" s="861"/>
      <c r="NV20" s="788"/>
      <c r="NW20" s="861"/>
      <c r="NX20" s="861"/>
      <c r="NY20" s="864"/>
      <c r="NZ20" s="861"/>
      <c r="OA20" s="861"/>
      <c r="OB20" s="788"/>
      <c r="OC20" s="861"/>
      <c r="OD20" s="861"/>
      <c r="OE20" s="788"/>
      <c r="OF20" s="861"/>
      <c r="OG20" s="861"/>
      <c r="OH20" s="788"/>
      <c r="OI20" s="861"/>
      <c r="OJ20" s="861"/>
      <c r="OK20" s="788"/>
      <c r="OL20" s="861"/>
      <c r="OM20" s="861"/>
      <c r="ON20" s="788"/>
      <c r="OO20" s="861"/>
      <c r="OP20" s="861"/>
      <c r="OQ20" s="788"/>
      <c r="OR20" s="861"/>
      <c r="OS20" s="861"/>
      <c r="OT20" s="864"/>
      <c r="OU20" s="861"/>
      <c r="OV20" s="861"/>
      <c r="OW20" s="864"/>
      <c r="OX20" s="861"/>
      <c r="OY20" s="861"/>
      <c r="OZ20" s="864"/>
      <c r="PA20" s="861"/>
      <c r="PB20" s="861"/>
    </row>
    <row r="21" spans="1:418" s="700" customFormat="1" ht="13.5" customHeight="1" x14ac:dyDescent="0.25">
      <c r="A21" s="768" t="s">
        <v>549</v>
      </c>
      <c r="B21" s="769" t="s">
        <v>540</v>
      </c>
      <c r="C21" s="2230" t="s">
        <v>2</v>
      </c>
      <c r="D21" s="770" t="s">
        <v>2</v>
      </c>
      <c r="E21" s="852"/>
      <c r="F21" s="853" t="s">
        <v>3</v>
      </c>
      <c r="G21" s="853"/>
      <c r="H21" s="852"/>
      <c r="I21" s="853" t="s">
        <v>3</v>
      </c>
      <c r="J21" s="853"/>
      <c r="K21" s="852"/>
      <c r="L21" s="853" t="s">
        <v>3</v>
      </c>
      <c r="M21" s="853"/>
      <c r="N21" s="852"/>
      <c r="O21" s="853" t="s">
        <v>3</v>
      </c>
      <c r="P21" s="853"/>
      <c r="Q21" s="852"/>
      <c r="R21" s="853" t="s">
        <v>3</v>
      </c>
      <c r="S21" s="853"/>
      <c r="T21" s="852"/>
      <c r="U21" s="853" t="s">
        <v>3</v>
      </c>
      <c r="V21" s="853"/>
      <c r="W21" s="852"/>
      <c r="X21" s="853" t="s">
        <v>3</v>
      </c>
      <c r="Y21" s="853"/>
      <c r="Z21" s="852"/>
      <c r="AA21" s="853" t="s">
        <v>3</v>
      </c>
      <c r="AB21" s="853"/>
      <c r="AC21" s="852"/>
      <c r="AD21" s="853" t="s">
        <v>3</v>
      </c>
      <c r="AE21" s="853"/>
      <c r="AF21" s="852"/>
      <c r="AG21" s="853" t="s">
        <v>3</v>
      </c>
      <c r="AH21" s="853"/>
      <c r="AI21" s="852"/>
      <c r="AJ21" s="853" t="s">
        <v>3</v>
      </c>
      <c r="AK21" s="853"/>
      <c r="AL21" s="852"/>
      <c r="AM21" s="853" t="s">
        <v>3</v>
      </c>
      <c r="AN21" s="853"/>
      <c r="AO21" s="852"/>
      <c r="AP21" s="853" t="s">
        <v>3</v>
      </c>
      <c r="AQ21" s="853"/>
      <c r="AR21" s="852"/>
      <c r="AS21" s="853" t="s">
        <v>3</v>
      </c>
      <c r="AT21" s="853"/>
      <c r="AU21" s="852"/>
      <c r="AV21" s="853" t="s">
        <v>3</v>
      </c>
      <c r="AW21" s="853"/>
      <c r="AX21" s="852"/>
      <c r="AY21" s="853" t="s">
        <v>3</v>
      </c>
      <c r="AZ21" s="853"/>
      <c r="BA21" s="852"/>
      <c r="BB21" s="853" t="s">
        <v>3</v>
      </c>
      <c r="BC21" s="853"/>
      <c r="BD21" s="852"/>
      <c r="BE21" s="853" t="s">
        <v>3</v>
      </c>
      <c r="BF21" s="853"/>
      <c r="BG21" s="852"/>
      <c r="BH21" s="853" t="s">
        <v>3</v>
      </c>
      <c r="BI21" s="853"/>
      <c r="BJ21" s="852"/>
      <c r="BK21" s="853" t="s">
        <v>3</v>
      </c>
      <c r="BL21" s="853"/>
      <c r="BM21" s="852"/>
      <c r="BN21" s="853" t="s">
        <v>3</v>
      </c>
      <c r="BO21" s="853"/>
      <c r="BP21" s="852"/>
      <c r="BQ21" s="853" t="s">
        <v>3</v>
      </c>
      <c r="BR21" s="853"/>
      <c r="BS21" s="852"/>
      <c r="BT21" s="852" t="s">
        <v>3</v>
      </c>
      <c r="BU21" s="852"/>
      <c r="BV21" s="853" t="s">
        <v>3</v>
      </c>
      <c r="BW21" s="853"/>
      <c r="BX21" s="852"/>
      <c r="BY21" s="853" t="s">
        <v>3</v>
      </c>
      <c r="BZ21" s="853"/>
      <c r="CA21" s="852"/>
      <c r="CB21" s="853" t="s">
        <v>3</v>
      </c>
      <c r="CC21" s="853"/>
      <c r="CD21" s="852"/>
      <c r="CE21" s="853" t="s">
        <v>3</v>
      </c>
      <c r="CF21" s="853"/>
      <c r="CG21" s="852"/>
      <c r="CH21" s="853" t="s">
        <v>3</v>
      </c>
      <c r="CI21" s="853"/>
      <c r="CJ21" s="852"/>
      <c r="CK21" s="853" t="s">
        <v>3</v>
      </c>
      <c r="CL21" s="853"/>
      <c r="CM21" s="852"/>
      <c r="CN21" s="853" t="s">
        <v>3</v>
      </c>
      <c r="CO21" s="853"/>
      <c r="CP21" s="852"/>
      <c r="CQ21" s="853" t="s">
        <v>3</v>
      </c>
      <c r="CR21" s="853"/>
      <c r="CS21" s="852"/>
      <c r="CT21" s="853" t="s">
        <v>3</v>
      </c>
      <c r="CU21" s="853"/>
      <c r="CV21" s="852"/>
      <c r="CW21" s="853" t="s">
        <v>3</v>
      </c>
      <c r="CX21" s="853"/>
      <c r="CY21" s="852"/>
      <c r="CZ21" s="853" t="s">
        <v>3</v>
      </c>
      <c r="DA21" s="853"/>
      <c r="DB21" s="852"/>
      <c r="DC21" s="852" t="s">
        <v>3</v>
      </c>
      <c r="DD21" s="852"/>
      <c r="DE21" s="852" t="s">
        <v>3</v>
      </c>
      <c r="DF21" s="852"/>
      <c r="DG21" s="853" t="s">
        <v>3</v>
      </c>
      <c r="DH21" s="853"/>
      <c r="DI21" s="852"/>
      <c r="DJ21" s="853" t="s">
        <v>3</v>
      </c>
      <c r="DK21" s="853"/>
      <c r="DL21" s="852"/>
      <c r="DM21" s="853" t="s">
        <v>3</v>
      </c>
      <c r="DN21" s="853"/>
      <c r="DO21" s="852"/>
      <c r="DP21" s="853" t="s">
        <v>3</v>
      </c>
      <c r="DQ21" s="853"/>
      <c r="DR21" s="852"/>
      <c r="DS21" s="853" t="s">
        <v>3</v>
      </c>
      <c r="DT21" s="853"/>
      <c r="DU21" s="852"/>
      <c r="DV21" s="853" t="s">
        <v>3</v>
      </c>
      <c r="DW21" s="853"/>
      <c r="DX21" s="852"/>
      <c r="DY21" s="853" t="s">
        <v>3</v>
      </c>
      <c r="DZ21" s="853"/>
      <c r="EA21" s="852"/>
      <c r="EB21" s="853" t="s">
        <v>3</v>
      </c>
      <c r="EC21" s="853"/>
      <c r="ED21" s="852"/>
      <c r="EE21" s="852" t="s">
        <v>3</v>
      </c>
      <c r="EF21" s="852"/>
      <c r="EG21" s="853" t="s">
        <v>3</v>
      </c>
      <c r="EH21" s="853"/>
      <c r="EI21" s="852"/>
      <c r="EJ21" s="853" t="s">
        <v>3</v>
      </c>
      <c r="EK21" s="853"/>
      <c r="EL21" s="852"/>
      <c r="EM21" s="853" t="s">
        <v>3</v>
      </c>
      <c r="EN21" s="853"/>
      <c r="EO21" s="852"/>
      <c r="EP21" s="853" t="s">
        <v>3</v>
      </c>
      <c r="EQ21" s="853"/>
      <c r="ER21" s="852"/>
      <c r="ES21" s="853" t="s">
        <v>3</v>
      </c>
      <c r="ET21" s="853"/>
      <c r="EU21" s="778">
        <v>0.1</v>
      </c>
      <c r="EV21" s="854" t="s">
        <v>12</v>
      </c>
      <c r="EW21" s="854"/>
      <c r="EX21" s="778">
        <v>0.1</v>
      </c>
      <c r="EY21" s="854" t="s">
        <v>12</v>
      </c>
      <c r="EZ21" s="854"/>
      <c r="FA21" s="866">
        <v>0.17</v>
      </c>
      <c r="FB21" s="854" t="s">
        <v>3</v>
      </c>
      <c r="FC21" s="854"/>
      <c r="FD21" s="866">
        <v>0.14000000000000001</v>
      </c>
      <c r="FE21" s="854" t="s">
        <v>3</v>
      </c>
      <c r="FF21" s="854"/>
      <c r="FG21" s="866">
        <v>0.12</v>
      </c>
      <c r="FH21" s="854" t="s">
        <v>3</v>
      </c>
      <c r="FI21" s="854"/>
      <c r="FJ21" s="778">
        <v>0.1</v>
      </c>
      <c r="FK21" s="854" t="s">
        <v>12</v>
      </c>
      <c r="FL21" s="854"/>
      <c r="FM21" s="778">
        <v>0.1</v>
      </c>
      <c r="FN21" s="854" t="s">
        <v>12</v>
      </c>
      <c r="FO21" s="854"/>
      <c r="FP21" s="852" t="s">
        <v>3</v>
      </c>
      <c r="FQ21" s="854" t="s">
        <v>3</v>
      </c>
      <c r="FR21" s="854"/>
      <c r="FS21" s="852" t="s">
        <v>3</v>
      </c>
      <c r="FT21" s="854" t="s">
        <v>3</v>
      </c>
      <c r="FU21" s="854"/>
      <c r="FV21" s="852" t="s">
        <v>3</v>
      </c>
      <c r="FW21" s="854" t="s">
        <v>3</v>
      </c>
      <c r="FX21" s="854"/>
      <c r="FY21" s="852" t="s">
        <v>3</v>
      </c>
      <c r="FZ21" s="854" t="s">
        <v>3</v>
      </c>
      <c r="GA21" s="854"/>
      <c r="GB21" s="852" t="s">
        <v>3</v>
      </c>
      <c r="GC21" s="854" t="s">
        <v>3</v>
      </c>
      <c r="GD21" s="854"/>
      <c r="GE21" s="852" t="s">
        <v>3</v>
      </c>
      <c r="GF21" s="854" t="s">
        <v>3</v>
      </c>
      <c r="GG21" s="854"/>
      <c r="GH21" s="852" t="s">
        <v>3</v>
      </c>
      <c r="GI21" s="854" t="s">
        <v>3</v>
      </c>
      <c r="GJ21" s="854"/>
      <c r="GK21" s="779"/>
      <c r="GL21" s="855"/>
      <c r="GM21" s="855"/>
      <c r="GN21" s="779"/>
      <c r="GO21" s="855"/>
      <c r="GP21" s="855"/>
      <c r="GQ21" s="779"/>
      <c r="GR21" s="855"/>
      <c r="GS21" s="855"/>
      <c r="GT21" s="779"/>
      <c r="GU21" s="855"/>
      <c r="GV21" s="855"/>
      <c r="GW21" s="779"/>
      <c r="GX21" s="855"/>
      <c r="GY21" s="855"/>
      <c r="GZ21" s="779"/>
      <c r="HA21" s="855"/>
      <c r="HB21" s="855"/>
      <c r="HC21" s="779"/>
      <c r="HD21" s="855"/>
      <c r="HE21" s="855"/>
      <c r="HF21" s="779"/>
      <c r="HG21" s="855"/>
      <c r="HH21" s="855"/>
      <c r="HI21" s="779"/>
      <c r="HJ21" s="855"/>
      <c r="HK21" s="855"/>
      <c r="HL21" s="779"/>
      <c r="HM21" s="855"/>
      <c r="HN21" s="855"/>
      <c r="HO21" s="779"/>
      <c r="HP21" s="855"/>
      <c r="HQ21" s="855"/>
      <c r="HR21" s="779"/>
      <c r="HS21" s="855"/>
      <c r="HT21" s="855"/>
      <c r="HU21" s="779"/>
      <c r="HV21" s="855"/>
      <c r="HW21" s="855"/>
      <c r="HX21" s="779"/>
      <c r="HY21" s="855"/>
      <c r="HZ21" s="855"/>
      <c r="IA21" s="779"/>
      <c r="IB21" s="855"/>
      <c r="IC21" s="855"/>
      <c r="ID21" s="779"/>
      <c r="IE21" s="855"/>
      <c r="IF21" s="855"/>
      <c r="IG21" s="779"/>
      <c r="IH21" s="855"/>
      <c r="II21" s="855"/>
      <c r="IJ21" s="779"/>
      <c r="IK21" s="856"/>
      <c r="IL21" s="779"/>
      <c r="IM21" s="856"/>
      <c r="IN21" s="779"/>
      <c r="IO21" s="855"/>
      <c r="IP21" s="855"/>
      <c r="IQ21" s="779"/>
      <c r="IR21" s="855"/>
      <c r="IS21" s="855"/>
      <c r="IT21" s="779"/>
      <c r="IU21" s="855"/>
      <c r="IV21" s="855"/>
      <c r="IW21" s="789"/>
      <c r="IX21" s="857"/>
      <c r="IY21" s="857"/>
      <c r="IZ21" s="858"/>
      <c r="JA21" s="857"/>
      <c r="JB21" s="857"/>
      <c r="JC21" s="790"/>
      <c r="JD21" s="859"/>
      <c r="JE21" s="859"/>
      <c r="JF21" s="860"/>
      <c r="JG21" s="859"/>
      <c r="JH21" s="859"/>
      <c r="JI21" s="790"/>
      <c r="JJ21" s="859"/>
      <c r="JK21" s="859"/>
      <c r="JL21" s="790"/>
      <c r="JM21" s="859"/>
      <c r="JN21" s="859"/>
      <c r="JO21" s="788">
        <v>0.37</v>
      </c>
      <c r="JP21" s="861" t="s">
        <v>8</v>
      </c>
      <c r="JQ21" s="861"/>
      <c r="JR21" s="788">
        <v>6.0999999999999999E-2</v>
      </c>
      <c r="JS21" s="861" t="s">
        <v>3</v>
      </c>
      <c r="JT21" s="861"/>
      <c r="JU21" s="788">
        <v>2.9000000000000001E-2</v>
      </c>
      <c r="JV21" s="861" t="s">
        <v>3</v>
      </c>
      <c r="JW21" s="861"/>
      <c r="JX21" s="788">
        <v>4.22</v>
      </c>
      <c r="JY21" s="861" t="s">
        <v>3</v>
      </c>
      <c r="JZ21" s="861"/>
      <c r="KA21" s="862">
        <v>0.2</v>
      </c>
      <c r="KB21" s="861" t="s">
        <v>3</v>
      </c>
      <c r="KC21" s="861"/>
      <c r="KD21" s="788">
        <v>0.5</v>
      </c>
      <c r="KE21" s="861" t="s">
        <v>12</v>
      </c>
      <c r="KF21" s="861"/>
      <c r="KG21" s="861">
        <v>0.6</v>
      </c>
      <c r="KH21" s="861"/>
      <c r="KI21" s="861"/>
      <c r="KJ21" s="788">
        <v>2.3E-2</v>
      </c>
      <c r="KK21" s="788" t="s">
        <v>8</v>
      </c>
      <c r="KL21" s="788">
        <v>0.39</v>
      </c>
      <c r="KM21" s="788" t="s">
        <v>3</v>
      </c>
      <c r="KN21" s="788">
        <v>0.31</v>
      </c>
      <c r="KO21" s="788" t="s">
        <v>3</v>
      </c>
      <c r="KP21" s="788">
        <v>0.27</v>
      </c>
      <c r="KQ21" s="788" t="s">
        <v>3</v>
      </c>
      <c r="KR21" s="788"/>
      <c r="KS21" s="864">
        <v>0.02</v>
      </c>
      <c r="KT21" s="861" t="s">
        <v>12</v>
      </c>
      <c r="KU21" s="861"/>
      <c r="KV21" s="788">
        <v>4.3999999999999997E-2</v>
      </c>
      <c r="KW21" s="861" t="s">
        <v>8</v>
      </c>
      <c r="KX21" s="861"/>
      <c r="KY21" s="788">
        <v>0.02</v>
      </c>
      <c r="KZ21" s="861" t="s">
        <v>12</v>
      </c>
      <c r="LA21" s="861"/>
      <c r="LB21" s="788">
        <v>1.7999999999999999E-2</v>
      </c>
      <c r="LC21" s="861" t="s">
        <v>8</v>
      </c>
      <c r="LD21" s="861"/>
      <c r="LE21" s="788">
        <v>1.7999999999999999E-2</v>
      </c>
      <c r="LF21" s="861" t="s">
        <v>3</v>
      </c>
      <c r="LG21" s="861"/>
      <c r="LH21" s="788">
        <v>2.8E-3</v>
      </c>
      <c r="LI21" s="861" t="s">
        <v>12</v>
      </c>
      <c r="LJ21" s="861"/>
      <c r="LK21" s="788">
        <v>1.0999999999999999E-2</v>
      </c>
      <c r="LL21" s="861" t="s">
        <v>3</v>
      </c>
      <c r="LM21" s="861"/>
      <c r="LN21" s="864">
        <v>0.02</v>
      </c>
      <c r="LO21" s="861" t="s">
        <v>12</v>
      </c>
      <c r="LP21" s="861"/>
      <c r="LQ21" s="788">
        <v>0.2</v>
      </c>
      <c r="LR21" s="861" t="s">
        <v>12</v>
      </c>
      <c r="LS21" s="861"/>
      <c r="LT21" s="788">
        <v>3.1E-2</v>
      </c>
      <c r="LU21" s="861" t="s">
        <v>8</v>
      </c>
      <c r="LV21" s="861"/>
      <c r="LW21" s="788">
        <v>4.2999999999999997E-2</v>
      </c>
      <c r="LX21" s="861" t="s">
        <v>8</v>
      </c>
      <c r="LY21" s="861"/>
      <c r="LZ21" s="788">
        <v>2.8E-3</v>
      </c>
      <c r="MA21" s="861" t="s">
        <v>12</v>
      </c>
      <c r="MB21" s="861"/>
      <c r="MC21" s="788">
        <v>1.0999999999999999E-2</v>
      </c>
      <c r="MD21" s="861" t="s">
        <v>3</v>
      </c>
      <c r="ME21" s="861"/>
      <c r="MF21" s="788">
        <v>2.3E-2</v>
      </c>
      <c r="MG21" s="861" t="s">
        <v>3</v>
      </c>
      <c r="MH21" s="861"/>
      <c r="MI21" s="864">
        <v>4.5999999999999999E-2</v>
      </c>
      <c r="MJ21" s="861" t="s">
        <v>8</v>
      </c>
      <c r="MK21" s="861"/>
      <c r="ML21" s="788">
        <v>5.8000000000000003E-2</v>
      </c>
      <c r="MM21" s="861" t="s">
        <v>8</v>
      </c>
      <c r="MN21" s="861"/>
      <c r="MO21" s="788">
        <v>5.2999999999999999E-2</v>
      </c>
      <c r="MP21" s="861" t="s">
        <v>8</v>
      </c>
      <c r="MQ21" s="861"/>
      <c r="MR21" s="788">
        <v>0.34</v>
      </c>
      <c r="MS21" s="861" t="s">
        <v>8</v>
      </c>
      <c r="MT21" s="861"/>
      <c r="MU21" s="788">
        <v>0.56999999999999995</v>
      </c>
      <c r="MV21" s="861" t="s">
        <v>3</v>
      </c>
      <c r="MW21" s="861"/>
      <c r="MX21" s="788">
        <v>2.8E-3</v>
      </c>
      <c r="MY21" s="861" t="s">
        <v>12</v>
      </c>
      <c r="MZ21" s="861"/>
      <c r="NA21" s="788">
        <v>1.05</v>
      </c>
      <c r="NB21" s="861" t="s">
        <v>3</v>
      </c>
      <c r="NC21" s="861"/>
      <c r="ND21" s="864">
        <v>0.02</v>
      </c>
      <c r="NE21" s="861" t="s">
        <v>12</v>
      </c>
      <c r="NF21" s="861"/>
      <c r="NG21" s="863">
        <v>1</v>
      </c>
      <c r="NH21" s="861"/>
      <c r="NI21" s="861"/>
      <c r="NJ21" s="863">
        <v>0.15</v>
      </c>
      <c r="NK21" s="861" t="s">
        <v>8</v>
      </c>
      <c r="NL21" s="861"/>
      <c r="NM21" s="788">
        <v>1.6E-2</v>
      </c>
      <c r="NN21" s="861" t="s">
        <v>8</v>
      </c>
      <c r="NO21" s="861"/>
      <c r="NP21" s="788">
        <v>2.8E-3</v>
      </c>
      <c r="NQ21" s="861" t="s">
        <v>12</v>
      </c>
      <c r="NR21" s="861"/>
      <c r="NS21" s="788">
        <v>2.8E-3</v>
      </c>
      <c r="NT21" s="861" t="s">
        <v>12</v>
      </c>
      <c r="NU21" s="861"/>
      <c r="NV21" s="788">
        <v>8.3999999999999995E-3</v>
      </c>
      <c r="NW21" s="861" t="s">
        <v>8</v>
      </c>
      <c r="NX21" s="861"/>
      <c r="NY21" s="864">
        <v>0.02</v>
      </c>
      <c r="NZ21" s="861" t="s">
        <v>12</v>
      </c>
      <c r="OA21" s="861"/>
      <c r="OB21" s="788">
        <v>0.13</v>
      </c>
      <c r="OC21" s="861" t="s">
        <v>12</v>
      </c>
      <c r="OD21" s="861"/>
      <c r="OE21" s="788">
        <v>3.9E-2</v>
      </c>
      <c r="OF21" s="861" t="s">
        <v>8</v>
      </c>
      <c r="OG21" s="861"/>
      <c r="OH21" s="788">
        <v>1.7000000000000001E-2</v>
      </c>
      <c r="OI21" s="861" t="s">
        <v>8</v>
      </c>
      <c r="OJ21" s="861"/>
      <c r="OK21" s="788">
        <v>3.0000000000000001E-3</v>
      </c>
      <c r="OL21" s="861" t="s">
        <v>8</v>
      </c>
      <c r="OM21" s="861"/>
      <c r="ON21" s="788">
        <v>2.8E-3</v>
      </c>
      <c r="OO21" s="861" t="s">
        <v>12</v>
      </c>
      <c r="OP21" s="861"/>
      <c r="OQ21" s="788">
        <v>0.01</v>
      </c>
      <c r="OR21" s="861" t="s">
        <v>3</v>
      </c>
      <c r="OS21" s="861"/>
      <c r="OT21" s="864">
        <v>0.02</v>
      </c>
      <c r="OU21" s="861" t="s">
        <v>12</v>
      </c>
      <c r="OV21" s="861"/>
      <c r="OW21" s="864">
        <v>0.14000000000000001</v>
      </c>
      <c r="OX21" s="861" t="s">
        <v>12</v>
      </c>
      <c r="OY21" s="861"/>
      <c r="OZ21" s="864">
        <v>3.5000000000000003E-2</v>
      </c>
      <c r="PA21" s="861" t="s">
        <v>8</v>
      </c>
      <c r="PB21" s="861"/>
    </row>
    <row r="22" spans="1:418" s="700" customFormat="1" ht="13.5" customHeight="1" x14ac:dyDescent="0.25">
      <c r="A22" s="768" t="s">
        <v>550</v>
      </c>
      <c r="B22" s="769" t="s">
        <v>540</v>
      </c>
      <c r="C22" s="2230" t="s">
        <v>2</v>
      </c>
      <c r="D22" s="770" t="s">
        <v>2</v>
      </c>
      <c r="E22" s="852"/>
      <c r="F22" s="853" t="s">
        <v>3</v>
      </c>
      <c r="G22" s="853"/>
      <c r="H22" s="852"/>
      <c r="I22" s="853" t="s">
        <v>3</v>
      </c>
      <c r="J22" s="853"/>
      <c r="K22" s="852"/>
      <c r="L22" s="853" t="s">
        <v>3</v>
      </c>
      <c r="M22" s="853"/>
      <c r="N22" s="852"/>
      <c r="O22" s="853" t="s">
        <v>3</v>
      </c>
      <c r="P22" s="853"/>
      <c r="Q22" s="852"/>
      <c r="R22" s="853" t="s">
        <v>3</v>
      </c>
      <c r="S22" s="853"/>
      <c r="T22" s="852"/>
      <c r="U22" s="853" t="s">
        <v>3</v>
      </c>
      <c r="V22" s="853"/>
      <c r="W22" s="852"/>
      <c r="X22" s="853" t="s">
        <v>3</v>
      </c>
      <c r="Y22" s="853"/>
      <c r="Z22" s="852"/>
      <c r="AA22" s="853" t="s">
        <v>3</v>
      </c>
      <c r="AB22" s="853"/>
      <c r="AC22" s="852"/>
      <c r="AD22" s="853" t="s">
        <v>3</v>
      </c>
      <c r="AE22" s="853"/>
      <c r="AF22" s="852"/>
      <c r="AG22" s="853" t="s">
        <v>3</v>
      </c>
      <c r="AH22" s="853"/>
      <c r="AI22" s="852"/>
      <c r="AJ22" s="853" t="s">
        <v>3</v>
      </c>
      <c r="AK22" s="853"/>
      <c r="AL22" s="852"/>
      <c r="AM22" s="853" t="s">
        <v>3</v>
      </c>
      <c r="AN22" s="853"/>
      <c r="AO22" s="852"/>
      <c r="AP22" s="853" t="s">
        <v>3</v>
      </c>
      <c r="AQ22" s="853"/>
      <c r="AR22" s="852"/>
      <c r="AS22" s="853" t="s">
        <v>3</v>
      </c>
      <c r="AT22" s="853"/>
      <c r="AU22" s="852"/>
      <c r="AV22" s="853" t="s">
        <v>3</v>
      </c>
      <c r="AW22" s="853"/>
      <c r="AX22" s="852"/>
      <c r="AY22" s="853" t="s">
        <v>3</v>
      </c>
      <c r="AZ22" s="853"/>
      <c r="BA22" s="852"/>
      <c r="BB22" s="853" t="s">
        <v>3</v>
      </c>
      <c r="BC22" s="853"/>
      <c r="BD22" s="852"/>
      <c r="BE22" s="853" t="s">
        <v>3</v>
      </c>
      <c r="BF22" s="853"/>
      <c r="BG22" s="852"/>
      <c r="BH22" s="853" t="s">
        <v>3</v>
      </c>
      <c r="BI22" s="853"/>
      <c r="BJ22" s="852"/>
      <c r="BK22" s="853" t="s">
        <v>3</v>
      </c>
      <c r="BL22" s="853"/>
      <c r="BM22" s="852"/>
      <c r="BN22" s="853" t="s">
        <v>3</v>
      </c>
      <c r="BO22" s="853"/>
      <c r="BP22" s="852"/>
      <c r="BQ22" s="853" t="s">
        <v>3</v>
      </c>
      <c r="BR22" s="853"/>
      <c r="BS22" s="852"/>
      <c r="BT22" s="852" t="s">
        <v>3</v>
      </c>
      <c r="BU22" s="852"/>
      <c r="BV22" s="853" t="s">
        <v>3</v>
      </c>
      <c r="BW22" s="853"/>
      <c r="BX22" s="852"/>
      <c r="BY22" s="853" t="s">
        <v>3</v>
      </c>
      <c r="BZ22" s="853"/>
      <c r="CA22" s="852"/>
      <c r="CB22" s="853" t="s">
        <v>3</v>
      </c>
      <c r="CC22" s="853"/>
      <c r="CD22" s="852"/>
      <c r="CE22" s="853" t="s">
        <v>3</v>
      </c>
      <c r="CF22" s="853"/>
      <c r="CG22" s="852"/>
      <c r="CH22" s="853" t="s">
        <v>3</v>
      </c>
      <c r="CI22" s="853"/>
      <c r="CJ22" s="852"/>
      <c r="CK22" s="853" t="s">
        <v>3</v>
      </c>
      <c r="CL22" s="853"/>
      <c r="CM22" s="852"/>
      <c r="CN22" s="853" t="s">
        <v>3</v>
      </c>
      <c r="CO22" s="853"/>
      <c r="CP22" s="852"/>
      <c r="CQ22" s="853" t="s">
        <v>3</v>
      </c>
      <c r="CR22" s="853"/>
      <c r="CS22" s="852"/>
      <c r="CT22" s="853" t="s">
        <v>3</v>
      </c>
      <c r="CU22" s="853"/>
      <c r="CV22" s="852"/>
      <c r="CW22" s="853" t="s">
        <v>3</v>
      </c>
      <c r="CX22" s="853"/>
      <c r="CY22" s="852"/>
      <c r="CZ22" s="853" t="s">
        <v>3</v>
      </c>
      <c r="DA22" s="853"/>
      <c r="DB22" s="852"/>
      <c r="DC22" s="852" t="s">
        <v>3</v>
      </c>
      <c r="DD22" s="852"/>
      <c r="DE22" s="852" t="s">
        <v>3</v>
      </c>
      <c r="DF22" s="852"/>
      <c r="DG22" s="853" t="s">
        <v>3</v>
      </c>
      <c r="DH22" s="853"/>
      <c r="DI22" s="852"/>
      <c r="DJ22" s="853" t="s">
        <v>3</v>
      </c>
      <c r="DK22" s="853"/>
      <c r="DL22" s="852"/>
      <c r="DM22" s="853" t="s">
        <v>3</v>
      </c>
      <c r="DN22" s="853"/>
      <c r="DO22" s="852"/>
      <c r="DP22" s="853" t="s">
        <v>3</v>
      </c>
      <c r="DQ22" s="853"/>
      <c r="DR22" s="852"/>
      <c r="DS22" s="853" t="s">
        <v>3</v>
      </c>
      <c r="DT22" s="853"/>
      <c r="DU22" s="852"/>
      <c r="DV22" s="853" t="s">
        <v>3</v>
      </c>
      <c r="DW22" s="853"/>
      <c r="DX22" s="852"/>
      <c r="DY22" s="853" t="s">
        <v>3</v>
      </c>
      <c r="DZ22" s="853"/>
      <c r="EA22" s="852"/>
      <c r="EB22" s="853" t="s">
        <v>3</v>
      </c>
      <c r="EC22" s="853"/>
      <c r="ED22" s="852"/>
      <c r="EE22" s="852" t="s">
        <v>3</v>
      </c>
      <c r="EF22" s="852"/>
      <c r="EG22" s="853" t="s">
        <v>3</v>
      </c>
      <c r="EH22" s="853"/>
      <c r="EI22" s="852"/>
      <c r="EJ22" s="853" t="s">
        <v>3</v>
      </c>
      <c r="EK22" s="853"/>
      <c r="EL22" s="852"/>
      <c r="EM22" s="853" t="s">
        <v>3</v>
      </c>
      <c r="EN22" s="853"/>
      <c r="EO22" s="852"/>
      <c r="EP22" s="853" t="s">
        <v>3</v>
      </c>
      <c r="EQ22" s="853"/>
      <c r="ER22" s="852"/>
      <c r="ES22" s="853" t="s">
        <v>3</v>
      </c>
      <c r="ET22" s="853"/>
      <c r="EU22" s="778">
        <v>2</v>
      </c>
      <c r="EV22" s="854" t="s">
        <v>3</v>
      </c>
      <c r="EW22" s="854"/>
      <c r="EX22" s="866">
        <v>0.15</v>
      </c>
      <c r="EY22" s="854" t="s">
        <v>3</v>
      </c>
      <c r="EZ22" s="854"/>
      <c r="FA22" s="867">
        <v>15</v>
      </c>
      <c r="FB22" s="854" t="s">
        <v>3</v>
      </c>
      <c r="FC22" s="854"/>
      <c r="FD22" s="867">
        <v>13</v>
      </c>
      <c r="FE22" s="854" t="s">
        <v>3</v>
      </c>
      <c r="FF22" s="854"/>
      <c r="FG22" s="867">
        <v>9.5</v>
      </c>
      <c r="FH22" s="854" t="s">
        <v>3</v>
      </c>
      <c r="FI22" s="854"/>
      <c r="FJ22" s="778">
        <v>6.6</v>
      </c>
      <c r="FK22" s="854" t="s">
        <v>3</v>
      </c>
      <c r="FL22" s="854"/>
      <c r="FM22" s="867">
        <v>22</v>
      </c>
      <c r="FN22" s="854" t="s">
        <v>3</v>
      </c>
      <c r="FO22" s="854"/>
      <c r="FP22" s="778">
        <v>4.4000000000000004</v>
      </c>
      <c r="FQ22" s="854" t="s">
        <v>3</v>
      </c>
      <c r="FR22" s="854"/>
      <c r="FS22" s="866">
        <v>0.11</v>
      </c>
      <c r="FT22" s="854" t="s">
        <v>3</v>
      </c>
      <c r="FU22" s="854"/>
      <c r="FV22" s="867">
        <v>15</v>
      </c>
      <c r="FW22" s="854" t="s">
        <v>3</v>
      </c>
      <c r="FX22" s="854"/>
      <c r="FY22" s="867">
        <v>17</v>
      </c>
      <c r="FZ22" s="854" t="s">
        <v>3</v>
      </c>
      <c r="GA22" s="854"/>
      <c r="GB22" s="867">
        <v>13</v>
      </c>
      <c r="GC22" s="854" t="s">
        <v>3</v>
      </c>
      <c r="GD22" s="854"/>
      <c r="GE22" s="867">
        <v>17</v>
      </c>
      <c r="GF22" s="854" t="s">
        <v>3</v>
      </c>
      <c r="GG22" s="854"/>
      <c r="GH22" s="867">
        <v>25</v>
      </c>
      <c r="GI22" s="854" t="s">
        <v>3</v>
      </c>
      <c r="GJ22" s="854"/>
      <c r="GK22" s="779"/>
      <c r="GL22" s="855"/>
      <c r="GM22" s="855"/>
      <c r="GN22" s="779"/>
      <c r="GO22" s="855"/>
      <c r="GP22" s="855"/>
      <c r="GQ22" s="779"/>
      <c r="GR22" s="855"/>
      <c r="GS22" s="855"/>
      <c r="GT22" s="779"/>
      <c r="GU22" s="855"/>
      <c r="GV22" s="855"/>
      <c r="GW22" s="779"/>
      <c r="GX22" s="855"/>
      <c r="GY22" s="855"/>
      <c r="GZ22" s="779"/>
      <c r="HA22" s="855"/>
      <c r="HB22" s="855"/>
      <c r="HC22" s="779"/>
      <c r="HD22" s="855"/>
      <c r="HE22" s="855"/>
      <c r="HF22" s="779"/>
      <c r="HG22" s="855"/>
      <c r="HH22" s="855"/>
      <c r="HI22" s="779"/>
      <c r="HJ22" s="855"/>
      <c r="HK22" s="855"/>
      <c r="HL22" s="779"/>
      <c r="HM22" s="855"/>
      <c r="HN22" s="855"/>
      <c r="HO22" s="779"/>
      <c r="HP22" s="855"/>
      <c r="HQ22" s="855"/>
      <c r="HR22" s="779"/>
      <c r="HS22" s="855"/>
      <c r="HT22" s="855"/>
      <c r="HU22" s="779"/>
      <c r="HV22" s="855"/>
      <c r="HW22" s="855"/>
      <c r="HX22" s="779"/>
      <c r="HY22" s="855"/>
      <c r="HZ22" s="855"/>
      <c r="IA22" s="779"/>
      <c r="IB22" s="855"/>
      <c r="IC22" s="855"/>
      <c r="ID22" s="779"/>
      <c r="IE22" s="855"/>
      <c r="IF22" s="855"/>
      <c r="IG22" s="779"/>
      <c r="IH22" s="855"/>
      <c r="II22" s="855"/>
      <c r="IJ22" s="779"/>
      <c r="IK22" s="856"/>
      <c r="IL22" s="779"/>
      <c r="IM22" s="856"/>
      <c r="IN22" s="779"/>
      <c r="IO22" s="855"/>
      <c r="IP22" s="855"/>
      <c r="IQ22" s="779"/>
      <c r="IR22" s="855"/>
      <c r="IS22" s="855"/>
      <c r="IT22" s="779"/>
      <c r="IU22" s="855"/>
      <c r="IV22" s="855"/>
      <c r="IW22" s="789"/>
      <c r="IX22" s="857"/>
      <c r="IY22" s="857"/>
      <c r="IZ22" s="858"/>
      <c r="JA22" s="857"/>
      <c r="JB22" s="857"/>
      <c r="JC22" s="790"/>
      <c r="JD22" s="859"/>
      <c r="JE22" s="859"/>
      <c r="JF22" s="860"/>
      <c r="JG22" s="859"/>
      <c r="JH22" s="859"/>
      <c r="JI22" s="790"/>
      <c r="JJ22" s="859"/>
      <c r="JK22" s="859"/>
      <c r="JL22" s="790"/>
      <c r="JM22" s="859"/>
      <c r="JN22" s="859"/>
      <c r="JO22" s="788">
        <v>10.1</v>
      </c>
      <c r="JP22" s="861" t="s">
        <v>3</v>
      </c>
      <c r="JQ22" s="861"/>
      <c r="JR22" s="788">
        <v>4.71</v>
      </c>
      <c r="JS22" s="861" t="s">
        <v>3</v>
      </c>
      <c r="JT22" s="861"/>
      <c r="JU22" s="788">
        <v>3.57</v>
      </c>
      <c r="JV22" s="861" t="s">
        <v>3</v>
      </c>
      <c r="JW22" s="861"/>
      <c r="JX22" s="788">
        <v>29.3</v>
      </c>
      <c r="JY22" s="861" t="s">
        <v>3</v>
      </c>
      <c r="JZ22" s="861"/>
      <c r="KA22" s="862">
        <v>8.5</v>
      </c>
      <c r="KB22" s="861" t="s">
        <v>3</v>
      </c>
      <c r="KC22" s="861"/>
      <c r="KD22" s="788">
        <v>12</v>
      </c>
      <c r="KE22" s="861"/>
      <c r="KF22" s="861"/>
      <c r="KG22" s="861">
        <v>11</v>
      </c>
      <c r="KH22" s="861"/>
      <c r="KI22" s="861"/>
      <c r="KJ22" s="788">
        <v>4.1500000000000004</v>
      </c>
      <c r="KK22" s="788" t="s">
        <v>3</v>
      </c>
      <c r="KL22" s="788">
        <v>8.09</v>
      </c>
      <c r="KM22" s="788" t="s">
        <v>3</v>
      </c>
      <c r="KN22" s="788">
        <v>5.37</v>
      </c>
      <c r="KO22" s="788" t="s">
        <v>3</v>
      </c>
      <c r="KP22" s="788">
        <v>5.88</v>
      </c>
      <c r="KQ22" s="788" t="s">
        <v>3</v>
      </c>
      <c r="KR22" s="788"/>
      <c r="KS22" s="864">
        <v>2.5</v>
      </c>
      <c r="KT22" s="861" t="s">
        <v>3</v>
      </c>
      <c r="KU22" s="861"/>
      <c r="KV22" s="788">
        <v>0.92</v>
      </c>
      <c r="KW22" s="861" t="s">
        <v>8</v>
      </c>
      <c r="KX22" s="861"/>
      <c r="KY22" s="788">
        <v>1.5</v>
      </c>
      <c r="KZ22" s="861" t="s">
        <v>8</v>
      </c>
      <c r="LA22" s="861"/>
      <c r="LB22" s="788">
        <v>10.199999999999999</v>
      </c>
      <c r="LC22" s="861" t="s">
        <v>3</v>
      </c>
      <c r="LD22" s="861"/>
      <c r="LE22" s="788">
        <v>10.4</v>
      </c>
      <c r="LF22" s="861" t="s">
        <v>3</v>
      </c>
      <c r="LG22" s="861"/>
      <c r="LH22" s="788">
        <v>12.1</v>
      </c>
      <c r="LI22" s="861" t="s">
        <v>3</v>
      </c>
      <c r="LJ22" s="861"/>
      <c r="LK22" s="788">
        <v>9.48</v>
      </c>
      <c r="LL22" s="861" t="s">
        <v>3</v>
      </c>
      <c r="LM22" s="861"/>
      <c r="LN22" s="864">
        <v>10</v>
      </c>
      <c r="LO22" s="861" t="s">
        <v>3</v>
      </c>
      <c r="LP22" s="861"/>
      <c r="LQ22" s="788">
        <v>9.4</v>
      </c>
      <c r="LR22" s="861"/>
      <c r="LS22" s="861"/>
      <c r="LT22" s="788">
        <v>10</v>
      </c>
      <c r="LU22" s="861"/>
      <c r="LV22" s="861"/>
      <c r="LW22" s="788">
        <v>5.7</v>
      </c>
      <c r="LX22" s="861" t="s">
        <v>3</v>
      </c>
      <c r="LY22" s="861"/>
      <c r="LZ22" s="788">
        <v>4.42</v>
      </c>
      <c r="MA22" s="861" t="s">
        <v>3</v>
      </c>
      <c r="MB22" s="861"/>
      <c r="MC22" s="788">
        <v>2.35</v>
      </c>
      <c r="MD22" s="861" t="s">
        <v>3</v>
      </c>
      <c r="ME22" s="861"/>
      <c r="MF22" s="788">
        <v>2.5499999999999998</v>
      </c>
      <c r="MG22" s="861" t="s">
        <v>3</v>
      </c>
      <c r="MH22" s="861"/>
      <c r="MI22" s="864">
        <v>4.0999999999999996</v>
      </c>
      <c r="MJ22" s="861" t="s">
        <v>3</v>
      </c>
      <c r="MK22" s="861"/>
      <c r="ML22" s="788">
        <v>3.7</v>
      </c>
      <c r="MM22" s="861"/>
      <c r="MN22" s="861"/>
      <c r="MO22" s="788">
        <v>3.9</v>
      </c>
      <c r="MP22" s="861"/>
      <c r="MQ22" s="861"/>
      <c r="MR22" s="788">
        <v>20.5</v>
      </c>
      <c r="MS22" s="861" t="s">
        <v>3</v>
      </c>
      <c r="MT22" s="861"/>
      <c r="MU22" s="788">
        <v>29.7</v>
      </c>
      <c r="MV22" s="861" t="s">
        <v>3</v>
      </c>
      <c r="MW22" s="861"/>
      <c r="MX22" s="788">
        <v>11.9</v>
      </c>
      <c r="MY22" s="861" t="s">
        <v>3</v>
      </c>
      <c r="MZ22" s="861"/>
      <c r="NA22" s="788">
        <v>20.9</v>
      </c>
      <c r="NB22" s="861" t="s">
        <v>3</v>
      </c>
      <c r="NC22" s="861"/>
      <c r="ND22" s="864">
        <v>7.1</v>
      </c>
      <c r="NE22" s="861" t="s">
        <v>3</v>
      </c>
      <c r="NF22" s="861"/>
      <c r="NG22" s="788">
        <v>17</v>
      </c>
      <c r="NH22" s="861"/>
      <c r="NI22" s="861"/>
      <c r="NJ22" s="788">
        <v>12</v>
      </c>
      <c r="NK22" s="861"/>
      <c r="NL22" s="861"/>
      <c r="NM22" s="788">
        <v>5.17</v>
      </c>
      <c r="NN22" s="861" t="s">
        <v>3</v>
      </c>
      <c r="NO22" s="861"/>
      <c r="NP22" s="788">
        <v>9.27</v>
      </c>
      <c r="NQ22" s="861" t="s">
        <v>3</v>
      </c>
      <c r="NR22" s="861"/>
      <c r="NS22" s="788">
        <v>13.9</v>
      </c>
      <c r="NT22" s="861" t="s">
        <v>3</v>
      </c>
      <c r="NU22" s="861"/>
      <c r="NV22" s="788">
        <v>13.7</v>
      </c>
      <c r="NW22" s="861" t="s">
        <v>3</v>
      </c>
      <c r="NX22" s="861"/>
      <c r="NY22" s="864">
        <v>8.6999999999999993</v>
      </c>
      <c r="NZ22" s="861" t="s">
        <v>3</v>
      </c>
      <c r="OA22" s="861"/>
      <c r="OB22" s="788">
        <v>17</v>
      </c>
      <c r="OC22" s="861"/>
      <c r="OD22" s="861"/>
      <c r="OE22" s="788">
        <v>9.4</v>
      </c>
      <c r="OF22" s="861"/>
      <c r="OG22" s="861"/>
      <c r="OH22" s="788">
        <v>5.36</v>
      </c>
      <c r="OI22" s="861" t="s">
        <v>3</v>
      </c>
      <c r="OJ22" s="861"/>
      <c r="OK22" s="788">
        <v>9.09</v>
      </c>
      <c r="OL22" s="861" t="s">
        <v>3</v>
      </c>
      <c r="OM22" s="861"/>
      <c r="ON22" s="788">
        <v>14</v>
      </c>
      <c r="OO22" s="861" t="s">
        <v>3</v>
      </c>
      <c r="OP22" s="861"/>
      <c r="OQ22" s="788">
        <v>13.6</v>
      </c>
      <c r="OR22" s="861" t="s">
        <v>3</v>
      </c>
      <c r="OS22" s="861"/>
      <c r="OT22" s="864">
        <v>8.8000000000000007</v>
      </c>
      <c r="OU22" s="861" t="s">
        <v>3</v>
      </c>
      <c r="OV22" s="861"/>
      <c r="OW22" s="864">
        <v>17</v>
      </c>
      <c r="OX22" s="861" t="s">
        <v>3</v>
      </c>
      <c r="OY22" s="861"/>
      <c r="OZ22" s="864">
        <v>9.6999999999999993</v>
      </c>
      <c r="PA22" s="861"/>
      <c r="PB22" s="861"/>
    </row>
    <row r="23" spans="1:418" s="700" customFormat="1" ht="13.5" customHeight="1" x14ac:dyDescent="0.25">
      <c r="A23" s="768" t="s">
        <v>7</v>
      </c>
      <c r="B23" s="769" t="s">
        <v>540</v>
      </c>
      <c r="C23" s="2230" t="s">
        <v>2</v>
      </c>
      <c r="D23" s="770" t="s">
        <v>2</v>
      </c>
      <c r="E23" s="868"/>
      <c r="F23" s="869" t="s">
        <v>3</v>
      </c>
      <c r="G23" s="869"/>
      <c r="H23" s="868"/>
      <c r="I23" s="869" t="s">
        <v>3</v>
      </c>
      <c r="J23" s="869"/>
      <c r="K23" s="868"/>
      <c r="L23" s="853" t="s">
        <v>3</v>
      </c>
      <c r="M23" s="853"/>
      <c r="N23" s="852"/>
      <c r="O23" s="853" t="s">
        <v>3</v>
      </c>
      <c r="P23" s="853"/>
      <c r="Q23" s="852"/>
      <c r="R23" s="853" t="s">
        <v>3</v>
      </c>
      <c r="S23" s="853"/>
      <c r="T23" s="852"/>
      <c r="U23" s="853" t="s">
        <v>3</v>
      </c>
      <c r="V23" s="853"/>
      <c r="W23" s="852"/>
      <c r="X23" s="853" t="s">
        <v>3</v>
      </c>
      <c r="Y23" s="853"/>
      <c r="Z23" s="852"/>
      <c r="AA23" s="853" t="s">
        <v>3</v>
      </c>
      <c r="AB23" s="853"/>
      <c r="AC23" s="852"/>
      <c r="AD23" s="853" t="s">
        <v>3</v>
      </c>
      <c r="AE23" s="853"/>
      <c r="AF23" s="852"/>
      <c r="AG23" s="853" t="s">
        <v>3</v>
      </c>
      <c r="AH23" s="853"/>
      <c r="AI23" s="852"/>
      <c r="AJ23" s="853" t="s">
        <v>3</v>
      </c>
      <c r="AK23" s="853"/>
      <c r="AL23" s="852"/>
      <c r="AM23" s="853" t="s">
        <v>3</v>
      </c>
      <c r="AN23" s="853"/>
      <c r="AO23" s="852"/>
      <c r="AP23" s="853" t="s">
        <v>3</v>
      </c>
      <c r="AQ23" s="853"/>
      <c r="AR23" s="852"/>
      <c r="AS23" s="853" t="s">
        <v>3</v>
      </c>
      <c r="AT23" s="853"/>
      <c r="AU23" s="852"/>
      <c r="AV23" s="853" t="s">
        <v>3</v>
      </c>
      <c r="AW23" s="853"/>
      <c r="AX23" s="852"/>
      <c r="AY23" s="853" t="s">
        <v>3</v>
      </c>
      <c r="AZ23" s="853"/>
      <c r="BA23" s="852"/>
      <c r="BB23" s="853" t="s">
        <v>3</v>
      </c>
      <c r="BC23" s="853"/>
      <c r="BD23" s="852"/>
      <c r="BE23" s="853" t="s">
        <v>3</v>
      </c>
      <c r="BF23" s="853"/>
      <c r="BG23" s="852"/>
      <c r="BH23" s="853" t="s">
        <v>3</v>
      </c>
      <c r="BI23" s="853"/>
      <c r="BJ23" s="852"/>
      <c r="BK23" s="853" t="s">
        <v>3</v>
      </c>
      <c r="BL23" s="853"/>
      <c r="BM23" s="852"/>
      <c r="BN23" s="853" t="s">
        <v>3</v>
      </c>
      <c r="BO23" s="853"/>
      <c r="BP23" s="852"/>
      <c r="BQ23" s="853" t="s">
        <v>3</v>
      </c>
      <c r="BR23" s="853"/>
      <c r="BS23" s="852"/>
      <c r="BT23" s="852" t="s">
        <v>3</v>
      </c>
      <c r="BU23" s="852"/>
      <c r="BV23" s="853" t="s">
        <v>3</v>
      </c>
      <c r="BW23" s="853"/>
      <c r="BX23" s="852"/>
      <c r="BY23" s="853" t="s">
        <v>3</v>
      </c>
      <c r="BZ23" s="853"/>
      <c r="CA23" s="852"/>
      <c r="CB23" s="853" t="s">
        <v>3</v>
      </c>
      <c r="CC23" s="853"/>
      <c r="CD23" s="852"/>
      <c r="CE23" s="853" t="s">
        <v>3</v>
      </c>
      <c r="CF23" s="853"/>
      <c r="CG23" s="852"/>
      <c r="CH23" s="853" t="s">
        <v>3</v>
      </c>
      <c r="CI23" s="853"/>
      <c r="CJ23" s="852"/>
      <c r="CK23" s="853" t="s">
        <v>3</v>
      </c>
      <c r="CL23" s="853"/>
      <c r="CM23" s="852"/>
      <c r="CN23" s="853" t="s">
        <v>3</v>
      </c>
      <c r="CO23" s="853"/>
      <c r="CP23" s="852"/>
      <c r="CQ23" s="853" t="s">
        <v>3</v>
      </c>
      <c r="CR23" s="853"/>
      <c r="CS23" s="852"/>
      <c r="CT23" s="853" t="s">
        <v>3</v>
      </c>
      <c r="CU23" s="853"/>
      <c r="CV23" s="852"/>
      <c r="CW23" s="853" t="s">
        <v>3</v>
      </c>
      <c r="CX23" s="853"/>
      <c r="CY23" s="852"/>
      <c r="CZ23" s="853" t="s">
        <v>3</v>
      </c>
      <c r="DA23" s="853"/>
      <c r="DB23" s="852"/>
      <c r="DC23" s="852" t="s">
        <v>3</v>
      </c>
      <c r="DD23" s="852"/>
      <c r="DE23" s="852" t="s">
        <v>3</v>
      </c>
      <c r="DF23" s="852"/>
      <c r="DG23" s="853" t="s">
        <v>3</v>
      </c>
      <c r="DH23" s="853"/>
      <c r="DI23" s="852"/>
      <c r="DJ23" s="853" t="s">
        <v>3</v>
      </c>
      <c r="DK23" s="853"/>
      <c r="DL23" s="852"/>
      <c r="DM23" s="853" t="s">
        <v>3</v>
      </c>
      <c r="DN23" s="853"/>
      <c r="DO23" s="852"/>
      <c r="DP23" s="853" t="s">
        <v>3</v>
      </c>
      <c r="DQ23" s="853"/>
      <c r="DR23" s="852"/>
      <c r="DS23" s="853" t="s">
        <v>3</v>
      </c>
      <c r="DT23" s="853"/>
      <c r="DU23" s="852"/>
      <c r="DV23" s="853" t="s">
        <v>3</v>
      </c>
      <c r="DW23" s="853"/>
      <c r="DX23" s="852"/>
      <c r="DY23" s="853" t="s">
        <v>3</v>
      </c>
      <c r="DZ23" s="853"/>
      <c r="EA23" s="852"/>
      <c r="EB23" s="853" t="s">
        <v>3</v>
      </c>
      <c r="EC23" s="853"/>
      <c r="ED23" s="852"/>
      <c r="EE23" s="852" t="s">
        <v>3</v>
      </c>
      <c r="EF23" s="852"/>
      <c r="EG23" s="853" t="s">
        <v>3</v>
      </c>
      <c r="EH23" s="853"/>
      <c r="EI23" s="852"/>
      <c r="EJ23" s="853" t="s">
        <v>3</v>
      </c>
      <c r="EK23" s="853"/>
      <c r="EL23" s="852"/>
      <c r="EM23" s="853" t="s">
        <v>3</v>
      </c>
      <c r="EN23" s="853"/>
      <c r="EO23" s="852"/>
      <c r="EP23" s="853" t="s">
        <v>3</v>
      </c>
      <c r="EQ23" s="853"/>
      <c r="ER23" s="852"/>
      <c r="ES23" s="853" t="s">
        <v>3</v>
      </c>
      <c r="ET23" s="853"/>
      <c r="EU23" s="778">
        <v>1.4</v>
      </c>
      <c r="EV23" s="854" t="s">
        <v>3</v>
      </c>
      <c r="EW23" s="854"/>
      <c r="EX23" s="778">
        <v>2.2999999999999998</v>
      </c>
      <c r="EY23" s="854" t="s">
        <v>3</v>
      </c>
      <c r="EZ23" s="854"/>
      <c r="FA23" s="778">
        <v>1.6</v>
      </c>
      <c r="FB23" s="854" t="s">
        <v>3</v>
      </c>
      <c r="FC23" s="854"/>
      <c r="FD23" s="778">
        <v>1.6</v>
      </c>
      <c r="FE23" s="854" t="s">
        <v>3</v>
      </c>
      <c r="FF23" s="854"/>
      <c r="FG23" s="778">
        <v>1.9</v>
      </c>
      <c r="FH23" s="854" t="s">
        <v>3</v>
      </c>
      <c r="FI23" s="854"/>
      <c r="FJ23" s="778">
        <v>1.9</v>
      </c>
      <c r="FK23" s="854" t="s">
        <v>3</v>
      </c>
      <c r="FL23" s="854"/>
      <c r="FM23" s="778">
        <v>2.7</v>
      </c>
      <c r="FN23" s="854" t="s">
        <v>3</v>
      </c>
      <c r="FO23" s="854"/>
      <c r="FP23" s="778">
        <v>1.2</v>
      </c>
      <c r="FQ23" s="854" t="s">
        <v>3</v>
      </c>
      <c r="FR23" s="854"/>
      <c r="FS23" s="778">
        <v>2.1</v>
      </c>
      <c r="FT23" s="854" t="s">
        <v>3</v>
      </c>
      <c r="FU23" s="854"/>
      <c r="FV23" s="778">
        <v>1.5</v>
      </c>
      <c r="FW23" s="854" t="s">
        <v>3</v>
      </c>
      <c r="FX23" s="854"/>
      <c r="FY23" s="778">
        <v>1.5</v>
      </c>
      <c r="FZ23" s="854" t="s">
        <v>3</v>
      </c>
      <c r="GA23" s="854"/>
      <c r="GB23" s="778">
        <v>1.5</v>
      </c>
      <c r="GC23" s="854" t="s">
        <v>3</v>
      </c>
      <c r="GD23" s="854"/>
      <c r="GE23" s="778">
        <v>2.4</v>
      </c>
      <c r="GF23" s="854" t="s">
        <v>3</v>
      </c>
      <c r="GG23" s="854"/>
      <c r="GH23" s="778">
        <v>1.8</v>
      </c>
      <c r="GI23" s="854" t="s">
        <v>3</v>
      </c>
      <c r="GJ23" s="854"/>
      <c r="GK23" s="779"/>
      <c r="GL23" s="855"/>
      <c r="GM23" s="855"/>
      <c r="GN23" s="779"/>
      <c r="GO23" s="855"/>
      <c r="GP23" s="855"/>
      <c r="GQ23" s="779"/>
      <c r="GR23" s="855"/>
      <c r="GS23" s="855"/>
      <c r="GT23" s="779"/>
      <c r="GU23" s="855"/>
      <c r="GV23" s="855"/>
      <c r="GW23" s="779"/>
      <c r="GX23" s="855"/>
      <c r="GY23" s="855"/>
      <c r="GZ23" s="779"/>
      <c r="HA23" s="855"/>
      <c r="HB23" s="855"/>
      <c r="HC23" s="779"/>
      <c r="HD23" s="855"/>
      <c r="HE23" s="855"/>
      <c r="HF23" s="779"/>
      <c r="HG23" s="855"/>
      <c r="HH23" s="855"/>
      <c r="HI23" s="779"/>
      <c r="HJ23" s="855"/>
      <c r="HK23" s="855"/>
      <c r="HL23" s="779"/>
      <c r="HM23" s="855"/>
      <c r="HN23" s="855"/>
      <c r="HO23" s="779"/>
      <c r="HP23" s="855"/>
      <c r="HQ23" s="855"/>
      <c r="HR23" s="779"/>
      <c r="HS23" s="855"/>
      <c r="HT23" s="855"/>
      <c r="HU23" s="779"/>
      <c r="HV23" s="855"/>
      <c r="HW23" s="855"/>
      <c r="HX23" s="779"/>
      <c r="HY23" s="855"/>
      <c r="HZ23" s="855"/>
      <c r="IA23" s="779"/>
      <c r="IB23" s="855"/>
      <c r="IC23" s="855"/>
      <c r="ID23" s="779"/>
      <c r="IE23" s="855"/>
      <c r="IF23" s="855"/>
      <c r="IG23" s="779"/>
      <c r="IH23" s="855"/>
      <c r="II23" s="855"/>
      <c r="IJ23" s="779"/>
      <c r="IK23" s="856"/>
      <c r="IL23" s="779"/>
      <c r="IM23" s="856"/>
      <c r="IN23" s="779"/>
      <c r="IO23" s="855"/>
      <c r="IP23" s="855"/>
      <c r="IQ23" s="779"/>
      <c r="IR23" s="855"/>
      <c r="IS23" s="855"/>
      <c r="IT23" s="779"/>
      <c r="IU23" s="855"/>
      <c r="IV23" s="855"/>
      <c r="IW23" s="870"/>
      <c r="IX23" s="871"/>
      <c r="IY23" s="871"/>
      <c r="IZ23" s="872"/>
      <c r="JA23" s="871"/>
      <c r="JB23" s="871"/>
      <c r="JC23" s="873"/>
      <c r="JD23" s="874"/>
      <c r="JE23" s="874"/>
      <c r="JF23" s="875"/>
      <c r="JG23" s="874"/>
      <c r="JH23" s="874"/>
      <c r="JI23" s="873"/>
      <c r="JJ23" s="874"/>
      <c r="JK23" s="874"/>
      <c r="JL23" s="873"/>
      <c r="JM23" s="874"/>
      <c r="JN23" s="874"/>
      <c r="JO23" s="863">
        <v>1</v>
      </c>
      <c r="JP23" s="861" t="s">
        <v>3</v>
      </c>
      <c r="JQ23" s="861"/>
      <c r="JR23" s="788">
        <v>0.84</v>
      </c>
      <c r="JS23" s="861" t="s">
        <v>3</v>
      </c>
      <c r="JT23" s="861"/>
      <c r="JU23" s="788">
        <v>1.34</v>
      </c>
      <c r="JV23" s="861" t="s">
        <v>3</v>
      </c>
      <c r="JW23" s="861"/>
      <c r="JX23" s="788">
        <v>1.28</v>
      </c>
      <c r="JY23" s="861" t="s">
        <v>3</v>
      </c>
      <c r="JZ23" s="861"/>
      <c r="KA23" s="862">
        <v>1.2</v>
      </c>
      <c r="KB23" s="861" t="s">
        <v>3</v>
      </c>
      <c r="KC23" s="861"/>
      <c r="KD23" s="788">
        <v>1.2</v>
      </c>
      <c r="KE23" s="861"/>
      <c r="KF23" s="861"/>
      <c r="KG23" s="861">
        <v>1.3</v>
      </c>
      <c r="KH23" s="861"/>
      <c r="KI23" s="861"/>
      <c r="KJ23" s="788">
        <v>1.48</v>
      </c>
      <c r="KK23" s="788" t="s">
        <v>3</v>
      </c>
      <c r="KL23" s="788">
        <v>1.23</v>
      </c>
      <c r="KM23" s="788" t="s">
        <v>3</v>
      </c>
      <c r="KN23" s="788">
        <v>1.6</v>
      </c>
      <c r="KO23" s="788" t="s">
        <v>3</v>
      </c>
      <c r="KP23" s="788">
        <v>1.52</v>
      </c>
      <c r="KQ23" s="788" t="s">
        <v>3</v>
      </c>
      <c r="KR23" s="788"/>
      <c r="KS23" s="864">
        <v>1.6</v>
      </c>
      <c r="KT23" s="861" t="s">
        <v>3</v>
      </c>
      <c r="KU23" s="861"/>
      <c r="KV23" s="788">
        <v>1.3</v>
      </c>
      <c r="KW23" s="861"/>
      <c r="KX23" s="861"/>
      <c r="KY23" s="788">
        <v>1.4</v>
      </c>
      <c r="KZ23" s="861"/>
      <c r="LA23" s="861"/>
      <c r="LB23" s="788">
        <v>1.27</v>
      </c>
      <c r="LC23" s="861" t="s">
        <v>3</v>
      </c>
      <c r="LD23" s="861"/>
      <c r="LE23" s="788">
        <v>0.93</v>
      </c>
      <c r="LF23" s="861" t="s">
        <v>3</v>
      </c>
      <c r="LG23" s="861"/>
      <c r="LH23" s="788">
        <v>1.27</v>
      </c>
      <c r="LI23" s="861" t="s">
        <v>3</v>
      </c>
      <c r="LJ23" s="861"/>
      <c r="LK23" s="788">
        <v>1.33</v>
      </c>
      <c r="LL23" s="861" t="s">
        <v>3</v>
      </c>
      <c r="LM23" s="861"/>
      <c r="LN23" s="864">
        <v>1.5</v>
      </c>
      <c r="LO23" s="861" t="s">
        <v>3</v>
      </c>
      <c r="LP23" s="861"/>
      <c r="LQ23" s="788">
        <v>1.3</v>
      </c>
      <c r="LR23" s="861"/>
      <c r="LS23" s="861"/>
      <c r="LT23" s="788">
        <v>1.6</v>
      </c>
      <c r="LU23" s="861"/>
      <c r="LV23" s="861"/>
      <c r="LW23" s="788">
        <v>1.21</v>
      </c>
      <c r="LX23" s="861" t="s">
        <v>3</v>
      </c>
      <c r="LY23" s="861"/>
      <c r="LZ23" s="788">
        <v>1.0900000000000001</v>
      </c>
      <c r="MA23" s="861" t="s">
        <v>3</v>
      </c>
      <c r="MB23" s="861"/>
      <c r="MC23" s="863">
        <v>1.4</v>
      </c>
      <c r="MD23" s="861" t="s">
        <v>3</v>
      </c>
      <c r="ME23" s="861"/>
      <c r="MF23" s="788">
        <v>0.72</v>
      </c>
      <c r="MG23" s="861" t="s">
        <v>3</v>
      </c>
      <c r="MH23" s="861"/>
      <c r="MI23" s="864">
        <v>1.7</v>
      </c>
      <c r="MJ23" s="861" t="s">
        <v>3</v>
      </c>
      <c r="MK23" s="861"/>
      <c r="ML23" s="788">
        <v>1.3</v>
      </c>
      <c r="MM23" s="861"/>
      <c r="MN23" s="861"/>
      <c r="MO23" s="788">
        <v>1.5</v>
      </c>
      <c r="MP23" s="861"/>
      <c r="MQ23" s="861"/>
      <c r="MR23" s="788">
        <v>1.67</v>
      </c>
      <c r="MS23" s="861" t="s">
        <v>3</v>
      </c>
      <c r="MT23" s="861"/>
      <c r="MU23" s="788">
        <v>1.5</v>
      </c>
      <c r="MV23" s="861" t="s">
        <v>3</v>
      </c>
      <c r="MW23" s="861"/>
      <c r="MX23" s="788">
        <v>1.33</v>
      </c>
      <c r="MY23" s="861" t="s">
        <v>3</v>
      </c>
      <c r="MZ23" s="861"/>
      <c r="NA23" s="788">
        <v>1.28</v>
      </c>
      <c r="NB23" s="861" t="s">
        <v>3</v>
      </c>
      <c r="NC23" s="861"/>
      <c r="ND23" s="864">
        <v>1.6</v>
      </c>
      <c r="NE23" s="861" t="s">
        <v>3</v>
      </c>
      <c r="NF23" s="861"/>
      <c r="NG23" s="788">
        <v>1.5</v>
      </c>
      <c r="NH23" s="861"/>
      <c r="NI23" s="861"/>
      <c r="NJ23" s="788">
        <v>1.9</v>
      </c>
      <c r="NK23" s="861"/>
      <c r="NL23" s="861"/>
      <c r="NM23" s="788">
        <v>1.25</v>
      </c>
      <c r="NN23" s="861" t="s">
        <v>3</v>
      </c>
      <c r="NO23" s="861"/>
      <c r="NP23" s="788">
        <v>1.1499999999999999</v>
      </c>
      <c r="NQ23" s="861" t="s">
        <v>3</v>
      </c>
      <c r="NR23" s="861"/>
      <c r="NS23" s="788">
        <v>1.27</v>
      </c>
      <c r="NT23" s="861" t="s">
        <v>3</v>
      </c>
      <c r="NU23" s="861"/>
      <c r="NV23" s="788">
        <v>1.05</v>
      </c>
      <c r="NW23" s="861" t="s">
        <v>3</v>
      </c>
      <c r="NX23" s="861"/>
      <c r="NY23" s="864">
        <v>1.5</v>
      </c>
      <c r="NZ23" s="861" t="s">
        <v>3</v>
      </c>
      <c r="OA23" s="861"/>
      <c r="OB23" s="788">
        <v>1.5</v>
      </c>
      <c r="OC23" s="861"/>
      <c r="OD23" s="861"/>
      <c r="OE23" s="788">
        <v>1.8</v>
      </c>
      <c r="OF23" s="861"/>
      <c r="OG23" s="861"/>
      <c r="OH23" s="788">
        <v>1.1499999999999999</v>
      </c>
      <c r="OI23" s="861" t="s">
        <v>3</v>
      </c>
      <c r="OJ23" s="861"/>
      <c r="OK23" s="788">
        <v>1.1200000000000001</v>
      </c>
      <c r="OL23" s="861" t="s">
        <v>3</v>
      </c>
      <c r="OM23" s="861"/>
      <c r="ON23" s="788">
        <v>1.4</v>
      </c>
      <c r="OO23" s="861" t="s">
        <v>3</v>
      </c>
      <c r="OP23" s="861"/>
      <c r="OQ23" s="788">
        <v>1.1599999999999999</v>
      </c>
      <c r="OR23" s="861" t="s">
        <v>3</v>
      </c>
      <c r="OS23" s="861"/>
      <c r="OT23" s="864">
        <v>1.5</v>
      </c>
      <c r="OU23" s="861" t="s">
        <v>3</v>
      </c>
      <c r="OV23" s="861"/>
      <c r="OW23" s="864">
        <v>1.6</v>
      </c>
      <c r="OX23" s="861" t="s">
        <v>3</v>
      </c>
      <c r="OY23" s="861"/>
      <c r="OZ23" s="864">
        <v>2.1</v>
      </c>
      <c r="PA23" s="861"/>
      <c r="PB23" s="861"/>
    </row>
    <row r="24" spans="1:418" s="700" customFormat="1" ht="13.5" customHeight="1" x14ac:dyDescent="0.25">
      <c r="A24" s="794" t="s">
        <v>551</v>
      </c>
      <c r="B24" s="795" t="s">
        <v>540</v>
      </c>
      <c r="C24" s="2231" t="s">
        <v>2</v>
      </c>
      <c r="D24" s="796" t="s">
        <v>2</v>
      </c>
      <c r="E24" s="876"/>
      <c r="F24" s="877"/>
      <c r="G24" s="877"/>
      <c r="H24" s="876"/>
      <c r="I24" s="877"/>
      <c r="J24" s="877"/>
      <c r="K24" s="876"/>
      <c r="L24" s="877"/>
      <c r="M24" s="877"/>
      <c r="N24" s="878"/>
      <c r="O24" s="879"/>
      <c r="P24" s="879"/>
      <c r="Q24" s="878"/>
      <c r="R24" s="879"/>
      <c r="S24" s="879"/>
      <c r="T24" s="878"/>
      <c r="U24" s="879"/>
      <c r="V24" s="879"/>
      <c r="W24" s="878"/>
      <c r="X24" s="879"/>
      <c r="Y24" s="879"/>
      <c r="Z24" s="878"/>
      <c r="AA24" s="879"/>
      <c r="AB24" s="879"/>
      <c r="AC24" s="878"/>
      <c r="AD24" s="879"/>
      <c r="AE24" s="879"/>
      <c r="AF24" s="878"/>
      <c r="AG24" s="879"/>
      <c r="AH24" s="879"/>
      <c r="AI24" s="878"/>
      <c r="AJ24" s="879"/>
      <c r="AK24" s="879"/>
      <c r="AL24" s="878"/>
      <c r="AM24" s="879"/>
      <c r="AN24" s="879"/>
      <c r="AO24" s="878"/>
      <c r="AP24" s="879"/>
      <c r="AQ24" s="879"/>
      <c r="AR24" s="878"/>
      <c r="AS24" s="879"/>
      <c r="AT24" s="879"/>
      <c r="AU24" s="878"/>
      <c r="AV24" s="879"/>
      <c r="AW24" s="879"/>
      <c r="AX24" s="878"/>
      <c r="AY24" s="879"/>
      <c r="AZ24" s="879"/>
      <c r="BA24" s="878"/>
      <c r="BB24" s="879"/>
      <c r="BC24" s="879"/>
      <c r="BD24" s="878"/>
      <c r="BE24" s="879"/>
      <c r="BF24" s="879"/>
      <c r="BG24" s="878"/>
      <c r="BH24" s="879"/>
      <c r="BI24" s="879"/>
      <c r="BJ24" s="878"/>
      <c r="BK24" s="879"/>
      <c r="BL24" s="879"/>
      <c r="BM24" s="878"/>
      <c r="BN24" s="879"/>
      <c r="BO24" s="879"/>
      <c r="BP24" s="878"/>
      <c r="BQ24" s="879"/>
      <c r="BR24" s="879"/>
      <c r="BS24" s="878"/>
      <c r="BT24" s="878"/>
      <c r="BU24" s="878"/>
      <c r="BV24" s="879"/>
      <c r="BW24" s="879"/>
      <c r="BX24" s="878"/>
      <c r="BY24" s="879"/>
      <c r="BZ24" s="879"/>
      <c r="CA24" s="878"/>
      <c r="CB24" s="879"/>
      <c r="CC24" s="879"/>
      <c r="CD24" s="878"/>
      <c r="CE24" s="879"/>
      <c r="CF24" s="879"/>
      <c r="CG24" s="878"/>
      <c r="CH24" s="879"/>
      <c r="CI24" s="879"/>
      <c r="CJ24" s="878"/>
      <c r="CK24" s="879"/>
      <c r="CL24" s="879"/>
      <c r="CM24" s="878"/>
      <c r="CN24" s="879"/>
      <c r="CO24" s="879"/>
      <c r="CP24" s="878"/>
      <c r="CQ24" s="879"/>
      <c r="CR24" s="879"/>
      <c r="CS24" s="878"/>
      <c r="CT24" s="879"/>
      <c r="CU24" s="879"/>
      <c r="CV24" s="878"/>
      <c r="CW24" s="879"/>
      <c r="CX24" s="879"/>
      <c r="CY24" s="878"/>
      <c r="CZ24" s="879"/>
      <c r="DA24" s="879"/>
      <c r="DB24" s="878"/>
      <c r="DC24" s="878"/>
      <c r="DD24" s="878"/>
      <c r="DE24" s="878"/>
      <c r="DF24" s="878"/>
      <c r="DG24" s="879"/>
      <c r="DH24" s="879"/>
      <c r="DI24" s="878"/>
      <c r="DJ24" s="879"/>
      <c r="DK24" s="879"/>
      <c r="DL24" s="878"/>
      <c r="DM24" s="879"/>
      <c r="DN24" s="879"/>
      <c r="DO24" s="878"/>
      <c r="DP24" s="879"/>
      <c r="DQ24" s="879"/>
      <c r="DR24" s="878"/>
      <c r="DS24" s="879"/>
      <c r="DT24" s="879"/>
      <c r="DU24" s="878"/>
      <c r="DV24" s="879"/>
      <c r="DW24" s="879"/>
      <c r="DX24" s="878"/>
      <c r="DY24" s="879"/>
      <c r="DZ24" s="879"/>
      <c r="EA24" s="878"/>
      <c r="EB24" s="879"/>
      <c r="EC24" s="879"/>
      <c r="ED24" s="878"/>
      <c r="EE24" s="878"/>
      <c r="EF24" s="878"/>
      <c r="EG24" s="879"/>
      <c r="EH24" s="879"/>
      <c r="EI24" s="878"/>
      <c r="EJ24" s="879"/>
      <c r="EK24" s="879"/>
      <c r="EL24" s="878"/>
      <c r="EM24" s="879"/>
      <c r="EN24" s="879"/>
      <c r="EO24" s="878"/>
      <c r="EP24" s="879"/>
      <c r="EQ24" s="879"/>
      <c r="ER24" s="878"/>
      <c r="ES24" s="879"/>
      <c r="ET24" s="879"/>
      <c r="EU24" s="880" t="s">
        <v>3</v>
      </c>
      <c r="EV24" s="881" t="s">
        <v>3</v>
      </c>
      <c r="EW24" s="881"/>
      <c r="EX24" s="880" t="s">
        <v>3</v>
      </c>
      <c r="EY24" s="881" t="s">
        <v>3</v>
      </c>
      <c r="EZ24" s="881"/>
      <c r="FA24" s="880" t="s">
        <v>3</v>
      </c>
      <c r="FB24" s="881" t="s">
        <v>3</v>
      </c>
      <c r="FC24" s="881"/>
      <c r="FD24" s="880" t="s">
        <v>3</v>
      </c>
      <c r="FE24" s="881" t="s">
        <v>3</v>
      </c>
      <c r="FF24" s="881"/>
      <c r="FG24" s="880" t="s">
        <v>3</v>
      </c>
      <c r="FH24" s="881" t="s">
        <v>3</v>
      </c>
      <c r="FI24" s="881"/>
      <c r="FJ24" s="880" t="s">
        <v>3</v>
      </c>
      <c r="FK24" s="881" t="s">
        <v>3</v>
      </c>
      <c r="FL24" s="881"/>
      <c r="FM24" s="880" t="s">
        <v>3</v>
      </c>
      <c r="FN24" s="881" t="s">
        <v>3</v>
      </c>
      <c r="FO24" s="881"/>
      <c r="FP24" s="880" t="s">
        <v>3</v>
      </c>
      <c r="FQ24" s="881" t="s">
        <v>3</v>
      </c>
      <c r="FR24" s="881"/>
      <c r="FS24" s="880" t="s">
        <v>3</v>
      </c>
      <c r="FT24" s="881" t="s">
        <v>3</v>
      </c>
      <c r="FU24" s="881"/>
      <c r="FV24" s="880" t="s">
        <v>3</v>
      </c>
      <c r="FW24" s="881" t="s">
        <v>3</v>
      </c>
      <c r="FX24" s="881"/>
      <c r="FY24" s="880" t="s">
        <v>3</v>
      </c>
      <c r="FZ24" s="881" t="s">
        <v>3</v>
      </c>
      <c r="GA24" s="881"/>
      <c r="GB24" s="880" t="s">
        <v>3</v>
      </c>
      <c r="GC24" s="881" t="s">
        <v>3</v>
      </c>
      <c r="GD24" s="881"/>
      <c r="GE24" s="880" t="s">
        <v>3</v>
      </c>
      <c r="GF24" s="881" t="s">
        <v>3</v>
      </c>
      <c r="GG24" s="881"/>
      <c r="GH24" s="880" t="s">
        <v>3</v>
      </c>
      <c r="GI24" s="881" t="s">
        <v>3</v>
      </c>
      <c r="GJ24" s="881"/>
      <c r="GK24" s="805"/>
      <c r="GL24" s="882"/>
      <c r="GM24" s="882"/>
      <c r="GN24" s="805"/>
      <c r="GO24" s="882"/>
      <c r="GP24" s="882"/>
      <c r="GQ24" s="805"/>
      <c r="GR24" s="882"/>
      <c r="GS24" s="882"/>
      <c r="GT24" s="805"/>
      <c r="GU24" s="882"/>
      <c r="GV24" s="882"/>
      <c r="GW24" s="805"/>
      <c r="GX24" s="882"/>
      <c r="GY24" s="882"/>
      <c r="GZ24" s="805"/>
      <c r="HA24" s="882"/>
      <c r="HB24" s="882"/>
      <c r="HC24" s="805"/>
      <c r="HD24" s="882"/>
      <c r="HE24" s="882"/>
      <c r="HF24" s="805"/>
      <c r="HG24" s="882"/>
      <c r="HH24" s="882"/>
      <c r="HI24" s="805"/>
      <c r="HJ24" s="882"/>
      <c r="HK24" s="882"/>
      <c r="HL24" s="805"/>
      <c r="HM24" s="882"/>
      <c r="HN24" s="882"/>
      <c r="HO24" s="805"/>
      <c r="HP24" s="882"/>
      <c r="HQ24" s="882"/>
      <c r="HR24" s="805"/>
      <c r="HS24" s="882"/>
      <c r="HT24" s="882"/>
      <c r="HU24" s="805"/>
      <c r="HV24" s="882"/>
      <c r="HW24" s="882"/>
      <c r="HX24" s="805"/>
      <c r="HY24" s="882"/>
      <c r="HZ24" s="882"/>
      <c r="IA24" s="805"/>
      <c r="IB24" s="882"/>
      <c r="IC24" s="882"/>
      <c r="ID24" s="805"/>
      <c r="IE24" s="882"/>
      <c r="IF24" s="882"/>
      <c r="IG24" s="805"/>
      <c r="IH24" s="882"/>
      <c r="II24" s="882"/>
      <c r="IJ24" s="805"/>
      <c r="IK24" s="883"/>
      <c r="IL24" s="805"/>
      <c r="IM24" s="883"/>
      <c r="IN24" s="805"/>
      <c r="IO24" s="882"/>
      <c r="IP24" s="882"/>
      <c r="IQ24" s="805"/>
      <c r="IR24" s="882"/>
      <c r="IS24" s="882"/>
      <c r="IT24" s="805"/>
      <c r="IU24" s="882"/>
      <c r="IV24" s="882"/>
      <c r="IW24" s="884">
        <v>11.3</v>
      </c>
      <c r="IX24" s="885"/>
      <c r="IY24" s="885"/>
      <c r="IZ24" s="886"/>
      <c r="JA24" s="885"/>
      <c r="JB24" s="885"/>
      <c r="JC24" s="884">
        <v>18.7</v>
      </c>
      <c r="JD24" s="885"/>
      <c r="JE24" s="885"/>
      <c r="JF24" s="886"/>
      <c r="JG24" s="885"/>
      <c r="JH24" s="885"/>
      <c r="JI24" s="884">
        <v>27</v>
      </c>
      <c r="JJ24" s="885"/>
      <c r="JK24" s="885"/>
      <c r="JL24" s="887"/>
      <c r="JM24" s="888"/>
      <c r="JN24" s="888"/>
      <c r="JO24" s="815"/>
      <c r="JP24" s="889"/>
      <c r="JQ24" s="889"/>
      <c r="JR24" s="815"/>
      <c r="JS24" s="889"/>
      <c r="JT24" s="889"/>
      <c r="JU24" s="815"/>
      <c r="JV24" s="889"/>
      <c r="JW24" s="889"/>
      <c r="JX24" s="815"/>
      <c r="JY24" s="889"/>
      <c r="JZ24" s="889"/>
      <c r="KA24" s="890"/>
      <c r="KB24" s="889"/>
      <c r="KC24" s="889"/>
      <c r="KD24" s="815"/>
      <c r="KE24" s="889"/>
      <c r="KF24" s="889"/>
      <c r="KG24" s="889"/>
      <c r="KH24" s="889"/>
      <c r="KI24" s="889"/>
      <c r="KJ24" s="815"/>
      <c r="KK24" s="815"/>
      <c r="KL24" s="815"/>
      <c r="KM24" s="815"/>
      <c r="KN24" s="815"/>
      <c r="KO24" s="815"/>
      <c r="KP24" s="815"/>
      <c r="KQ24" s="815"/>
      <c r="KR24" s="815"/>
      <c r="KS24" s="890"/>
      <c r="KT24" s="889"/>
      <c r="KU24" s="889"/>
      <c r="KV24" s="815"/>
      <c r="KW24" s="889"/>
      <c r="KX24" s="889"/>
      <c r="KY24" s="815"/>
      <c r="KZ24" s="889"/>
      <c r="LA24" s="889"/>
      <c r="LB24" s="815"/>
      <c r="LC24" s="889"/>
      <c r="LD24" s="889"/>
      <c r="LE24" s="815"/>
      <c r="LF24" s="889"/>
      <c r="LG24" s="889"/>
      <c r="LH24" s="815"/>
      <c r="LI24" s="889"/>
      <c r="LJ24" s="889"/>
      <c r="LK24" s="815"/>
      <c r="LL24" s="889"/>
      <c r="LM24" s="889"/>
      <c r="LN24" s="890"/>
      <c r="LO24" s="889"/>
      <c r="LP24" s="889"/>
      <c r="LQ24" s="815"/>
      <c r="LR24" s="889"/>
      <c r="LS24" s="889"/>
      <c r="LT24" s="815"/>
      <c r="LU24" s="889"/>
      <c r="LV24" s="889"/>
      <c r="LW24" s="815"/>
      <c r="LX24" s="889"/>
      <c r="LY24" s="889"/>
      <c r="LZ24" s="815"/>
      <c r="MA24" s="889"/>
      <c r="MB24" s="889"/>
      <c r="MC24" s="891"/>
      <c r="MD24" s="889"/>
      <c r="ME24" s="889"/>
      <c r="MF24" s="815"/>
      <c r="MG24" s="889"/>
      <c r="MH24" s="889"/>
      <c r="MI24" s="890"/>
      <c r="MJ24" s="889"/>
      <c r="MK24" s="889"/>
      <c r="ML24" s="815"/>
      <c r="MM24" s="889"/>
      <c r="MN24" s="889"/>
      <c r="MO24" s="815"/>
      <c r="MP24" s="889"/>
      <c r="MQ24" s="889"/>
      <c r="MR24" s="815"/>
      <c r="MS24" s="889"/>
      <c r="MT24" s="889"/>
      <c r="MU24" s="815"/>
      <c r="MV24" s="889"/>
      <c r="MW24" s="889"/>
      <c r="MX24" s="815"/>
      <c r="MY24" s="889"/>
      <c r="MZ24" s="889"/>
      <c r="NA24" s="815"/>
      <c r="NB24" s="889"/>
      <c r="NC24" s="889"/>
      <c r="ND24" s="890"/>
      <c r="NE24" s="889"/>
      <c r="NF24" s="889"/>
      <c r="NG24" s="815"/>
      <c r="NH24" s="889"/>
      <c r="NI24" s="889"/>
      <c r="NJ24" s="815"/>
      <c r="NK24" s="889"/>
      <c r="NL24" s="889"/>
      <c r="NM24" s="815"/>
      <c r="NN24" s="889"/>
      <c r="NO24" s="889"/>
      <c r="NP24" s="815"/>
      <c r="NQ24" s="889"/>
      <c r="NR24" s="889"/>
      <c r="NS24" s="815"/>
      <c r="NT24" s="889"/>
      <c r="NU24" s="889"/>
      <c r="NV24" s="815"/>
      <c r="NW24" s="889"/>
      <c r="NX24" s="889"/>
      <c r="NY24" s="890"/>
      <c r="NZ24" s="889"/>
      <c r="OA24" s="889"/>
      <c r="OB24" s="815"/>
      <c r="OC24" s="889"/>
      <c r="OD24" s="889"/>
      <c r="OE24" s="815"/>
      <c r="OF24" s="889"/>
      <c r="OG24" s="889"/>
      <c r="OH24" s="815"/>
      <c r="OI24" s="889"/>
      <c r="OJ24" s="889"/>
      <c r="OK24" s="815"/>
      <c r="OL24" s="889"/>
      <c r="OM24" s="889"/>
      <c r="ON24" s="815"/>
      <c r="OO24" s="889"/>
      <c r="OP24" s="889"/>
      <c r="OQ24" s="815"/>
      <c r="OR24" s="889"/>
      <c r="OS24" s="889"/>
      <c r="OT24" s="890"/>
      <c r="OU24" s="889"/>
      <c r="OV24" s="889"/>
      <c r="OW24" s="890"/>
      <c r="OX24" s="889"/>
      <c r="OY24" s="889"/>
      <c r="OZ24" s="890"/>
      <c r="PA24" s="889"/>
      <c r="PB24" s="889"/>
    </row>
    <row r="25" spans="1:418" s="700" customFormat="1" ht="13.5" customHeight="1" x14ac:dyDescent="0.25">
      <c r="A25" s="181" t="s">
        <v>224</v>
      </c>
      <c r="B25" s="816"/>
      <c r="C25" s="1190"/>
      <c r="D25" s="816"/>
      <c r="E25" s="817"/>
      <c r="F25" s="818"/>
      <c r="G25" s="818"/>
      <c r="H25" s="817"/>
      <c r="I25" s="818"/>
      <c r="J25" s="818"/>
      <c r="K25" s="817"/>
      <c r="L25" s="818"/>
      <c r="M25" s="818"/>
      <c r="N25" s="817"/>
      <c r="O25" s="818"/>
      <c r="P25" s="818"/>
      <c r="Q25" s="817"/>
      <c r="R25" s="818"/>
      <c r="S25" s="818"/>
      <c r="T25" s="817"/>
      <c r="U25" s="818"/>
      <c r="V25" s="818"/>
      <c r="W25" s="817"/>
      <c r="X25" s="818"/>
      <c r="Y25" s="818"/>
      <c r="Z25" s="817"/>
      <c r="AA25" s="818"/>
      <c r="AB25" s="818"/>
      <c r="AC25" s="817"/>
      <c r="AD25" s="818"/>
      <c r="AE25" s="818"/>
      <c r="AF25" s="817"/>
      <c r="AG25" s="818"/>
      <c r="AH25" s="818"/>
      <c r="AI25" s="817"/>
      <c r="AJ25" s="818"/>
      <c r="AK25" s="818"/>
      <c r="AL25" s="817"/>
      <c r="AM25" s="818"/>
      <c r="AN25" s="818"/>
      <c r="AO25" s="817"/>
      <c r="AP25" s="818"/>
      <c r="AQ25" s="818"/>
      <c r="AR25" s="817"/>
      <c r="AS25" s="818"/>
      <c r="AT25" s="818"/>
      <c r="AU25" s="817"/>
      <c r="AV25" s="818"/>
      <c r="AW25" s="818"/>
      <c r="AX25" s="817"/>
      <c r="AY25" s="818"/>
      <c r="AZ25" s="818"/>
      <c r="BA25" s="817"/>
      <c r="BB25" s="818"/>
      <c r="BC25" s="818"/>
      <c r="BD25" s="817"/>
      <c r="BE25" s="818"/>
      <c r="BF25" s="818"/>
      <c r="BG25" s="817"/>
      <c r="BH25" s="818"/>
      <c r="BI25" s="818"/>
      <c r="BJ25" s="817"/>
      <c r="BK25" s="818"/>
      <c r="BL25" s="818"/>
      <c r="BM25" s="817"/>
      <c r="BN25" s="818"/>
      <c r="BO25" s="818"/>
      <c r="BP25" s="817"/>
      <c r="BQ25" s="818"/>
      <c r="BR25" s="818"/>
      <c r="BS25" s="817"/>
      <c r="BT25" s="817"/>
      <c r="BU25" s="817"/>
      <c r="BV25" s="818"/>
      <c r="BW25" s="818"/>
      <c r="BX25" s="817"/>
      <c r="BY25" s="818"/>
      <c r="BZ25" s="818"/>
      <c r="CA25" s="817"/>
      <c r="CB25" s="818"/>
      <c r="CC25" s="818"/>
      <c r="CD25" s="817"/>
      <c r="CE25" s="818"/>
      <c r="CF25" s="818"/>
      <c r="CG25" s="817"/>
      <c r="CH25" s="818"/>
      <c r="CI25" s="818"/>
      <c r="CJ25" s="817"/>
      <c r="CK25" s="818"/>
      <c r="CL25" s="818"/>
      <c r="CM25" s="817"/>
      <c r="CN25" s="818"/>
      <c r="CO25" s="818"/>
      <c r="CP25" s="817"/>
      <c r="CQ25" s="818"/>
      <c r="CR25" s="818"/>
      <c r="CS25" s="817"/>
      <c r="CT25" s="818"/>
      <c r="CU25" s="818"/>
      <c r="CV25" s="817"/>
      <c r="CW25" s="818"/>
      <c r="CX25" s="818"/>
      <c r="CY25" s="817"/>
      <c r="CZ25" s="818"/>
      <c r="DA25" s="818"/>
      <c r="DB25" s="817"/>
      <c r="DC25" s="817"/>
      <c r="DD25" s="817"/>
      <c r="DE25" s="817"/>
      <c r="DF25" s="817"/>
      <c r="DG25" s="818"/>
      <c r="DH25" s="818"/>
      <c r="DI25" s="817"/>
      <c r="DJ25" s="818"/>
      <c r="DK25" s="818"/>
      <c r="DL25" s="817"/>
      <c r="DM25" s="818"/>
      <c r="DN25" s="818"/>
      <c r="DO25" s="817"/>
      <c r="DP25" s="818"/>
      <c r="DQ25" s="818"/>
      <c r="DR25" s="817"/>
      <c r="DS25" s="818"/>
      <c r="DT25" s="818"/>
      <c r="DU25" s="817"/>
      <c r="DV25" s="818"/>
      <c r="DW25" s="818"/>
      <c r="DX25" s="817"/>
      <c r="DY25" s="818"/>
      <c r="DZ25" s="818"/>
      <c r="EA25" s="817"/>
      <c r="EB25" s="818"/>
      <c r="EC25" s="818"/>
      <c r="ED25" s="817"/>
      <c r="EE25" s="817"/>
      <c r="EF25" s="817"/>
      <c r="EG25" s="818"/>
      <c r="EH25" s="818"/>
      <c r="EI25" s="817"/>
      <c r="EJ25" s="818"/>
      <c r="EK25" s="818"/>
      <c r="EL25" s="817"/>
      <c r="EM25" s="818"/>
      <c r="EN25" s="818"/>
      <c r="EO25" s="817"/>
      <c r="EP25" s="818"/>
      <c r="EQ25" s="818"/>
      <c r="ER25" s="817"/>
      <c r="ES25" s="818"/>
      <c r="ET25" s="818"/>
      <c r="EU25" s="817" t="s">
        <v>3</v>
      </c>
      <c r="EV25" s="819" t="s">
        <v>3</v>
      </c>
      <c r="EW25" s="819"/>
      <c r="EX25" s="817" t="s">
        <v>3</v>
      </c>
      <c r="EY25" s="819" t="s">
        <v>3</v>
      </c>
      <c r="EZ25" s="819"/>
      <c r="FA25" s="817" t="s">
        <v>3</v>
      </c>
      <c r="FB25" s="819" t="s">
        <v>3</v>
      </c>
      <c r="FC25" s="819"/>
      <c r="FD25" s="817" t="s">
        <v>3</v>
      </c>
      <c r="FE25" s="819" t="s">
        <v>3</v>
      </c>
      <c r="FF25" s="819"/>
      <c r="FG25" s="817" t="s">
        <v>3</v>
      </c>
      <c r="FH25" s="819" t="s">
        <v>3</v>
      </c>
      <c r="FI25" s="819"/>
      <c r="FJ25" s="817" t="s">
        <v>3</v>
      </c>
      <c r="FK25" s="819" t="s">
        <v>3</v>
      </c>
      <c r="FL25" s="819"/>
      <c r="FM25" s="817" t="s">
        <v>3</v>
      </c>
      <c r="FN25" s="819" t="s">
        <v>3</v>
      </c>
      <c r="FO25" s="819"/>
      <c r="FP25" s="817" t="s">
        <v>3</v>
      </c>
      <c r="FQ25" s="819" t="s">
        <v>3</v>
      </c>
      <c r="FR25" s="819"/>
      <c r="FS25" s="817" t="s">
        <v>3</v>
      </c>
      <c r="FT25" s="819" t="s">
        <v>3</v>
      </c>
      <c r="FU25" s="819"/>
      <c r="FV25" s="817" t="s">
        <v>3</v>
      </c>
      <c r="FW25" s="819" t="s">
        <v>3</v>
      </c>
      <c r="FX25" s="819"/>
      <c r="FY25" s="817" t="s">
        <v>3</v>
      </c>
      <c r="FZ25" s="819" t="s">
        <v>3</v>
      </c>
      <c r="GA25" s="819"/>
      <c r="GB25" s="817" t="s">
        <v>3</v>
      </c>
      <c r="GC25" s="819" t="s">
        <v>3</v>
      </c>
      <c r="GD25" s="819"/>
      <c r="GE25" s="817" t="s">
        <v>3</v>
      </c>
      <c r="GF25" s="819" t="s">
        <v>3</v>
      </c>
      <c r="GG25" s="819"/>
      <c r="GH25" s="817" t="s">
        <v>3</v>
      </c>
      <c r="GI25" s="819" t="s">
        <v>3</v>
      </c>
      <c r="GJ25" s="819"/>
      <c r="GK25" s="820"/>
      <c r="GL25" s="821"/>
      <c r="GM25" s="821"/>
      <c r="GN25" s="820"/>
      <c r="GO25" s="821"/>
      <c r="GP25" s="821"/>
      <c r="GQ25" s="820"/>
      <c r="GR25" s="821"/>
      <c r="GS25" s="821"/>
      <c r="GT25" s="820"/>
      <c r="GU25" s="821"/>
      <c r="GV25" s="821"/>
      <c r="GW25" s="820"/>
      <c r="GX25" s="821"/>
      <c r="GY25" s="821"/>
      <c r="GZ25" s="820"/>
      <c r="HA25" s="821"/>
      <c r="HB25" s="821"/>
      <c r="HC25" s="820"/>
      <c r="HD25" s="821"/>
      <c r="HE25" s="821"/>
      <c r="HF25" s="820"/>
      <c r="HG25" s="821"/>
      <c r="HH25" s="821"/>
      <c r="HI25" s="820"/>
      <c r="HJ25" s="821"/>
      <c r="HK25" s="821"/>
      <c r="HL25" s="820"/>
      <c r="HM25" s="821"/>
      <c r="HN25" s="821"/>
      <c r="HO25" s="820"/>
      <c r="HP25" s="821"/>
      <c r="HQ25" s="821"/>
      <c r="HR25" s="820"/>
      <c r="HS25" s="821"/>
      <c r="HT25" s="821"/>
      <c r="HU25" s="820"/>
      <c r="HV25" s="821"/>
      <c r="HW25" s="821"/>
      <c r="HX25" s="820"/>
      <c r="HY25" s="821"/>
      <c r="HZ25" s="821"/>
      <c r="IA25" s="820"/>
      <c r="IB25" s="821"/>
      <c r="IC25" s="821"/>
      <c r="ID25" s="820"/>
      <c r="IE25" s="821"/>
      <c r="IF25" s="821"/>
      <c r="IG25" s="820"/>
      <c r="IH25" s="821"/>
      <c r="II25" s="821"/>
      <c r="IJ25" s="820"/>
      <c r="IK25" s="822"/>
      <c r="IL25" s="820"/>
      <c r="IM25" s="822"/>
      <c r="IN25" s="820"/>
      <c r="IO25" s="821"/>
      <c r="IP25" s="821"/>
      <c r="IQ25" s="820"/>
      <c r="IR25" s="821"/>
      <c r="IS25" s="821"/>
      <c r="IT25" s="820"/>
      <c r="IU25" s="821"/>
      <c r="IV25" s="821"/>
      <c r="IW25" s="823"/>
      <c r="IX25" s="824"/>
      <c r="IY25" s="824"/>
      <c r="IZ25" s="825"/>
      <c r="JA25" s="824"/>
      <c r="JB25" s="824"/>
      <c r="JC25" s="826"/>
      <c r="JD25" s="827"/>
      <c r="JE25" s="827"/>
      <c r="JF25" s="828"/>
      <c r="JG25" s="827"/>
      <c r="JH25" s="827"/>
      <c r="JI25" s="826"/>
      <c r="JJ25" s="827"/>
      <c r="JK25" s="827"/>
      <c r="JL25" s="826"/>
      <c r="JM25" s="827"/>
      <c r="JN25" s="827"/>
      <c r="JO25" s="829"/>
      <c r="JP25" s="830"/>
      <c r="JQ25" s="830"/>
      <c r="JR25" s="829"/>
      <c r="JS25" s="830"/>
      <c r="JT25" s="830"/>
      <c r="JU25" s="829"/>
      <c r="JV25" s="830"/>
      <c r="JW25" s="830"/>
      <c r="JX25" s="829"/>
      <c r="JY25" s="830"/>
      <c r="JZ25" s="830"/>
      <c r="KA25" s="829"/>
      <c r="KB25" s="830"/>
      <c r="KC25" s="830"/>
      <c r="KD25" s="829"/>
      <c r="KE25" s="830"/>
      <c r="KF25" s="830"/>
      <c r="KG25" s="830"/>
      <c r="KH25" s="830"/>
      <c r="KI25" s="830"/>
      <c r="KJ25" s="831"/>
      <c r="KK25" s="829"/>
      <c r="KL25" s="831"/>
      <c r="KM25" s="829"/>
      <c r="KN25" s="831"/>
      <c r="KO25" s="829"/>
      <c r="KP25" s="831"/>
      <c r="KQ25" s="829"/>
      <c r="KR25" s="829"/>
      <c r="KS25" s="831"/>
      <c r="KT25" s="830"/>
      <c r="KU25" s="830"/>
      <c r="KV25" s="829"/>
      <c r="KW25" s="830"/>
      <c r="KX25" s="830"/>
      <c r="KY25" s="829"/>
      <c r="KZ25" s="830"/>
      <c r="LA25" s="830"/>
      <c r="LB25" s="829"/>
      <c r="LC25" s="830"/>
      <c r="LD25" s="830"/>
      <c r="LE25" s="829"/>
      <c r="LF25" s="830"/>
      <c r="LG25" s="830"/>
      <c r="LH25" s="829"/>
      <c r="LI25" s="830"/>
      <c r="LJ25" s="830"/>
      <c r="LK25" s="829"/>
      <c r="LL25" s="830"/>
      <c r="LM25" s="830"/>
      <c r="LN25" s="829"/>
      <c r="LO25" s="830"/>
      <c r="LP25" s="830"/>
      <c r="LQ25" s="829"/>
      <c r="LR25" s="830"/>
      <c r="LS25" s="830"/>
      <c r="LT25" s="829"/>
      <c r="LU25" s="830"/>
      <c r="LV25" s="830"/>
      <c r="LW25" s="829"/>
      <c r="LX25" s="830"/>
      <c r="LY25" s="830"/>
      <c r="LZ25" s="829"/>
      <c r="MA25" s="830"/>
      <c r="MB25" s="830"/>
      <c r="MC25" s="829"/>
      <c r="MD25" s="830"/>
      <c r="ME25" s="830"/>
      <c r="MF25" s="829"/>
      <c r="MG25" s="830"/>
      <c r="MH25" s="830"/>
      <c r="MI25" s="829"/>
      <c r="MJ25" s="830"/>
      <c r="MK25" s="830"/>
      <c r="ML25" s="829"/>
      <c r="MM25" s="830"/>
      <c r="MN25" s="830"/>
      <c r="MO25" s="829"/>
      <c r="MP25" s="830"/>
      <c r="MQ25" s="830"/>
      <c r="MR25" s="829"/>
      <c r="MS25" s="830"/>
      <c r="MT25" s="830"/>
      <c r="MU25" s="829"/>
      <c r="MV25" s="830"/>
      <c r="MW25" s="830"/>
      <c r="MX25" s="829"/>
      <c r="MY25" s="830"/>
      <c r="MZ25" s="830"/>
      <c r="NA25" s="829"/>
      <c r="NB25" s="830"/>
      <c r="NC25" s="830"/>
      <c r="ND25" s="829"/>
      <c r="NE25" s="830"/>
      <c r="NF25" s="830"/>
      <c r="NG25" s="829"/>
      <c r="NH25" s="830"/>
      <c r="NI25" s="830"/>
      <c r="NJ25" s="829"/>
      <c r="NK25" s="830"/>
      <c r="NL25" s="830"/>
      <c r="NM25" s="829"/>
      <c r="NN25" s="830"/>
      <c r="NO25" s="830"/>
      <c r="NP25" s="829"/>
      <c r="NQ25" s="830"/>
      <c r="NR25" s="830"/>
      <c r="NS25" s="829"/>
      <c r="NT25" s="830"/>
      <c r="NU25" s="830"/>
      <c r="NV25" s="829"/>
      <c r="NW25" s="830"/>
      <c r="NX25" s="830"/>
      <c r="NY25" s="829"/>
      <c r="NZ25" s="830"/>
      <c r="OA25" s="830"/>
      <c r="OB25" s="829"/>
      <c r="OC25" s="830"/>
      <c r="OD25" s="830"/>
      <c r="OE25" s="829"/>
      <c r="OF25" s="830"/>
      <c r="OG25" s="830"/>
      <c r="OH25" s="832"/>
      <c r="OI25" s="830"/>
      <c r="OJ25" s="830"/>
      <c r="OK25" s="832"/>
      <c r="OL25" s="830"/>
      <c r="OM25" s="830"/>
      <c r="ON25" s="832"/>
      <c r="OO25" s="830"/>
      <c r="OP25" s="830"/>
      <c r="OQ25" s="832"/>
      <c r="OR25" s="830"/>
      <c r="OS25" s="830"/>
      <c r="OT25" s="832"/>
      <c r="OU25" s="830"/>
      <c r="OV25" s="830"/>
      <c r="OW25" s="832"/>
      <c r="OX25" s="830"/>
      <c r="OY25" s="830"/>
      <c r="OZ25" s="832"/>
      <c r="PA25" s="830"/>
      <c r="PB25" s="830"/>
    </row>
    <row r="26" spans="1:418" ht="13.5" customHeight="1" x14ac:dyDescent="0.25">
      <c r="A26" s="747" t="s">
        <v>305</v>
      </c>
      <c r="B26" s="892" t="s">
        <v>540</v>
      </c>
      <c r="C26" s="894">
        <v>1.8E-5</v>
      </c>
      <c r="D26" s="748" t="s">
        <v>2</v>
      </c>
      <c r="E26" s="893"/>
      <c r="F26" s="894"/>
      <c r="G26" s="894"/>
      <c r="H26" s="893"/>
      <c r="I26" s="894"/>
      <c r="J26" s="894"/>
      <c r="K26" s="893"/>
      <c r="L26" s="894"/>
      <c r="M26" s="894"/>
      <c r="N26" s="893"/>
      <c r="O26" s="894"/>
      <c r="P26" s="894"/>
      <c r="Q26" s="893"/>
      <c r="R26" s="894"/>
      <c r="S26" s="894"/>
      <c r="T26" s="893"/>
      <c r="U26" s="894"/>
      <c r="V26" s="894"/>
      <c r="W26" s="895"/>
      <c r="X26" s="896"/>
      <c r="Y26" s="896"/>
      <c r="Z26" s="895"/>
      <c r="AA26" s="896"/>
      <c r="AB26" s="896"/>
      <c r="AC26" s="895"/>
      <c r="AD26" s="896"/>
      <c r="AE26" s="896"/>
      <c r="AF26" s="895"/>
      <c r="AG26" s="896"/>
      <c r="AH26" s="896"/>
      <c r="AI26" s="895"/>
      <c r="AJ26" s="896"/>
      <c r="AK26" s="896"/>
      <c r="AL26" s="895"/>
      <c r="AM26" s="896"/>
      <c r="AN26" s="896"/>
      <c r="AO26" s="895"/>
      <c r="AP26" s="896"/>
      <c r="AQ26" s="896"/>
      <c r="AR26" s="895"/>
      <c r="AS26" s="896"/>
      <c r="AT26" s="896"/>
      <c r="AU26" s="895"/>
      <c r="AV26" s="896"/>
      <c r="AW26" s="896"/>
      <c r="AX26" s="895"/>
      <c r="AY26" s="896"/>
      <c r="AZ26" s="896"/>
      <c r="BA26" s="895"/>
      <c r="BB26" s="896"/>
      <c r="BC26" s="896"/>
      <c r="BD26" s="895"/>
      <c r="BE26" s="896"/>
      <c r="BF26" s="896"/>
      <c r="BG26" s="895"/>
      <c r="BH26" s="896"/>
      <c r="BI26" s="896"/>
      <c r="BJ26" s="895"/>
      <c r="BK26" s="896"/>
      <c r="BL26" s="896"/>
      <c r="BM26" s="895"/>
      <c r="BN26" s="896"/>
      <c r="BO26" s="896"/>
      <c r="BP26" s="895"/>
      <c r="BQ26" s="896"/>
      <c r="BR26" s="896"/>
      <c r="BS26" s="895"/>
      <c r="BT26" s="897"/>
      <c r="BU26" s="895"/>
      <c r="BV26" s="896"/>
      <c r="BW26" s="896"/>
      <c r="BX26" s="895"/>
      <c r="BY26" s="896"/>
      <c r="BZ26" s="896"/>
      <c r="CA26" s="895"/>
      <c r="CB26" s="896"/>
      <c r="CC26" s="896"/>
      <c r="CD26" s="895"/>
      <c r="CE26" s="896"/>
      <c r="CF26" s="896"/>
      <c r="CG26" s="895"/>
      <c r="CH26" s="896"/>
      <c r="CI26" s="896"/>
      <c r="CJ26" s="895"/>
      <c r="CK26" s="896"/>
      <c r="CL26" s="896"/>
      <c r="CM26" s="895"/>
      <c r="CN26" s="896"/>
      <c r="CO26" s="896"/>
      <c r="CP26" s="895"/>
      <c r="CQ26" s="896"/>
      <c r="CR26" s="896"/>
      <c r="CS26" s="895"/>
      <c r="CT26" s="896"/>
      <c r="CU26" s="896"/>
      <c r="CV26" s="895"/>
      <c r="CW26" s="896"/>
      <c r="CX26" s="896"/>
      <c r="CY26" s="895"/>
      <c r="CZ26" s="896"/>
      <c r="DA26" s="896"/>
      <c r="DB26" s="895"/>
      <c r="DC26" s="897"/>
      <c r="DD26" s="895"/>
      <c r="DE26" s="897"/>
      <c r="DF26" s="895"/>
      <c r="DG26" s="896"/>
      <c r="DH26" s="896"/>
      <c r="DI26" s="895"/>
      <c r="DJ26" s="896"/>
      <c r="DK26" s="896"/>
      <c r="DL26" s="895"/>
      <c r="DM26" s="896"/>
      <c r="DN26" s="896"/>
      <c r="DO26" s="895"/>
      <c r="DP26" s="896"/>
      <c r="DQ26" s="896"/>
      <c r="DR26" s="895"/>
      <c r="DS26" s="896"/>
      <c r="DT26" s="896"/>
      <c r="DU26" s="895"/>
      <c r="DV26" s="896"/>
      <c r="DW26" s="896"/>
      <c r="DX26" s="895"/>
      <c r="DY26" s="896"/>
      <c r="DZ26" s="896"/>
      <c r="EA26" s="895"/>
      <c r="EB26" s="896"/>
      <c r="EC26" s="896"/>
      <c r="ED26" s="895"/>
      <c r="EE26" s="897"/>
      <c r="EF26" s="895"/>
      <c r="EG26" s="896"/>
      <c r="EH26" s="896"/>
      <c r="EI26" s="895"/>
      <c r="EJ26" s="896"/>
      <c r="EK26" s="896"/>
      <c r="EL26" s="895"/>
      <c r="EM26" s="896"/>
      <c r="EN26" s="896"/>
      <c r="EO26" s="895"/>
      <c r="EP26" s="896"/>
      <c r="EQ26" s="896"/>
      <c r="ER26" s="895"/>
      <c r="ES26" s="896"/>
      <c r="ET26" s="896"/>
      <c r="EU26" s="898"/>
      <c r="EV26" s="896"/>
      <c r="EW26" s="896"/>
      <c r="EX26" s="898"/>
      <c r="EY26" s="896"/>
      <c r="EZ26" s="896"/>
      <c r="FA26" s="898"/>
      <c r="FB26" s="896"/>
      <c r="FC26" s="896"/>
      <c r="FD26" s="898"/>
      <c r="FE26" s="896"/>
      <c r="FF26" s="896"/>
      <c r="FG26" s="898"/>
      <c r="FH26" s="896"/>
      <c r="FI26" s="896"/>
      <c r="FJ26" s="898"/>
      <c r="FK26" s="896"/>
      <c r="FL26" s="896"/>
      <c r="FM26" s="898"/>
      <c r="FN26" s="896"/>
      <c r="FO26" s="896"/>
      <c r="FP26" s="898"/>
      <c r="FQ26" s="896"/>
      <c r="FR26" s="896"/>
      <c r="FS26" s="898"/>
      <c r="FT26" s="896"/>
      <c r="FU26" s="896"/>
      <c r="FV26" s="898"/>
      <c r="FW26" s="896"/>
      <c r="FX26" s="896"/>
      <c r="FY26" s="898"/>
      <c r="FZ26" s="896"/>
      <c r="GA26" s="896"/>
      <c r="GB26" s="898"/>
      <c r="GC26" s="896"/>
      <c r="GD26" s="896"/>
      <c r="GE26" s="898"/>
      <c r="GF26" s="896"/>
      <c r="GG26" s="896"/>
      <c r="GH26" s="898"/>
      <c r="GI26" s="896"/>
      <c r="GJ26" s="896"/>
      <c r="GK26" s="758"/>
      <c r="GL26" s="899"/>
      <c r="GM26" s="899"/>
      <c r="GN26" s="758"/>
      <c r="GO26" s="899"/>
      <c r="GP26" s="899"/>
      <c r="GQ26" s="758"/>
      <c r="GR26" s="899"/>
      <c r="GS26" s="899"/>
      <c r="GT26" s="758"/>
      <c r="GU26" s="899"/>
      <c r="GV26" s="899"/>
      <c r="GW26" s="758"/>
      <c r="GX26" s="899"/>
      <c r="GY26" s="899"/>
      <c r="GZ26" s="758"/>
      <c r="HA26" s="899"/>
      <c r="HB26" s="899"/>
      <c r="HC26" s="758"/>
      <c r="HD26" s="899"/>
      <c r="HE26" s="899"/>
      <c r="HF26" s="758"/>
      <c r="HG26" s="899"/>
      <c r="HH26" s="899"/>
      <c r="HI26" s="758"/>
      <c r="HJ26" s="899"/>
      <c r="HK26" s="899"/>
      <c r="HL26" s="758"/>
      <c r="HM26" s="899"/>
      <c r="HN26" s="899"/>
      <c r="HO26" s="758"/>
      <c r="HP26" s="899"/>
      <c r="HQ26" s="899"/>
      <c r="HR26" s="758"/>
      <c r="HS26" s="899"/>
      <c r="HT26" s="899"/>
      <c r="HU26" s="758"/>
      <c r="HV26" s="899"/>
      <c r="HW26" s="899"/>
      <c r="HX26" s="758"/>
      <c r="HY26" s="899"/>
      <c r="HZ26" s="899"/>
      <c r="IA26" s="758"/>
      <c r="IB26" s="899"/>
      <c r="IC26" s="899"/>
      <c r="ID26" s="758"/>
      <c r="IE26" s="899"/>
      <c r="IF26" s="899"/>
      <c r="IG26" s="758"/>
      <c r="IH26" s="899"/>
      <c r="II26" s="899"/>
      <c r="IJ26" s="758"/>
      <c r="IK26" s="900"/>
      <c r="IL26" s="758"/>
      <c r="IM26" s="900"/>
      <c r="IN26" s="758"/>
      <c r="IO26" s="899"/>
      <c r="IP26" s="899"/>
      <c r="IQ26" s="758"/>
      <c r="IR26" s="899"/>
      <c r="IS26" s="899"/>
      <c r="IT26" s="758"/>
      <c r="IU26" s="899"/>
      <c r="IV26" s="899"/>
      <c r="IW26" s="901">
        <v>5.3100000000000005E-3</v>
      </c>
      <c r="IX26" s="902"/>
      <c r="IY26" s="903">
        <f>(IF(((IW26/$C26)&lt;10),"&lt;10",ROUND((IW26/$C26),0)))</f>
        <v>295</v>
      </c>
      <c r="IZ26" s="904">
        <v>3.3E-3</v>
      </c>
      <c r="JA26" s="902"/>
      <c r="JB26" s="903">
        <f>(IF(((IZ26/$C26)&lt;10),"&lt;10",ROUND((IZ26/$C26),0)))</f>
        <v>183</v>
      </c>
      <c r="JC26" s="901">
        <v>1.5400000000000001E-3</v>
      </c>
      <c r="JD26" s="902"/>
      <c r="JE26" s="903">
        <f>(IF(((JC26/$C26)&lt;10),"&lt;10",ROUND((JC26/$C26),0)))</f>
        <v>86</v>
      </c>
      <c r="JF26" s="905">
        <v>1.7899999999999999E-3</v>
      </c>
      <c r="JG26" s="902"/>
      <c r="JH26" s="903">
        <f>(IF(((JF26/$C26)&lt;10),"&lt;10",ROUND((JF26/$C26),0)))</f>
        <v>99</v>
      </c>
      <c r="JI26" s="901">
        <v>3.1199999999999999E-3</v>
      </c>
      <c r="JJ26" s="902"/>
      <c r="JK26" s="903">
        <f>(IF(((JI26/$C26)&lt;10),"&lt;10",ROUND((JI26/$C26),0)))</f>
        <v>173</v>
      </c>
      <c r="JL26" s="906">
        <v>6.3099999999999996E-3</v>
      </c>
      <c r="JM26" s="907"/>
      <c r="JN26" s="903">
        <f>(IF(((JL26/$C26)&lt;10),"&lt;10",ROUND((JL26/$C26),0)))</f>
        <v>351</v>
      </c>
      <c r="JO26" s="767"/>
      <c r="JP26" s="908"/>
      <c r="JQ26" s="908"/>
      <c r="JR26" s="767"/>
      <c r="JS26" s="908"/>
      <c r="JT26" s="908"/>
      <c r="JU26" s="767"/>
      <c r="JV26" s="908"/>
      <c r="JW26" s="908"/>
      <c r="JX26" s="767"/>
      <c r="JY26" s="908"/>
      <c r="JZ26" s="908"/>
      <c r="KA26" s="909"/>
      <c r="KB26" s="908"/>
      <c r="KC26" s="908"/>
      <c r="KD26" s="767"/>
      <c r="KE26" s="908"/>
      <c r="KF26" s="908"/>
      <c r="KG26" s="908"/>
      <c r="KH26" s="908"/>
      <c r="KI26" s="908"/>
      <c r="KJ26" s="767"/>
      <c r="KK26" s="767"/>
      <c r="KL26" s="767"/>
      <c r="KM26" s="767"/>
      <c r="KN26" s="767"/>
      <c r="KO26" s="767"/>
      <c r="KP26" s="767"/>
      <c r="KQ26" s="767"/>
      <c r="KR26" s="767"/>
      <c r="KS26" s="909"/>
      <c r="KT26" s="908"/>
      <c r="KU26" s="908"/>
      <c r="KV26" s="767"/>
      <c r="KW26" s="908"/>
      <c r="KX26" s="908"/>
      <c r="KY26" s="767"/>
      <c r="KZ26" s="908"/>
      <c r="LA26" s="908"/>
      <c r="LB26" s="767"/>
      <c r="LC26" s="908"/>
      <c r="LD26" s="908"/>
      <c r="LE26" s="767"/>
      <c r="LF26" s="908"/>
      <c r="LG26" s="908"/>
      <c r="LH26" s="767"/>
      <c r="LI26" s="908"/>
      <c r="LJ26" s="908"/>
      <c r="LK26" s="767"/>
      <c r="LL26" s="908"/>
      <c r="LM26" s="908"/>
      <c r="LN26" s="909"/>
      <c r="LO26" s="908"/>
      <c r="LP26" s="908"/>
      <c r="LQ26" s="767"/>
      <c r="LR26" s="908"/>
      <c r="LS26" s="908"/>
      <c r="LT26" s="767"/>
      <c r="LU26" s="908"/>
      <c r="LV26" s="908"/>
      <c r="LW26" s="767"/>
      <c r="LX26" s="908"/>
      <c r="LY26" s="908"/>
      <c r="LZ26" s="767"/>
      <c r="MA26" s="908"/>
      <c r="MB26" s="908"/>
      <c r="MC26" s="910"/>
      <c r="MD26" s="908"/>
      <c r="ME26" s="908"/>
      <c r="MF26" s="767"/>
      <c r="MG26" s="908"/>
      <c r="MH26" s="908"/>
      <c r="MI26" s="909"/>
      <c r="MJ26" s="908"/>
      <c r="MK26" s="908"/>
      <c r="ML26" s="767"/>
      <c r="MM26" s="908"/>
      <c r="MN26" s="908"/>
      <c r="MO26" s="767"/>
      <c r="MP26" s="908"/>
      <c r="MQ26" s="908"/>
      <c r="MR26" s="767"/>
      <c r="MS26" s="908"/>
      <c r="MT26" s="908"/>
      <c r="MU26" s="767"/>
      <c r="MV26" s="908"/>
      <c r="MW26" s="908"/>
      <c r="MX26" s="767"/>
      <c r="MY26" s="908"/>
      <c r="MZ26" s="908"/>
      <c r="NA26" s="767"/>
      <c r="NB26" s="908"/>
      <c r="NC26" s="908"/>
      <c r="ND26" s="909"/>
      <c r="NE26" s="908"/>
      <c r="NF26" s="908"/>
      <c r="NG26" s="767"/>
      <c r="NH26" s="908"/>
      <c r="NI26" s="908"/>
      <c r="NJ26" s="767"/>
      <c r="NK26" s="908"/>
      <c r="NL26" s="908"/>
      <c r="NM26" s="767"/>
      <c r="NN26" s="908"/>
      <c r="NO26" s="908"/>
      <c r="NP26" s="767"/>
      <c r="NQ26" s="908"/>
      <c r="NR26" s="908"/>
      <c r="NS26" s="767"/>
      <c r="NT26" s="908"/>
      <c r="NU26" s="908"/>
      <c r="NV26" s="767"/>
      <c r="NW26" s="908"/>
      <c r="NX26" s="908"/>
      <c r="NY26" s="909"/>
      <c r="NZ26" s="908"/>
      <c r="OA26" s="908"/>
      <c r="OB26" s="767"/>
      <c r="OC26" s="908"/>
      <c r="OD26" s="908"/>
      <c r="OE26" s="767"/>
      <c r="OF26" s="908"/>
      <c r="OG26" s="908"/>
      <c r="OH26" s="767"/>
      <c r="OI26" s="908"/>
      <c r="OJ26" s="908"/>
      <c r="OK26" s="767"/>
      <c r="OL26" s="908"/>
      <c r="OM26" s="908"/>
      <c r="ON26" s="767"/>
      <c r="OO26" s="908"/>
      <c r="OP26" s="908"/>
      <c r="OQ26" s="767"/>
      <c r="OR26" s="908"/>
      <c r="OS26" s="908"/>
      <c r="OT26" s="909"/>
      <c r="OU26" s="908"/>
      <c r="OV26" s="908"/>
      <c r="OW26" s="909"/>
      <c r="OX26" s="908"/>
      <c r="OY26" s="908"/>
      <c r="OZ26" s="909"/>
      <c r="PA26" s="908"/>
      <c r="PB26" s="908"/>
    </row>
    <row r="27" spans="1:418" ht="13.5" customHeight="1" x14ac:dyDescent="0.25">
      <c r="A27" s="768" t="s">
        <v>306</v>
      </c>
      <c r="B27" s="911" t="s">
        <v>540</v>
      </c>
      <c r="C27" s="869">
        <v>9.3999999999999994E-5</v>
      </c>
      <c r="D27" s="770" t="s">
        <v>2</v>
      </c>
      <c r="E27" s="868"/>
      <c r="F27" s="869"/>
      <c r="G27" s="869"/>
      <c r="H27" s="868"/>
      <c r="I27" s="869"/>
      <c r="J27" s="869"/>
      <c r="K27" s="868"/>
      <c r="L27" s="869"/>
      <c r="M27" s="869"/>
      <c r="N27" s="868"/>
      <c r="O27" s="869"/>
      <c r="P27" s="869"/>
      <c r="Q27" s="868"/>
      <c r="R27" s="869"/>
      <c r="S27" s="869"/>
      <c r="T27" s="868"/>
      <c r="U27" s="869"/>
      <c r="V27" s="869"/>
      <c r="W27" s="852"/>
      <c r="X27" s="854"/>
      <c r="Y27" s="854"/>
      <c r="Z27" s="852"/>
      <c r="AA27" s="854"/>
      <c r="AB27" s="854"/>
      <c r="AC27" s="852"/>
      <c r="AD27" s="854"/>
      <c r="AE27" s="854"/>
      <c r="AF27" s="852"/>
      <c r="AG27" s="854"/>
      <c r="AH27" s="854"/>
      <c r="AI27" s="852"/>
      <c r="AJ27" s="854"/>
      <c r="AK27" s="854"/>
      <c r="AL27" s="852"/>
      <c r="AM27" s="854"/>
      <c r="AN27" s="854"/>
      <c r="AO27" s="852"/>
      <c r="AP27" s="854"/>
      <c r="AQ27" s="854"/>
      <c r="AR27" s="852"/>
      <c r="AS27" s="854"/>
      <c r="AT27" s="854"/>
      <c r="AU27" s="852"/>
      <c r="AV27" s="854"/>
      <c r="AW27" s="854"/>
      <c r="AX27" s="852"/>
      <c r="AY27" s="854"/>
      <c r="AZ27" s="854"/>
      <c r="BA27" s="852"/>
      <c r="BB27" s="854"/>
      <c r="BC27" s="854"/>
      <c r="BD27" s="852"/>
      <c r="BE27" s="854"/>
      <c r="BF27" s="854"/>
      <c r="BG27" s="852"/>
      <c r="BH27" s="854"/>
      <c r="BI27" s="854"/>
      <c r="BJ27" s="852"/>
      <c r="BK27" s="854"/>
      <c r="BL27" s="854"/>
      <c r="BM27" s="852"/>
      <c r="BN27" s="854"/>
      <c r="BO27" s="854"/>
      <c r="BP27" s="852"/>
      <c r="BQ27" s="854"/>
      <c r="BR27" s="854"/>
      <c r="BS27" s="852"/>
      <c r="BT27" s="912"/>
      <c r="BU27" s="852"/>
      <c r="BV27" s="854"/>
      <c r="BW27" s="854"/>
      <c r="BX27" s="852"/>
      <c r="BY27" s="854"/>
      <c r="BZ27" s="854"/>
      <c r="CA27" s="852"/>
      <c r="CB27" s="854"/>
      <c r="CC27" s="854"/>
      <c r="CD27" s="852"/>
      <c r="CE27" s="854"/>
      <c r="CF27" s="854"/>
      <c r="CG27" s="852"/>
      <c r="CH27" s="854"/>
      <c r="CI27" s="854"/>
      <c r="CJ27" s="852"/>
      <c r="CK27" s="854"/>
      <c r="CL27" s="854"/>
      <c r="CM27" s="852"/>
      <c r="CN27" s="854"/>
      <c r="CO27" s="854"/>
      <c r="CP27" s="852"/>
      <c r="CQ27" s="854"/>
      <c r="CR27" s="854"/>
      <c r="CS27" s="852"/>
      <c r="CT27" s="854"/>
      <c r="CU27" s="854"/>
      <c r="CV27" s="852"/>
      <c r="CW27" s="854"/>
      <c r="CX27" s="854"/>
      <c r="CY27" s="852"/>
      <c r="CZ27" s="854"/>
      <c r="DA27" s="854"/>
      <c r="DB27" s="852"/>
      <c r="DC27" s="912"/>
      <c r="DD27" s="852"/>
      <c r="DE27" s="912"/>
      <c r="DF27" s="852"/>
      <c r="DG27" s="854"/>
      <c r="DH27" s="854"/>
      <c r="DI27" s="852"/>
      <c r="DJ27" s="854"/>
      <c r="DK27" s="854"/>
      <c r="DL27" s="852"/>
      <c r="DM27" s="854"/>
      <c r="DN27" s="854"/>
      <c r="DO27" s="852"/>
      <c r="DP27" s="854"/>
      <c r="DQ27" s="854"/>
      <c r="DR27" s="852"/>
      <c r="DS27" s="854"/>
      <c r="DT27" s="854"/>
      <c r="DU27" s="852"/>
      <c r="DV27" s="854"/>
      <c r="DW27" s="854"/>
      <c r="DX27" s="852"/>
      <c r="DY27" s="854"/>
      <c r="DZ27" s="854"/>
      <c r="EA27" s="852"/>
      <c r="EB27" s="854"/>
      <c r="EC27" s="854"/>
      <c r="ED27" s="852"/>
      <c r="EE27" s="912"/>
      <c r="EF27" s="852"/>
      <c r="EG27" s="854"/>
      <c r="EH27" s="854"/>
      <c r="EI27" s="852"/>
      <c r="EJ27" s="854"/>
      <c r="EK27" s="854"/>
      <c r="EL27" s="852"/>
      <c r="EM27" s="854"/>
      <c r="EN27" s="854"/>
      <c r="EO27" s="852"/>
      <c r="EP27" s="854"/>
      <c r="EQ27" s="854"/>
      <c r="ER27" s="852"/>
      <c r="ES27" s="854"/>
      <c r="ET27" s="854"/>
      <c r="EU27" s="867"/>
      <c r="EV27" s="854"/>
      <c r="EW27" s="854"/>
      <c r="EX27" s="867"/>
      <c r="EY27" s="854"/>
      <c r="EZ27" s="854"/>
      <c r="FA27" s="867"/>
      <c r="FB27" s="854"/>
      <c r="FC27" s="854"/>
      <c r="FD27" s="867"/>
      <c r="FE27" s="854"/>
      <c r="FF27" s="854"/>
      <c r="FG27" s="867"/>
      <c r="FH27" s="854"/>
      <c r="FI27" s="854"/>
      <c r="FJ27" s="867"/>
      <c r="FK27" s="854"/>
      <c r="FL27" s="854"/>
      <c r="FM27" s="867"/>
      <c r="FN27" s="854"/>
      <c r="FO27" s="854"/>
      <c r="FP27" s="867"/>
      <c r="FQ27" s="854"/>
      <c r="FR27" s="854"/>
      <c r="FS27" s="867"/>
      <c r="FT27" s="854"/>
      <c r="FU27" s="854"/>
      <c r="FV27" s="867"/>
      <c r="FW27" s="854"/>
      <c r="FX27" s="854"/>
      <c r="FY27" s="867"/>
      <c r="FZ27" s="854"/>
      <c r="GA27" s="854"/>
      <c r="GB27" s="867"/>
      <c r="GC27" s="854"/>
      <c r="GD27" s="854"/>
      <c r="GE27" s="867"/>
      <c r="GF27" s="854"/>
      <c r="GG27" s="854"/>
      <c r="GH27" s="867"/>
      <c r="GI27" s="854"/>
      <c r="GJ27" s="854"/>
      <c r="GK27" s="779"/>
      <c r="GL27" s="855"/>
      <c r="GM27" s="855"/>
      <c r="GN27" s="779"/>
      <c r="GO27" s="855"/>
      <c r="GP27" s="855"/>
      <c r="GQ27" s="779"/>
      <c r="GR27" s="855"/>
      <c r="GS27" s="855"/>
      <c r="GT27" s="779"/>
      <c r="GU27" s="855"/>
      <c r="GV27" s="855"/>
      <c r="GW27" s="779"/>
      <c r="GX27" s="855"/>
      <c r="GY27" s="855"/>
      <c r="GZ27" s="779"/>
      <c r="HA27" s="855"/>
      <c r="HB27" s="855"/>
      <c r="HC27" s="779"/>
      <c r="HD27" s="855"/>
      <c r="HE27" s="855"/>
      <c r="HF27" s="779"/>
      <c r="HG27" s="855"/>
      <c r="HH27" s="855"/>
      <c r="HI27" s="779"/>
      <c r="HJ27" s="855"/>
      <c r="HK27" s="855"/>
      <c r="HL27" s="779"/>
      <c r="HM27" s="855"/>
      <c r="HN27" s="855"/>
      <c r="HO27" s="779"/>
      <c r="HP27" s="855"/>
      <c r="HQ27" s="855"/>
      <c r="HR27" s="779"/>
      <c r="HS27" s="855"/>
      <c r="HT27" s="855"/>
      <c r="HU27" s="779"/>
      <c r="HV27" s="855"/>
      <c r="HW27" s="855"/>
      <c r="HX27" s="779"/>
      <c r="HY27" s="855"/>
      <c r="HZ27" s="855"/>
      <c r="IA27" s="779"/>
      <c r="IB27" s="855"/>
      <c r="IC27" s="855"/>
      <c r="ID27" s="779"/>
      <c r="IE27" s="855"/>
      <c r="IF27" s="855"/>
      <c r="IG27" s="779"/>
      <c r="IH27" s="855"/>
      <c r="II27" s="855"/>
      <c r="IJ27" s="779"/>
      <c r="IK27" s="856"/>
      <c r="IL27" s="779"/>
      <c r="IM27" s="856"/>
      <c r="IN27" s="779"/>
      <c r="IO27" s="855"/>
      <c r="IP27" s="855"/>
      <c r="IQ27" s="779"/>
      <c r="IR27" s="855"/>
      <c r="IS27" s="855"/>
      <c r="IT27" s="779"/>
      <c r="IU27" s="855"/>
      <c r="IV27" s="855"/>
      <c r="IW27" s="870">
        <v>7.6000000000000004E-5</v>
      </c>
      <c r="IX27" s="913" t="s">
        <v>8</v>
      </c>
      <c r="IY27" s="913"/>
      <c r="IZ27" s="914">
        <v>3.0000000000000001E-5</v>
      </c>
      <c r="JA27" s="913" t="s">
        <v>12</v>
      </c>
      <c r="JB27" s="913"/>
      <c r="JC27" s="870">
        <v>4.3999999999999999E-5</v>
      </c>
      <c r="JD27" s="913" t="s">
        <v>8</v>
      </c>
      <c r="JE27" s="913"/>
      <c r="JF27" s="914">
        <v>3.0000000000000001E-5</v>
      </c>
      <c r="JG27" s="913" t="s">
        <v>12</v>
      </c>
      <c r="JH27" s="913"/>
      <c r="JI27" s="870">
        <v>4.2000000000000004E-5</v>
      </c>
      <c r="JJ27" s="913" t="s">
        <v>8</v>
      </c>
      <c r="JK27" s="913"/>
      <c r="JL27" s="875">
        <v>3.0000000000000001E-5</v>
      </c>
      <c r="JM27" s="874" t="s">
        <v>12</v>
      </c>
      <c r="JN27" s="874"/>
      <c r="JO27" s="788"/>
      <c r="JP27" s="861"/>
      <c r="JQ27" s="861"/>
      <c r="JR27" s="788"/>
      <c r="JS27" s="861"/>
      <c r="JT27" s="861"/>
      <c r="JU27" s="788"/>
      <c r="JV27" s="861"/>
      <c r="JW27" s="861"/>
      <c r="JX27" s="788"/>
      <c r="JY27" s="861"/>
      <c r="JZ27" s="861"/>
      <c r="KA27" s="864"/>
      <c r="KB27" s="861"/>
      <c r="KC27" s="861"/>
      <c r="KD27" s="788"/>
      <c r="KE27" s="861"/>
      <c r="KF27" s="861"/>
      <c r="KG27" s="861"/>
      <c r="KH27" s="861"/>
      <c r="KI27" s="861"/>
      <c r="KJ27" s="788"/>
      <c r="KK27" s="788"/>
      <c r="KL27" s="788"/>
      <c r="KM27" s="788"/>
      <c r="KN27" s="788"/>
      <c r="KO27" s="788"/>
      <c r="KP27" s="788"/>
      <c r="KQ27" s="788"/>
      <c r="KR27" s="788"/>
      <c r="KS27" s="864"/>
      <c r="KT27" s="861"/>
      <c r="KU27" s="861"/>
      <c r="KV27" s="788"/>
      <c r="KW27" s="861"/>
      <c r="KX27" s="861"/>
      <c r="KY27" s="788"/>
      <c r="KZ27" s="861"/>
      <c r="LA27" s="861"/>
      <c r="LB27" s="788"/>
      <c r="LC27" s="861"/>
      <c r="LD27" s="861"/>
      <c r="LE27" s="788"/>
      <c r="LF27" s="861"/>
      <c r="LG27" s="861"/>
      <c r="LH27" s="788"/>
      <c r="LI27" s="861"/>
      <c r="LJ27" s="861"/>
      <c r="LK27" s="788"/>
      <c r="LL27" s="861"/>
      <c r="LM27" s="861"/>
      <c r="LN27" s="864"/>
      <c r="LO27" s="861"/>
      <c r="LP27" s="861"/>
      <c r="LQ27" s="788"/>
      <c r="LR27" s="861"/>
      <c r="LS27" s="861"/>
      <c r="LT27" s="788"/>
      <c r="LU27" s="861"/>
      <c r="LV27" s="861"/>
      <c r="LW27" s="788"/>
      <c r="LX27" s="861"/>
      <c r="LY27" s="861"/>
      <c r="LZ27" s="788"/>
      <c r="MA27" s="861"/>
      <c r="MB27" s="861"/>
      <c r="MC27" s="863"/>
      <c r="MD27" s="861"/>
      <c r="ME27" s="861"/>
      <c r="MF27" s="788"/>
      <c r="MG27" s="861"/>
      <c r="MH27" s="861"/>
      <c r="MI27" s="864"/>
      <c r="MJ27" s="861"/>
      <c r="MK27" s="861"/>
      <c r="ML27" s="788"/>
      <c r="MM27" s="861"/>
      <c r="MN27" s="861"/>
      <c r="MO27" s="788"/>
      <c r="MP27" s="861"/>
      <c r="MQ27" s="861"/>
      <c r="MR27" s="788"/>
      <c r="MS27" s="861"/>
      <c r="MT27" s="861"/>
      <c r="MU27" s="788"/>
      <c r="MV27" s="861"/>
      <c r="MW27" s="861"/>
      <c r="MX27" s="788"/>
      <c r="MY27" s="861"/>
      <c r="MZ27" s="861"/>
      <c r="NA27" s="788"/>
      <c r="NB27" s="861"/>
      <c r="NC27" s="861"/>
      <c r="ND27" s="864"/>
      <c r="NE27" s="861"/>
      <c r="NF27" s="861"/>
      <c r="NG27" s="788"/>
      <c r="NH27" s="861"/>
      <c r="NI27" s="861"/>
      <c r="NJ27" s="788"/>
      <c r="NK27" s="861"/>
      <c r="NL27" s="861"/>
      <c r="NM27" s="788"/>
      <c r="NN27" s="861"/>
      <c r="NO27" s="861"/>
      <c r="NP27" s="788"/>
      <c r="NQ27" s="861"/>
      <c r="NR27" s="861"/>
      <c r="NS27" s="788"/>
      <c r="NT27" s="861"/>
      <c r="NU27" s="861"/>
      <c r="NV27" s="788"/>
      <c r="NW27" s="861"/>
      <c r="NX27" s="861"/>
      <c r="NY27" s="864"/>
      <c r="NZ27" s="861"/>
      <c r="OA27" s="861"/>
      <c r="OB27" s="788"/>
      <c r="OC27" s="861"/>
      <c r="OD27" s="861"/>
      <c r="OE27" s="788"/>
      <c r="OF27" s="861"/>
      <c r="OG27" s="861"/>
      <c r="OH27" s="788"/>
      <c r="OI27" s="861"/>
      <c r="OJ27" s="861"/>
      <c r="OK27" s="788"/>
      <c r="OL27" s="861"/>
      <c r="OM27" s="861"/>
      <c r="ON27" s="788"/>
      <c r="OO27" s="861"/>
      <c r="OP27" s="861"/>
      <c r="OQ27" s="788"/>
      <c r="OR27" s="861"/>
      <c r="OS27" s="861"/>
      <c r="OT27" s="864"/>
      <c r="OU27" s="861"/>
      <c r="OV27" s="861"/>
      <c r="OW27" s="864"/>
      <c r="OX27" s="861"/>
      <c r="OY27" s="861"/>
      <c r="OZ27" s="864"/>
      <c r="PA27" s="861"/>
      <c r="PB27" s="861"/>
    </row>
    <row r="28" spans="1:418" ht="13.5" customHeight="1" x14ac:dyDescent="0.25">
      <c r="A28" s="768" t="s">
        <v>307</v>
      </c>
      <c r="B28" s="911" t="s">
        <v>540</v>
      </c>
      <c r="C28" s="869">
        <v>1.0999999999999999E-2</v>
      </c>
      <c r="D28" s="770" t="s">
        <v>2</v>
      </c>
      <c r="E28" s="868"/>
      <c r="F28" s="869"/>
      <c r="G28" s="869"/>
      <c r="H28" s="868"/>
      <c r="I28" s="869"/>
      <c r="J28" s="869"/>
      <c r="K28" s="868"/>
      <c r="L28" s="869"/>
      <c r="M28" s="869"/>
      <c r="N28" s="868"/>
      <c r="O28" s="869"/>
      <c r="P28" s="869"/>
      <c r="Q28" s="868"/>
      <c r="R28" s="869"/>
      <c r="S28" s="869"/>
      <c r="T28" s="868"/>
      <c r="U28" s="869"/>
      <c r="V28" s="869"/>
      <c r="W28" s="852"/>
      <c r="X28" s="854"/>
      <c r="Y28" s="854"/>
      <c r="Z28" s="852"/>
      <c r="AA28" s="854"/>
      <c r="AB28" s="854"/>
      <c r="AC28" s="852"/>
      <c r="AD28" s="854"/>
      <c r="AE28" s="854"/>
      <c r="AF28" s="852"/>
      <c r="AG28" s="854"/>
      <c r="AH28" s="854"/>
      <c r="AI28" s="852"/>
      <c r="AJ28" s="854"/>
      <c r="AK28" s="854"/>
      <c r="AL28" s="852"/>
      <c r="AM28" s="854"/>
      <c r="AN28" s="854"/>
      <c r="AO28" s="852"/>
      <c r="AP28" s="854"/>
      <c r="AQ28" s="854"/>
      <c r="AR28" s="852"/>
      <c r="AS28" s="854"/>
      <c r="AT28" s="854"/>
      <c r="AU28" s="852"/>
      <c r="AV28" s="854"/>
      <c r="AW28" s="854"/>
      <c r="AX28" s="852"/>
      <c r="AY28" s="854"/>
      <c r="AZ28" s="854"/>
      <c r="BA28" s="852"/>
      <c r="BB28" s="854"/>
      <c r="BC28" s="854"/>
      <c r="BD28" s="852"/>
      <c r="BE28" s="854"/>
      <c r="BF28" s="854"/>
      <c r="BG28" s="852"/>
      <c r="BH28" s="854"/>
      <c r="BI28" s="854"/>
      <c r="BJ28" s="852"/>
      <c r="BK28" s="854"/>
      <c r="BL28" s="854"/>
      <c r="BM28" s="852"/>
      <c r="BN28" s="854"/>
      <c r="BO28" s="854"/>
      <c r="BP28" s="852"/>
      <c r="BQ28" s="854"/>
      <c r="BR28" s="854"/>
      <c r="BS28" s="852"/>
      <c r="BT28" s="912"/>
      <c r="BU28" s="852"/>
      <c r="BV28" s="854"/>
      <c r="BW28" s="854"/>
      <c r="BX28" s="852"/>
      <c r="BY28" s="854"/>
      <c r="BZ28" s="854"/>
      <c r="CA28" s="852"/>
      <c r="CB28" s="854"/>
      <c r="CC28" s="854"/>
      <c r="CD28" s="852"/>
      <c r="CE28" s="854"/>
      <c r="CF28" s="854"/>
      <c r="CG28" s="852"/>
      <c r="CH28" s="854"/>
      <c r="CI28" s="854"/>
      <c r="CJ28" s="852"/>
      <c r="CK28" s="854"/>
      <c r="CL28" s="854"/>
      <c r="CM28" s="852"/>
      <c r="CN28" s="854"/>
      <c r="CO28" s="854"/>
      <c r="CP28" s="852"/>
      <c r="CQ28" s="854"/>
      <c r="CR28" s="854"/>
      <c r="CS28" s="852"/>
      <c r="CT28" s="854"/>
      <c r="CU28" s="854"/>
      <c r="CV28" s="852"/>
      <c r="CW28" s="854"/>
      <c r="CX28" s="854"/>
      <c r="CY28" s="852"/>
      <c r="CZ28" s="854"/>
      <c r="DA28" s="854"/>
      <c r="DB28" s="852"/>
      <c r="DC28" s="912"/>
      <c r="DD28" s="852"/>
      <c r="DE28" s="912"/>
      <c r="DF28" s="852"/>
      <c r="DG28" s="854"/>
      <c r="DH28" s="854"/>
      <c r="DI28" s="852"/>
      <c r="DJ28" s="854"/>
      <c r="DK28" s="854"/>
      <c r="DL28" s="852"/>
      <c r="DM28" s="854"/>
      <c r="DN28" s="854"/>
      <c r="DO28" s="852"/>
      <c r="DP28" s="854"/>
      <c r="DQ28" s="854"/>
      <c r="DR28" s="852"/>
      <c r="DS28" s="854"/>
      <c r="DT28" s="854"/>
      <c r="DU28" s="852"/>
      <c r="DV28" s="854"/>
      <c r="DW28" s="854"/>
      <c r="DX28" s="852"/>
      <c r="DY28" s="854"/>
      <c r="DZ28" s="854"/>
      <c r="EA28" s="852"/>
      <c r="EB28" s="854"/>
      <c r="EC28" s="854"/>
      <c r="ED28" s="852"/>
      <c r="EE28" s="912"/>
      <c r="EF28" s="852"/>
      <c r="EG28" s="854"/>
      <c r="EH28" s="854"/>
      <c r="EI28" s="852"/>
      <c r="EJ28" s="854"/>
      <c r="EK28" s="854"/>
      <c r="EL28" s="852"/>
      <c r="EM28" s="854"/>
      <c r="EN28" s="854"/>
      <c r="EO28" s="852"/>
      <c r="EP28" s="854"/>
      <c r="EQ28" s="854"/>
      <c r="ER28" s="852"/>
      <c r="ES28" s="854"/>
      <c r="ET28" s="854"/>
      <c r="EU28" s="867"/>
      <c r="EV28" s="854"/>
      <c r="EW28" s="854"/>
      <c r="EX28" s="867"/>
      <c r="EY28" s="854"/>
      <c r="EZ28" s="854"/>
      <c r="FA28" s="867"/>
      <c r="FB28" s="854"/>
      <c r="FC28" s="854"/>
      <c r="FD28" s="867"/>
      <c r="FE28" s="854"/>
      <c r="FF28" s="854"/>
      <c r="FG28" s="867"/>
      <c r="FH28" s="854"/>
      <c r="FI28" s="854"/>
      <c r="FJ28" s="867"/>
      <c r="FK28" s="854"/>
      <c r="FL28" s="854"/>
      <c r="FM28" s="867"/>
      <c r="FN28" s="854"/>
      <c r="FO28" s="854"/>
      <c r="FP28" s="867"/>
      <c r="FQ28" s="854"/>
      <c r="FR28" s="854"/>
      <c r="FS28" s="867"/>
      <c r="FT28" s="854"/>
      <c r="FU28" s="854"/>
      <c r="FV28" s="867"/>
      <c r="FW28" s="854"/>
      <c r="FX28" s="854"/>
      <c r="FY28" s="867"/>
      <c r="FZ28" s="854"/>
      <c r="GA28" s="854"/>
      <c r="GB28" s="867"/>
      <c r="GC28" s="854"/>
      <c r="GD28" s="854"/>
      <c r="GE28" s="867"/>
      <c r="GF28" s="854"/>
      <c r="GG28" s="854"/>
      <c r="GH28" s="867"/>
      <c r="GI28" s="854"/>
      <c r="GJ28" s="854"/>
      <c r="GK28" s="779"/>
      <c r="GL28" s="855"/>
      <c r="GM28" s="855"/>
      <c r="GN28" s="779"/>
      <c r="GO28" s="855"/>
      <c r="GP28" s="855"/>
      <c r="GQ28" s="779"/>
      <c r="GR28" s="855"/>
      <c r="GS28" s="855"/>
      <c r="GT28" s="779"/>
      <c r="GU28" s="855"/>
      <c r="GV28" s="855"/>
      <c r="GW28" s="779"/>
      <c r="GX28" s="855"/>
      <c r="GY28" s="855"/>
      <c r="GZ28" s="779"/>
      <c r="HA28" s="855"/>
      <c r="HB28" s="855"/>
      <c r="HC28" s="779"/>
      <c r="HD28" s="855"/>
      <c r="HE28" s="855"/>
      <c r="HF28" s="779"/>
      <c r="HG28" s="855"/>
      <c r="HH28" s="855"/>
      <c r="HI28" s="779"/>
      <c r="HJ28" s="855"/>
      <c r="HK28" s="855"/>
      <c r="HL28" s="779"/>
      <c r="HM28" s="855"/>
      <c r="HN28" s="855"/>
      <c r="HO28" s="779"/>
      <c r="HP28" s="855"/>
      <c r="HQ28" s="855"/>
      <c r="HR28" s="779"/>
      <c r="HS28" s="855"/>
      <c r="HT28" s="855"/>
      <c r="HU28" s="779"/>
      <c r="HV28" s="855"/>
      <c r="HW28" s="855"/>
      <c r="HX28" s="779"/>
      <c r="HY28" s="855"/>
      <c r="HZ28" s="855"/>
      <c r="IA28" s="779"/>
      <c r="IB28" s="855"/>
      <c r="IC28" s="855"/>
      <c r="ID28" s="779"/>
      <c r="IE28" s="855"/>
      <c r="IF28" s="855"/>
      <c r="IG28" s="779"/>
      <c r="IH28" s="855"/>
      <c r="II28" s="855"/>
      <c r="IJ28" s="779"/>
      <c r="IK28" s="856"/>
      <c r="IL28" s="779"/>
      <c r="IM28" s="856"/>
      <c r="IN28" s="779"/>
      <c r="IO28" s="855"/>
      <c r="IP28" s="855"/>
      <c r="IQ28" s="779"/>
      <c r="IR28" s="855"/>
      <c r="IS28" s="855"/>
      <c r="IT28" s="779"/>
      <c r="IU28" s="855"/>
      <c r="IV28" s="855"/>
      <c r="IW28" s="870">
        <v>7.2999999999999996E-4</v>
      </c>
      <c r="IX28" s="913" t="s">
        <v>12</v>
      </c>
      <c r="IY28" s="913"/>
      <c r="IZ28" s="914">
        <v>7.2999999999999996E-4</v>
      </c>
      <c r="JA28" s="913" t="s">
        <v>12</v>
      </c>
      <c r="JB28" s="913"/>
      <c r="JC28" s="870">
        <v>7.2999999999999996E-4</v>
      </c>
      <c r="JD28" s="913" t="s">
        <v>12</v>
      </c>
      <c r="JE28" s="913"/>
      <c r="JF28" s="914">
        <v>7.2999999999999996E-4</v>
      </c>
      <c r="JG28" s="913" t="s">
        <v>12</v>
      </c>
      <c r="JH28" s="913"/>
      <c r="JI28" s="870">
        <v>7.2999999999999996E-4</v>
      </c>
      <c r="JJ28" s="913" t="s">
        <v>12</v>
      </c>
      <c r="JK28" s="913"/>
      <c r="JL28" s="875">
        <v>7.2999999999999996E-4</v>
      </c>
      <c r="JM28" s="874" t="s">
        <v>12</v>
      </c>
      <c r="JN28" s="874"/>
      <c r="JO28" s="788"/>
      <c r="JP28" s="861"/>
      <c r="JQ28" s="861"/>
      <c r="JR28" s="788"/>
      <c r="JS28" s="861"/>
      <c r="JT28" s="861"/>
      <c r="JU28" s="788"/>
      <c r="JV28" s="861"/>
      <c r="JW28" s="861"/>
      <c r="JX28" s="788"/>
      <c r="JY28" s="861"/>
      <c r="JZ28" s="861"/>
      <c r="KA28" s="864"/>
      <c r="KB28" s="861"/>
      <c r="KC28" s="861"/>
      <c r="KD28" s="788"/>
      <c r="KE28" s="861"/>
      <c r="KF28" s="861"/>
      <c r="KG28" s="861"/>
      <c r="KH28" s="861"/>
      <c r="KI28" s="861"/>
      <c r="KJ28" s="788"/>
      <c r="KK28" s="788"/>
      <c r="KL28" s="788"/>
      <c r="KM28" s="788"/>
      <c r="KN28" s="788"/>
      <c r="KO28" s="788"/>
      <c r="KP28" s="788"/>
      <c r="KQ28" s="788"/>
      <c r="KR28" s="788"/>
      <c r="KS28" s="864"/>
      <c r="KT28" s="861"/>
      <c r="KU28" s="861"/>
      <c r="KV28" s="788"/>
      <c r="KW28" s="861"/>
      <c r="KX28" s="861"/>
      <c r="KY28" s="788"/>
      <c r="KZ28" s="861"/>
      <c r="LA28" s="861"/>
      <c r="LB28" s="788"/>
      <c r="LC28" s="861"/>
      <c r="LD28" s="861"/>
      <c r="LE28" s="788"/>
      <c r="LF28" s="861"/>
      <c r="LG28" s="861"/>
      <c r="LH28" s="788"/>
      <c r="LI28" s="861"/>
      <c r="LJ28" s="861"/>
      <c r="LK28" s="788"/>
      <c r="LL28" s="861"/>
      <c r="LM28" s="861"/>
      <c r="LN28" s="864"/>
      <c r="LO28" s="861"/>
      <c r="LP28" s="861"/>
      <c r="LQ28" s="788"/>
      <c r="LR28" s="861"/>
      <c r="LS28" s="861"/>
      <c r="LT28" s="788"/>
      <c r="LU28" s="861"/>
      <c r="LV28" s="861"/>
      <c r="LW28" s="788"/>
      <c r="LX28" s="861"/>
      <c r="LY28" s="861"/>
      <c r="LZ28" s="788"/>
      <c r="MA28" s="861"/>
      <c r="MB28" s="861"/>
      <c r="MC28" s="863"/>
      <c r="MD28" s="861"/>
      <c r="ME28" s="861"/>
      <c r="MF28" s="788"/>
      <c r="MG28" s="861"/>
      <c r="MH28" s="861"/>
      <c r="MI28" s="864"/>
      <c r="MJ28" s="861"/>
      <c r="MK28" s="861"/>
      <c r="ML28" s="788"/>
      <c r="MM28" s="861"/>
      <c r="MN28" s="861"/>
      <c r="MO28" s="788"/>
      <c r="MP28" s="861"/>
      <c r="MQ28" s="861"/>
      <c r="MR28" s="788"/>
      <c r="MS28" s="861"/>
      <c r="MT28" s="861"/>
      <c r="MU28" s="788"/>
      <c r="MV28" s="861"/>
      <c r="MW28" s="861"/>
      <c r="MX28" s="788"/>
      <c r="MY28" s="861"/>
      <c r="MZ28" s="861"/>
      <c r="NA28" s="788"/>
      <c r="NB28" s="861"/>
      <c r="NC28" s="861"/>
      <c r="ND28" s="864"/>
      <c r="NE28" s="861"/>
      <c r="NF28" s="861"/>
      <c r="NG28" s="788"/>
      <c r="NH28" s="861"/>
      <c r="NI28" s="861"/>
      <c r="NJ28" s="788"/>
      <c r="NK28" s="861"/>
      <c r="NL28" s="861"/>
      <c r="NM28" s="788"/>
      <c r="NN28" s="861"/>
      <c r="NO28" s="861"/>
      <c r="NP28" s="788"/>
      <c r="NQ28" s="861"/>
      <c r="NR28" s="861"/>
      <c r="NS28" s="788"/>
      <c r="NT28" s="861"/>
      <c r="NU28" s="861"/>
      <c r="NV28" s="788"/>
      <c r="NW28" s="861"/>
      <c r="NX28" s="861"/>
      <c r="NY28" s="864"/>
      <c r="NZ28" s="861"/>
      <c r="OA28" s="861"/>
      <c r="OB28" s="788"/>
      <c r="OC28" s="861"/>
      <c r="OD28" s="861"/>
      <c r="OE28" s="788"/>
      <c r="OF28" s="861"/>
      <c r="OG28" s="861"/>
      <c r="OH28" s="788"/>
      <c r="OI28" s="861"/>
      <c r="OJ28" s="861"/>
      <c r="OK28" s="788"/>
      <c r="OL28" s="861"/>
      <c r="OM28" s="861"/>
      <c r="ON28" s="788"/>
      <c r="OO28" s="861"/>
      <c r="OP28" s="861"/>
      <c r="OQ28" s="788"/>
      <c r="OR28" s="861"/>
      <c r="OS28" s="861"/>
      <c r="OT28" s="864"/>
      <c r="OU28" s="861"/>
      <c r="OV28" s="861"/>
      <c r="OW28" s="864"/>
      <c r="OX28" s="861"/>
      <c r="OY28" s="861"/>
      <c r="OZ28" s="864"/>
      <c r="PA28" s="861"/>
      <c r="PB28" s="861"/>
    </row>
    <row r="29" spans="1:418" ht="13.5" customHeight="1" x14ac:dyDescent="0.25">
      <c r="A29" s="768" t="s">
        <v>308</v>
      </c>
      <c r="B29" s="911" t="s">
        <v>540</v>
      </c>
      <c r="C29" s="869">
        <v>2.7400000000000002E-3</v>
      </c>
      <c r="D29" s="769" t="s">
        <v>2</v>
      </c>
      <c r="E29" s="868"/>
      <c r="F29" s="869"/>
      <c r="G29" s="869"/>
      <c r="H29" s="868"/>
      <c r="I29" s="869"/>
      <c r="J29" s="869"/>
      <c r="K29" s="868"/>
      <c r="L29" s="869"/>
      <c r="M29" s="869"/>
      <c r="N29" s="868"/>
      <c r="O29" s="869"/>
      <c r="P29" s="869"/>
      <c r="Q29" s="868"/>
      <c r="R29" s="869"/>
      <c r="S29" s="869"/>
      <c r="T29" s="868"/>
      <c r="U29" s="869"/>
      <c r="V29" s="869"/>
      <c r="W29" s="852"/>
      <c r="X29" s="854"/>
      <c r="Y29" s="854"/>
      <c r="Z29" s="852"/>
      <c r="AA29" s="854"/>
      <c r="AB29" s="854"/>
      <c r="AC29" s="852"/>
      <c r="AD29" s="854"/>
      <c r="AE29" s="854"/>
      <c r="AF29" s="852"/>
      <c r="AG29" s="854"/>
      <c r="AH29" s="854"/>
      <c r="AI29" s="852"/>
      <c r="AJ29" s="854"/>
      <c r="AK29" s="854"/>
      <c r="AL29" s="852"/>
      <c r="AM29" s="854"/>
      <c r="AN29" s="854"/>
      <c r="AO29" s="852"/>
      <c r="AP29" s="854"/>
      <c r="AQ29" s="854"/>
      <c r="AR29" s="852"/>
      <c r="AS29" s="854"/>
      <c r="AT29" s="854"/>
      <c r="AU29" s="852"/>
      <c r="AV29" s="854"/>
      <c r="AW29" s="854"/>
      <c r="AX29" s="852"/>
      <c r="AY29" s="854"/>
      <c r="AZ29" s="854"/>
      <c r="BA29" s="852"/>
      <c r="BB29" s="854"/>
      <c r="BC29" s="854"/>
      <c r="BD29" s="852"/>
      <c r="BE29" s="854"/>
      <c r="BF29" s="854"/>
      <c r="BG29" s="852"/>
      <c r="BH29" s="854"/>
      <c r="BI29" s="854"/>
      <c r="BJ29" s="852"/>
      <c r="BK29" s="854"/>
      <c r="BL29" s="854"/>
      <c r="BM29" s="852"/>
      <c r="BN29" s="854"/>
      <c r="BO29" s="854"/>
      <c r="BP29" s="852"/>
      <c r="BQ29" s="854"/>
      <c r="BR29" s="854"/>
      <c r="BS29" s="852"/>
      <c r="BT29" s="912"/>
      <c r="BU29" s="852"/>
      <c r="BV29" s="854"/>
      <c r="BW29" s="854"/>
      <c r="BX29" s="852"/>
      <c r="BY29" s="854"/>
      <c r="BZ29" s="854"/>
      <c r="CA29" s="852"/>
      <c r="CB29" s="854"/>
      <c r="CC29" s="854"/>
      <c r="CD29" s="852"/>
      <c r="CE29" s="854"/>
      <c r="CF29" s="854"/>
      <c r="CG29" s="852"/>
      <c r="CH29" s="854"/>
      <c r="CI29" s="854"/>
      <c r="CJ29" s="852"/>
      <c r="CK29" s="854"/>
      <c r="CL29" s="854"/>
      <c r="CM29" s="852"/>
      <c r="CN29" s="854"/>
      <c r="CO29" s="854"/>
      <c r="CP29" s="852"/>
      <c r="CQ29" s="854"/>
      <c r="CR29" s="854"/>
      <c r="CS29" s="852"/>
      <c r="CT29" s="854"/>
      <c r="CU29" s="854"/>
      <c r="CV29" s="852"/>
      <c r="CW29" s="854"/>
      <c r="CX29" s="854"/>
      <c r="CY29" s="852"/>
      <c r="CZ29" s="854"/>
      <c r="DA29" s="854"/>
      <c r="DB29" s="852"/>
      <c r="DC29" s="912"/>
      <c r="DD29" s="852"/>
      <c r="DE29" s="912"/>
      <c r="DF29" s="852"/>
      <c r="DG29" s="854"/>
      <c r="DH29" s="854"/>
      <c r="DI29" s="852"/>
      <c r="DJ29" s="854"/>
      <c r="DK29" s="854"/>
      <c r="DL29" s="852"/>
      <c r="DM29" s="854"/>
      <c r="DN29" s="854"/>
      <c r="DO29" s="852"/>
      <c r="DP29" s="854"/>
      <c r="DQ29" s="854"/>
      <c r="DR29" s="852"/>
      <c r="DS29" s="854"/>
      <c r="DT29" s="854"/>
      <c r="DU29" s="852"/>
      <c r="DV29" s="854"/>
      <c r="DW29" s="854"/>
      <c r="DX29" s="852"/>
      <c r="DY29" s="854"/>
      <c r="DZ29" s="854"/>
      <c r="EA29" s="852"/>
      <c r="EB29" s="854"/>
      <c r="EC29" s="854"/>
      <c r="ED29" s="852"/>
      <c r="EE29" s="912"/>
      <c r="EF29" s="852"/>
      <c r="EG29" s="854"/>
      <c r="EH29" s="854"/>
      <c r="EI29" s="852"/>
      <c r="EJ29" s="854"/>
      <c r="EK29" s="854"/>
      <c r="EL29" s="852"/>
      <c r="EM29" s="854"/>
      <c r="EN29" s="854"/>
      <c r="EO29" s="852"/>
      <c r="EP29" s="854"/>
      <c r="EQ29" s="854"/>
      <c r="ER29" s="852"/>
      <c r="ES29" s="854"/>
      <c r="ET29" s="854"/>
      <c r="EU29" s="867"/>
      <c r="EV29" s="854"/>
      <c r="EW29" s="854"/>
      <c r="EX29" s="867"/>
      <c r="EY29" s="854"/>
      <c r="EZ29" s="854"/>
      <c r="FA29" s="867"/>
      <c r="FB29" s="854"/>
      <c r="FC29" s="854"/>
      <c r="FD29" s="867"/>
      <c r="FE29" s="854"/>
      <c r="FF29" s="854"/>
      <c r="FG29" s="867"/>
      <c r="FH29" s="854"/>
      <c r="FI29" s="854"/>
      <c r="FJ29" s="867"/>
      <c r="FK29" s="854"/>
      <c r="FL29" s="854"/>
      <c r="FM29" s="867"/>
      <c r="FN29" s="854"/>
      <c r="FO29" s="854"/>
      <c r="FP29" s="867"/>
      <c r="FQ29" s="854"/>
      <c r="FR29" s="854"/>
      <c r="FS29" s="867"/>
      <c r="FT29" s="854"/>
      <c r="FU29" s="854"/>
      <c r="FV29" s="867"/>
      <c r="FW29" s="854"/>
      <c r="FX29" s="854"/>
      <c r="FY29" s="867"/>
      <c r="FZ29" s="854"/>
      <c r="GA29" s="854"/>
      <c r="GB29" s="867"/>
      <c r="GC29" s="854"/>
      <c r="GD29" s="854"/>
      <c r="GE29" s="867"/>
      <c r="GF29" s="854"/>
      <c r="GG29" s="854"/>
      <c r="GH29" s="867"/>
      <c r="GI29" s="854"/>
      <c r="GJ29" s="854"/>
      <c r="GK29" s="779"/>
      <c r="GL29" s="855"/>
      <c r="GM29" s="855"/>
      <c r="GN29" s="779"/>
      <c r="GO29" s="855"/>
      <c r="GP29" s="855"/>
      <c r="GQ29" s="779"/>
      <c r="GR29" s="855"/>
      <c r="GS29" s="855"/>
      <c r="GT29" s="779"/>
      <c r="GU29" s="855"/>
      <c r="GV29" s="855"/>
      <c r="GW29" s="779"/>
      <c r="GX29" s="855"/>
      <c r="GY29" s="855"/>
      <c r="GZ29" s="779"/>
      <c r="HA29" s="855"/>
      <c r="HB29" s="855"/>
      <c r="HC29" s="779"/>
      <c r="HD29" s="855"/>
      <c r="HE29" s="855"/>
      <c r="HF29" s="779"/>
      <c r="HG29" s="855"/>
      <c r="HH29" s="855"/>
      <c r="HI29" s="779"/>
      <c r="HJ29" s="855"/>
      <c r="HK29" s="855"/>
      <c r="HL29" s="779"/>
      <c r="HM29" s="855"/>
      <c r="HN29" s="855"/>
      <c r="HO29" s="779"/>
      <c r="HP29" s="855"/>
      <c r="HQ29" s="855"/>
      <c r="HR29" s="779"/>
      <c r="HS29" s="855"/>
      <c r="HT29" s="855"/>
      <c r="HU29" s="779"/>
      <c r="HV29" s="855"/>
      <c r="HW29" s="855"/>
      <c r="HX29" s="779"/>
      <c r="HY29" s="855"/>
      <c r="HZ29" s="855"/>
      <c r="IA29" s="779"/>
      <c r="IB29" s="855"/>
      <c r="IC29" s="855"/>
      <c r="ID29" s="779"/>
      <c r="IE29" s="855"/>
      <c r="IF29" s="855"/>
      <c r="IG29" s="779"/>
      <c r="IH29" s="855"/>
      <c r="II29" s="855"/>
      <c r="IJ29" s="779"/>
      <c r="IK29" s="856"/>
      <c r="IL29" s="779"/>
      <c r="IM29" s="856"/>
      <c r="IN29" s="779"/>
      <c r="IO29" s="855"/>
      <c r="IP29" s="855"/>
      <c r="IQ29" s="779"/>
      <c r="IR29" s="855"/>
      <c r="IS29" s="855"/>
      <c r="IT29" s="779"/>
      <c r="IU29" s="855"/>
      <c r="IV29" s="855"/>
      <c r="IW29" s="915">
        <v>3.3000000000000004E-3</v>
      </c>
      <c r="IX29" s="913" t="s">
        <v>8</v>
      </c>
      <c r="IY29" s="903" t="str">
        <f>(IF(((IW29/$C29)&lt;10),"&lt;10",ROUND((IW29/$C29),0)))</f>
        <v>&lt;10</v>
      </c>
      <c r="IZ29" s="914">
        <v>2.49E-3</v>
      </c>
      <c r="JA29" s="913" t="s">
        <v>8</v>
      </c>
      <c r="JB29" s="913"/>
      <c r="JC29" s="870">
        <v>1.58E-3</v>
      </c>
      <c r="JD29" s="913" t="s">
        <v>12</v>
      </c>
      <c r="JE29" s="913"/>
      <c r="JF29" s="914">
        <v>1.58E-3</v>
      </c>
      <c r="JG29" s="913" t="s">
        <v>12</v>
      </c>
      <c r="JH29" s="913"/>
      <c r="JI29" s="870">
        <v>1.58E-3</v>
      </c>
      <c r="JJ29" s="913" t="s">
        <v>12</v>
      </c>
      <c r="JK29" s="913"/>
      <c r="JL29" s="875">
        <v>1.58E-3</v>
      </c>
      <c r="JM29" s="874" t="s">
        <v>12</v>
      </c>
      <c r="JN29" s="874"/>
      <c r="JO29" s="788"/>
      <c r="JP29" s="861"/>
      <c r="JQ29" s="861"/>
      <c r="JR29" s="788"/>
      <c r="JS29" s="861"/>
      <c r="JT29" s="861"/>
      <c r="JU29" s="788"/>
      <c r="JV29" s="861"/>
      <c r="JW29" s="861"/>
      <c r="JX29" s="788"/>
      <c r="JY29" s="861"/>
      <c r="JZ29" s="861"/>
      <c r="KA29" s="864"/>
      <c r="KB29" s="861"/>
      <c r="KC29" s="861"/>
      <c r="KD29" s="788"/>
      <c r="KE29" s="861"/>
      <c r="KF29" s="861"/>
      <c r="KG29" s="861"/>
      <c r="KH29" s="861"/>
      <c r="KI29" s="861"/>
      <c r="KJ29" s="788"/>
      <c r="KK29" s="788"/>
      <c r="KL29" s="788"/>
      <c r="KM29" s="788"/>
      <c r="KN29" s="788"/>
      <c r="KO29" s="788"/>
      <c r="KP29" s="788"/>
      <c r="KQ29" s="788"/>
      <c r="KR29" s="788"/>
      <c r="KS29" s="864"/>
      <c r="KT29" s="861"/>
      <c r="KU29" s="861"/>
      <c r="KV29" s="788"/>
      <c r="KW29" s="861"/>
      <c r="KX29" s="861"/>
      <c r="KY29" s="788"/>
      <c r="KZ29" s="861"/>
      <c r="LA29" s="861"/>
      <c r="LB29" s="788"/>
      <c r="LC29" s="861"/>
      <c r="LD29" s="861"/>
      <c r="LE29" s="788"/>
      <c r="LF29" s="861"/>
      <c r="LG29" s="861"/>
      <c r="LH29" s="788"/>
      <c r="LI29" s="861"/>
      <c r="LJ29" s="861"/>
      <c r="LK29" s="788"/>
      <c r="LL29" s="861"/>
      <c r="LM29" s="861"/>
      <c r="LN29" s="864"/>
      <c r="LO29" s="861"/>
      <c r="LP29" s="861"/>
      <c r="LQ29" s="788"/>
      <c r="LR29" s="861"/>
      <c r="LS29" s="861"/>
      <c r="LT29" s="788"/>
      <c r="LU29" s="861"/>
      <c r="LV29" s="861"/>
      <c r="LW29" s="788"/>
      <c r="LX29" s="861"/>
      <c r="LY29" s="861"/>
      <c r="LZ29" s="788"/>
      <c r="MA29" s="861"/>
      <c r="MB29" s="861"/>
      <c r="MC29" s="863"/>
      <c r="MD29" s="861"/>
      <c r="ME29" s="861"/>
      <c r="MF29" s="788"/>
      <c r="MG29" s="861"/>
      <c r="MH29" s="861"/>
      <c r="MI29" s="864"/>
      <c r="MJ29" s="861"/>
      <c r="MK29" s="861"/>
      <c r="ML29" s="788"/>
      <c r="MM29" s="861"/>
      <c r="MN29" s="861"/>
      <c r="MO29" s="788"/>
      <c r="MP29" s="861"/>
      <c r="MQ29" s="861"/>
      <c r="MR29" s="788"/>
      <c r="MS29" s="861"/>
      <c r="MT29" s="861"/>
      <c r="MU29" s="788"/>
      <c r="MV29" s="861"/>
      <c r="MW29" s="861"/>
      <c r="MX29" s="788"/>
      <c r="MY29" s="861"/>
      <c r="MZ29" s="861"/>
      <c r="NA29" s="788"/>
      <c r="NB29" s="861"/>
      <c r="NC29" s="861"/>
      <c r="ND29" s="864"/>
      <c r="NE29" s="861"/>
      <c r="NF29" s="861"/>
      <c r="NG29" s="788"/>
      <c r="NH29" s="861"/>
      <c r="NI29" s="861"/>
      <c r="NJ29" s="788"/>
      <c r="NK29" s="861"/>
      <c r="NL29" s="861"/>
      <c r="NM29" s="788"/>
      <c r="NN29" s="861"/>
      <c r="NO29" s="861"/>
      <c r="NP29" s="788"/>
      <c r="NQ29" s="861"/>
      <c r="NR29" s="861"/>
      <c r="NS29" s="788"/>
      <c r="NT29" s="861"/>
      <c r="NU29" s="861"/>
      <c r="NV29" s="788"/>
      <c r="NW29" s="861"/>
      <c r="NX29" s="861"/>
      <c r="NY29" s="864"/>
      <c r="NZ29" s="861"/>
      <c r="OA29" s="861"/>
      <c r="OB29" s="788"/>
      <c r="OC29" s="861"/>
      <c r="OD29" s="861"/>
      <c r="OE29" s="788"/>
      <c r="OF29" s="861"/>
      <c r="OG29" s="861"/>
      <c r="OH29" s="788"/>
      <c r="OI29" s="861"/>
      <c r="OJ29" s="861"/>
      <c r="OK29" s="788"/>
      <c r="OL29" s="861"/>
      <c r="OM29" s="861"/>
      <c r="ON29" s="788"/>
      <c r="OO29" s="861"/>
      <c r="OP29" s="861"/>
      <c r="OQ29" s="788"/>
      <c r="OR29" s="861"/>
      <c r="OS29" s="861"/>
      <c r="OT29" s="864"/>
      <c r="OU29" s="861"/>
      <c r="OV29" s="861"/>
      <c r="OW29" s="864"/>
      <c r="OX29" s="861"/>
      <c r="OY29" s="861"/>
      <c r="OZ29" s="864"/>
      <c r="PA29" s="861"/>
      <c r="PB29" s="861"/>
    </row>
    <row r="30" spans="1:418" s="700" customFormat="1" ht="13.5" customHeight="1" x14ac:dyDescent="0.25">
      <c r="A30" s="833" t="s">
        <v>552</v>
      </c>
      <c r="B30" s="834" t="s">
        <v>540</v>
      </c>
      <c r="C30" s="2230" t="s">
        <v>2</v>
      </c>
      <c r="D30" s="770" t="s">
        <v>2</v>
      </c>
      <c r="E30" s="835"/>
      <c r="F30" s="836" t="s">
        <v>3</v>
      </c>
      <c r="G30" s="836"/>
      <c r="H30" s="835"/>
      <c r="I30" s="836" t="s">
        <v>3</v>
      </c>
      <c r="J30" s="836"/>
      <c r="K30" s="835"/>
      <c r="L30" s="836" t="s">
        <v>3</v>
      </c>
      <c r="M30" s="836"/>
      <c r="N30" s="835"/>
      <c r="O30" s="836" t="s">
        <v>3</v>
      </c>
      <c r="P30" s="836"/>
      <c r="Q30" s="835"/>
      <c r="R30" s="836" t="s">
        <v>3</v>
      </c>
      <c r="S30" s="836"/>
      <c r="T30" s="835"/>
      <c r="U30" s="836" t="s">
        <v>3</v>
      </c>
      <c r="V30" s="836"/>
      <c r="W30" s="835"/>
      <c r="X30" s="836" t="s">
        <v>3</v>
      </c>
      <c r="Y30" s="836"/>
      <c r="Z30" s="835"/>
      <c r="AA30" s="836" t="s">
        <v>3</v>
      </c>
      <c r="AB30" s="836"/>
      <c r="AC30" s="835"/>
      <c r="AD30" s="836" t="s">
        <v>3</v>
      </c>
      <c r="AE30" s="836"/>
      <c r="AF30" s="835"/>
      <c r="AG30" s="836" t="s">
        <v>3</v>
      </c>
      <c r="AH30" s="836"/>
      <c r="AI30" s="835"/>
      <c r="AJ30" s="836" t="s">
        <v>3</v>
      </c>
      <c r="AK30" s="836"/>
      <c r="AL30" s="835"/>
      <c r="AM30" s="836" t="s">
        <v>3</v>
      </c>
      <c r="AN30" s="836"/>
      <c r="AO30" s="835"/>
      <c r="AP30" s="836" t="s">
        <v>3</v>
      </c>
      <c r="AQ30" s="836"/>
      <c r="AR30" s="835"/>
      <c r="AS30" s="836" t="s">
        <v>3</v>
      </c>
      <c r="AT30" s="836"/>
      <c r="AU30" s="835"/>
      <c r="AV30" s="836" t="s">
        <v>3</v>
      </c>
      <c r="AW30" s="836"/>
      <c r="AX30" s="835"/>
      <c r="AY30" s="836" t="s">
        <v>3</v>
      </c>
      <c r="AZ30" s="836"/>
      <c r="BA30" s="835"/>
      <c r="BB30" s="836" t="s">
        <v>3</v>
      </c>
      <c r="BC30" s="836"/>
      <c r="BD30" s="835"/>
      <c r="BE30" s="836" t="s">
        <v>3</v>
      </c>
      <c r="BF30" s="836"/>
      <c r="BG30" s="835"/>
      <c r="BH30" s="836" t="s">
        <v>3</v>
      </c>
      <c r="BI30" s="836"/>
      <c r="BJ30" s="835"/>
      <c r="BK30" s="836" t="s">
        <v>3</v>
      </c>
      <c r="BL30" s="836"/>
      <c r="BM30" s="835"/>
      <c r="BN30" s="836" t="s">
        <v>3</v>
      </c>
      <c r="BO30" s="836"/>
      <c r="BP30" s="835"/>
      <c r="BQ30" s="836" t="s">
        <v>3</v>
      </c>
      <c r="BR30" s="836"/>
      <c r="BS30" s="835"/>
      <c r="BT30" s="835" t="s">
        <v>3</v>
      </c>
      <c r="BU30" s="835"/>
      <c r="BV30" s="836" t="s">
        <v>3</v>
      </c>
      <c r="BW30" s="836"/>
      <c r="BX30" s="835"/>
      <c r="BY30" s="836" t="s">
        <v>3</v>
      </c>
      <c r="BZ30" s="836"/>
      <c r="CA30" s="835"/>
      <c r="CB30" s="836" t="s">
        <v>3</v>
      </c>
      <c r="CC30" s="836"/>
      <c r="CD30" s="835"/>
      <c r="CE30" s="836" t="s">
        <v>3</v>
      </c>
      <c r="CF30" s="836"/>
      <c r="CG30" s="835"/>
      <c r="CH30" s="836" t="s">
        <v>3</v>
      </c>
      <c r="CI30" s="836"/>
      <c r="CJ30" s="835"/>
      <c r="CK30" s="836" t="s">
        <v>3</v>
      </c>
      <c r="CL30" s="836"/>
      <c r="CM30" s="835"/>
      <c r="CN30" s="836" t="s">
        <v>3</v>
      </c>
      <c r="CO30" s="836"/>
      <c r="CP30" s="835"/>
      <c r="CQ30" s="836" t="s">
        <v>3</v>
      </c>
      <c r="CR30" s="836"/>
      <c r="CS30" s="835"/>
      <c r="CT30" s="836" t="s">
        <v>3</v>
      </c>
      <c r="CU30" s="836"/>
      <c r="CV30" s="835"/>
      <c r="CW30" s="836" t="s">
        <v>3</v>
      </c>
      <c r="CX30" s="836"/>
      <c r="CY30" s="835"/>
      <c r="CZ30" s="836" t="s">
        <v>3</v>
      </c>
      <c r="DA30" s="836"/>
      <c r="DB30" s="835"/>
      <c r="DC30" s="835" t="s">
        <v>3</v>
      </c>
      <c r="DD30" s="835"/>
      <c r="DE30" s="835" t="s">
        <v>3</v>
      </c>
      <c r="DF30" s="835"/>
      <c r="DG30" s="836" t="s">
        <v>3</v>
      </c>
      <c r="DH30" s="836"/>
      <c r="DI30" s="835"/>
      <c r="DJ30" s="836" t="s">
        <v>3</v>
      </c>
      <c r="DK30" s="836"/>
      <c r="DL30" s="835"/>
      <c r="DM30" s="836" t="s">
        <v>3</v>
      </c>
      <c r="DN30" s="836"/>
      <c r="DO30" s="835"/>
      <c r="DP30" s="836" t="s">
        <v>3</v>
      </c>
      <c r="DQ30" s="836"/>
      <c r="DR30" s="835"/>
      <c r="DS30" s="836" t="s">
        <v>3</v>
      </c>
      <c r="DT30" s="836"/>
      <c r="DU30" s="835"/>
      <c r="DV30" s="836" t="s">
        <v>3</v>
      </c>
      <c r="DW30" s="836"/>
      <c r="DX30" s="835"/>
      <c r="DY30" s="836" t="s">
        <v>3</v>
      </c>
      <c r="DZ30" s="836"/>
      <c r="EA30" s="835"/>
      <c r="EB30" s="836" t="s">
        <v>3</v>
      </c>
      <c r="EC30" s="836"/>
      <c r="ED30" s="835"/>
      <c r="EE30" s="835" t="s">
        <v>3</v>
      </c>
      <c r="EF30" s="835"/>
      <c r="EG30" s="836" t="s">
        <v>3</v>
      </c>
      <c r="EH30" s="836"/>
      <c r="EI30" s="835"/>
      <c r="EJ30" s="836" t="s">
        <v>3</v>
      </c>
      <c r="EK30" s="836"/>
      <c r="EL30" s="835"/>
      <c r="EM30" s="836" t="s">
        <v>3</v>
      </c>
      <c r="EN30" s="836"/>
      <c r="EO30" s="835"/>
      <c r="EP30" s="836" t="s">
        <v>3</v>
      </c>
      <c r="EQ30" s="836"/>
      <c r="ER30" s="835"/>
      <c r="ES30" s="836" t="s">
        <v>3</v>
      </c>
      <c r="ET30" s="836"/>
      <c r="EU30" s="916"/>
      <c r="EV30" s="917"/>
      <c r="EW30" s="917"/>
      <c r="EX30" s="916"/>
      <c r="EY30" s="917"/>
      <c r="EZ30" s="917"/>
      <c r="FA30" s="916"/>
      <c r="FB30" s="917"/>
      <c r="FC30" s="917"/>
      <c r="FD30" s="916"/>
      <c r="FE30" s="917"/>
      <c r="FF30" s="917"/>
      <c r="FG30" s="916"/>
      <c r="FH30" s="917"/>
      <c r="FI30" s="917"/>
      <c r="FJ30" s="916"/>
      <c r="FK30" s="917"/>
      <c r="FL30" s="917"/>
      <c r="FM30" s="916"/>
      <c r="FN30" s="917"/>
      <c r="FO30" s="917"/>
      <c r="FP30" s="916"/>
      <c r="FQ30" s="917"/>
      <c r="FR30" s="917"/>
      <c r="FS30" s="916"/>
      <c r="FT30" s="917"/>
      <c r="FU30" s="917"/>
      <c r="FV30" s="916"/>
      <c r="FW30" s="917"/>
      <c r="FX30" s="917"/>
      <c r="FY30" s="916"/>
      <c r="FZ30" s="917"/>
      <c r="GA30" s="917"/>
      <c r="GB30" s="916"/>
      <c r="GC30" s="917"/>
      <c r="GD30" s="917"/>
      <c r="GE30" s="916"/>
      <c r="GF30" s="917"/>
      <c r="GG30" s="917"/>
      <c r="GH30" s="916"/>
      <c r="GI30" s="838" t="s">
        <v>3</v>
      </c>
      <c r="GJ30" s="917"/>
      <c r="GK30" s="839"/>
      <c r="GL30" s="840"/>
      <c r="GM30" s="840"/>
      <c r="GN30" s="839"/>
      <c r="GO30" s="840"/>
      <c r="GP30" s="840"/>
      <c r="GQ30" s="839"/>
      <c r="GR30" s="840"/>
      <c r="GS30" s="840"/>
      <c r="GT30" s="839"/>
      <c r="GU30" s="840"/>
      <c r="GV30" s="840"/>
      <c r="GW30" s="839"/>
      <c r="GX30" s="840"/>
      <c r="GY30" s="840"/>
      <c r="GZ30" s="839"/>
      <c r="HA30" s="840"/>
      <c r="HB30" s="840"/>
      <c r="HC30" s="839"/>
      <c r="HD30" s="840"/>
      <c r="HE30" s="840"/>
      <c r="HF30" s="839"/>
      <c r="HG30" s="840"/>
      <c r="HH30" s="840"/>
      <c r="HI30" s="839"/>
      <c r="HJ30" s="840"/>
      <c r="HK30" s="840"/>
      <c r="HL30" s="839"/>
      <c r="HM30" s="840"/>
      <c r="HN30" s="840"/>
      <c r="HO30" s="839"/>
      <c r="HP30" s="840"/>
      <c r="HQ30" s="840"/>
      <c r="HR30" s="839"/>
      <c r="HS30" s="840"/>
      <c r="HT30" s="840"/>
      <c r="HU30" s="839"/>
      <c r="HV30" s="840"/>
      <c r="HW30" s="840"/>
      <c r="HX30" s="839"/>
      <c r="HY30" s="840"/>
      <c r="HZ30" s="840"/>
      <c r="IA30" s="839"/>
      <c r="IB30" s="840"/>
      <c r="IC30" s="840"/>
      <c r="ID30" s="839"/>
      <c r="IE30" s="840"/>
      <c r="IF30" s="840"/>
      <c r="IG30" s="839"/>
      <c r="IH30" s="840"/>
      <c r="II30" s="840"/>
      <c r="IJ30" s="839"/>
      <c r="IK30" s="841"/>
      <c r="IL30" s="839"/>
      <c r="IM30" s="841"/>
      <c r="IN30" s="839"/>
      <c r="IO30" s="840"/>
      <c r="IP30" s="840"/>
      <c r="IQ30" s="839"/>
      <c r="IR30" s="840"/>
      <c r="IS30" s="840"/>
      <c r="IT30" s="839"/>
      <c r="IU30" s="840"/>
      <c r="IV30" s="840"/>
      <c r="IW30" s="918"/>
      <c r="IX30" s="919"/>
      <c r="IY30" s="913"/>
      <c r="IZ30" s="920"/>
      <c r="JA30" s="919"/>
      <c r="JB30" s="919"/>
      <c r="JC30" s="921"/>
      <c r="JD30" s="922"/>
      <c r="JE30" s="922"/>
      <c r="JF30" s="923"/>
      <c r="JG30" s="922"/>
      <c r="JH30" s="922"/>
      <c r="JI30" s="921"/>
      <c r="JJ30" s="922"/>
      <c r="JK30" s="922"/>
      <c r="JL30" s="921"/>
      <c r="JM30" s="922"/>
      <c r="JN30" s="922"/>
      <c r="JO30" s="924"/>
      <c r="JP30" s="925"/>
      <c r="JQ30" s="925"/>
      <c r="JR30" s="924"/>
      <c r="JS30" s="925"/>
      <c r="JT30" s="925"/>
      <c r="JU30" s="924"/>
      <c r="JV30" s="925"/>
      <c r="JW30" s="925"/>
      <c r="JX30" s="924"/>
      <c r="JY30" s="925"/>
      <c r="JZ30" s="925"/>
      <c r="KA30" s="926"/>
      <c r="KB30" s="925"/>
      <c r="KC30" s="925"/>
      <c r="KD30" s="924"/>
      <c r="KE30" s="925"/>
      <c r="KF30" s="925"/>
      <c r="KG30" s="925"/>
      <c r="KH30" s="925"/>
      <c r="KI30" s="925"/>
      <c r="KJ30" s="924"/>
      <c r="KK30" s="924"/>
      <c r="KL30" s="924"/>
      <c r="KM30" s="924"/>
      <c r="KN30" s="924"/>
      <c r="KO30" s="924"/>
      <c r="KP30" s="924"/>
      <c r="KQ30" s="924"/>
      <c r="KR30" s="924"/>
      <c r="KS30" s="926"/>
      <c r="KT30" s="925"/>
      <c r="KU30" s="925"/>
      <c r="KV30" s="924"/>
      <c r="KW30" s="925"/>
      <c r="KX30" s="925"/>
      <c r="KY30" s="924"/>
      <c r="KZ30" s="925"/>
      <c r="LA30" s="925"/>
      <c r="LB30" s="924"/>
      <c r="LC30" s="925"/>
      <c r="LD30" s="925"/>
      <c r="LE30" s="924"/>
      <c r="LF30" s="925"/>
      <c r="LG30" s="925"/>
      <c r="LH30" s="924"/>
      <c r="LI30" s="925"/>
      <c r="LJ30" s="925"/>
      <c r="LK30" s="924"/>
      <c r="LL30" s="925"/>
      <c r="LM30" s="925"/>
      <c r="LN30" s="926"/>
      <c r="LO30" s="925"/>
      <c r="LP30" s="925"/>
      <c r="LQ30" s="924"/>
      <c r="LR30" s="925"/>
      <c r="LS30" s="925"/>
      <c r="LT30" s="924"/>
      <c r="LU30" s="925"/>
      <c r="LV30" s="925"/>
      <c r="LW30" s="924"/>
      <c r="LX30" s="925"/>
      <c r="LY30" s="925"/>
      <c r="LZ30" s="924"/>
      <c r="MA30" s="925"/>
      <c r="MB30" s="925"/>
      <c r="MC30" s="927"/>
      <c r="MD30" s="925"/>
      <c r="ME30" s="925"/>
      <c r="MF30" s="924"/>
      <c r="MG30" s="925"/>
      <c r="MH30" s="925"/>
      <c r="MI30" s="926"/>
      <c r="MJ30" s="925"/>
      <c r="MK30" s="925"/>
      <c r="ML30" s="924"/>
      <c r="MM30" s="925"/>
      <c r="MN30" s="925"/>
      <c r="MO30" s="924"/>
      <c r="MP30" s="925"/>
      <c r="MQ30" s="925"/>
      <c r="MR30" s="924"/>
      <c r="MS30" s="925"/>
      <c r="MT30" s="925"/>
      <c r="MU30" s="924"/>
      <c r="MV30" s="925"/>
      <c r="MW30" s="925"/>
      <c r="MX30" s="924"/>
      <c r="MY30" s="925"/>
      <c r="MZ30" s="925"/>
      <c r="NA30" s="924"/>
      <c r="NB30" s="925"/>
      <c r="NC30" s="925"/>
      <c r="ND30" s="926"/>
      <c r="NE30" s="925"/>
      <c r="NF30" s="925"/>
      <c r="NG30" s="924"/>
      <c r="NH30" s="925"/>
      <c r="NI30" s="925"/>
      <c r="NJ30" s="924"/>
      <c r="NK30" s="925"/>
      <c r="NL30" s="925"/>
      <c r="NM30" s="924"/>
      <c r="NN30" s="925"/>
      <c r="NO30" s="925"/>
      <c r="NP30" s="924"/>
      <c r="NQ30" s="925"/>
      <c r="NR30" s="925"/>
      <c r="NS30" s="924"/>
      <c r="NT30" s="925"/>
      <c r="NU30" s="925"/>
      <c r="NV30" s="924"/>
      <c r="NW30" s="925"/>
      <c r="NX30" s="925"/>
      <c r="NY30" s="926"/>
      <c r="NZ30" s="925"/>
      <c r="OA30" s="925"/>
      <c r="OB30" s="924"/>
      <c r="OC30" s="925"/>
      <c r="OD30" s="925"/>
      <c r="OE30" s="924"/>
      <c r="OF30" s="925"/>
      <c r="OG30" s="925"/>
      <c r="OH30" s="924"/>
      <c r="OI30" s="925"/>
      <c r="OJ30" s="925"/>
      <c r="OK30" s="924"/>
      <c r="OL30" s="925"/>
      <c r="OM30" s="925"/>
      <c r="ON30" s="924"/>
      <c r="OO30" s="925"/>
      <c r="OP30" s="925"/>
      <c r="OQ30" s="924"/>
      <c r="OR30" s="925"/>
      <c r="OS30" s="925"/>
      <c r="OT30" s="926"/>
      <c r="OU30" s="925"/>
      <c r="OV30" s="925"/>
      <c r="OW30" s="926"/>
      <c r="OX30" s="925"/>
      <c r="OY30" s="925"/>
      <c r="OZ30" s="926"/>
      <c r="PA30" s="925"/>
      <c r="PB30" s="925"/>
    </row>
    <row r="31" spans="1:418" s="700" customFormat="1" ht="13.5" customHeight="1" x14ac:dyDescent="0.25">
      <c r="A31" s="768" t="s">
        <v>309</v>
      </c>
      <c r="B31" s="769" t="s">
        <v>540</v>
      </c>
      <c r="C31" s="869">
        <v>5.4000000000000001E-4</v>
      </c>
      <c r="D31" s="769" t="s">
        <v>2</v>
      </c>
      <c r="E31" s="852"/>
      <c r="F31" s="853"/>
      <c r="G31" s="853"/>
      <c r="H31" s="852"/>
      <c r="I31" s="853"/>
      <c r="J31" s="853"/>
      <c r="K31" s="852"/>
      <c r="L31" s="853"/>
      <c r="M31" s="853"/>
      <c r="N31" s="852"/>
      <c r="O31" s="853"/>
      <c r="P31" s="853"/>
      <c r="Q31" s="852"/>
      <c r="R31" s="853"/>
      <c r="S31" s="853"/>
      <c r="T31" s="852"/>
      <c r="U31" s="853"/>
      <c r="V31" s="853"/>
      <c r="W31" s="852"/>
      <c r="X31" s="853"/>
      <c r="Y31" s="853"/>
      <c r="Z31" s="852"/>
      <c r="AA31" s="853"/>
      <c r="AB31" s="853"/>
      <c r="AC31" s="852"/>
      <c r="AD31" s="853"/>
      <c r="AE31" s="853"/>
      <c r="AF31" s="852"/>
      <c r="AG31" s="853"/>
      <c r="AH31" s="853"/>
      <c r="AI31" s="852"/>
      <c r="AJ31" s="853"/>
      <c r="AK31" s="853"/>
      <c r="AL31" s="852"/>
      <c r="AM31" s="853"/>
      <c r="AN31" s="853"/>
      <c r="AO31" s="852"/>
      <c r="AP31" s="853"/>
      <c r="AQ31" s="853"/>
      <c r="AR31" s="852"/>
      <c r="AS31" s="853"/>
      <c r="AT31" s="853"/>
      <c r="AU31" s="852"/>
      <c r="AV31" s="853"/>
      <c r="AW31" s="853"/>
      <c r="AX31" s="852"/>
      <c r="AY31" s="853"/>
      <c r="AZ31" s="853"/>
      <c r="BA31" s="852"/>
      <c r="BB31" s="853"/>
      <c r="BC31" s="853"/>
      <c r="BD31" s="852"/>
      <c r="BE31" s="853"/>
      <c r="BF31" s="853"/>
      <c r="BG31" s="852"/>
      <c r="BH31" s="853"/>
      <c r="BI31" s="853"/>
      <c r="BJ31" s="852"/>
      <c r="BK31" s="853"/>
      <c r="BL31" s="853"/>
      <c r="BM31" s="852"/>
      <c r="BN31" s="853"/>
      <c r="BO31" s="853"/>
      <c r="BP31" s="852"/>
      <c r="BQ31" s="853"/>
      <c r="BR31" s="853"/>
      <c r="BS31" s="852"/>
      <c r="BT31" s="852"/>
      <c r="BU31" s="852"/>
      <c r="BV31" s="853"/>
      <c r="BW31" s="853"/>
      <c r="BX31" s="852"/>
      <c r="BY31" s="853"/>
      <c r="BZ31" s="853"/>
      <c r="CA31" s="852"/>
      <c r="CB31" s="853"/>
      <c r="CC31" s="853"/>
      <c r="CD31" s="852"/>
      <c r="CE31" s="853"/>
      <c r="CF31" s="853"/>
      <c r="CG31" s="852"/>
      <c r="CH31" s="853"/>
      <c r="CI31" s="853"/>
      <c r="CJ31" s="852"/>
      <c r="CK31" s="853"/>
      <c r="CL31" s="853"/>
      <c r="CM31" s="852"/>
      <c r="CN31" s="853"/>
      <c r="CO31" s="853"/>
      <c r="CP31" s="852"/>
      <c r="CQ31" s="853"/>
      <c r="CR31" s="853"/>
      <c r="CS31" s="852"/>
      <c r="CT31" s="853"/>
      <c r="CU31" s="853"/>
      <c r="CV31" s="852"/>
      <c r="CW31" s="853"/>
      <c r="CX31" s="853"/>
      <c r="CY31" s="852"/>
      <c r="CZ31" s="853"/>
      <c r="DA31" s="853"/>
      <c r="DB31" s="852"/>
      <c r="DC31" s="852"/>
      <c r="DD31" s="852"/>
      <c r="DE31" s="852"/>
      <c r="DF31" s="852"/>
      <c r="DG31" s="853"/>
      <c r="DH31" s="853"/>
      <c r="DI31" s="852"/>
      <c r="DJ31" s="853"/>
      <c r="DK31" s="853"/>
      <c r="DL31" s="852"/>
      <c r="DM31" s="853"/>
      <c r="DN31" s="853"/>
      <c r="DO31" s="852"/>
      <c r="DP31" s="853"/>
      <c r="DQ31" s="853"/>
      <c r="DR31" s="852"/>
      <c r="DS31" s="853"/>
      <c r="DT31" s="853"/>
      <c r="DU31" s="852"/>
      <c r="DV31" s="853"/>
      <c r="DW31" s="853"/>
      <c r="DX31" s="852"/>
      <c r="DY31" s="853"/>
      <c r="DZ31" s="853"/>
      <c r="EA31" s="852"/>
      <c r="EB31" s="853"/>
      <c r="EC31" s="853"/>
      <c r="ED31" s="852"/>
      <c r="EE31" s="852"/>
      <c r="EF31" s="852"/>
      <c r="EG31" s="853"/>
      <c r="EH31" s="853"/>
      <c r="EI31" s="852"/>
      <c r="EJ31" s="853"/>
      <c r="EK31" s="853"/>
      <c r="EL31" s="852"/>
      <c r="EM31" s="853"/>
      <c r="EN31" s="853"/>
      <c r="EO31" s="852"/>
      <c r="EP31" s="853"/>
      <c r="EQ31" s="853"/>
      <c r="ER31" s="852"/>
      <c r="ES31" s="853"/>
      <c r="ET31" s="853"/>
      <c r="EU31" s="867" t="s">
        <v>3</v>
      </c>
      <c r="EV31" s="854" t="s">
        <v>3</v>
      </c>
      <c r="EW31" s="854"/>
      <c r="EX31" s="867" t="s">
        <v>3</v>
      </c>
      <c r="EY31" s="854" t="s">
        <v>3</v>
      </c>
      <c r="EZ31" s="854"/>
      <c r="FA31" s="867" t="s">
        <v>3</v>
      </c>
      <c r="FB31" s="854" t="s">
        <v>3</v>
      </c>
      <c r="FC31" s="854"/>
      <c r="FD31" s="867" t="s">
        <v>3</v>
      </c>
      <c r="FE31" s="854" t="s">
        <v>3</v>
      </c>
      <c r="FF31" s="854"/>
      <c r="FG31" s="867" t="s">
        <v>3</v>
      </c>
      <c r="FH31" s="854" t="s">
        <v>3</v>
      </c>
      <c r="FI31" s="854"/>
      <c r="FJ31" s="867" t="s">
        <v>3</v>
      </c>
      <c r="FK31" s="854" t="s">
        <v>3</v>
      </c>
      <c r="FL31" s="854"/>
      <c r="FM31" s="867" t="s">
        <v>3</v>
      </c>
      <c r="FN31" s="854" t="s">
        <v>3</v>
      </c>
      <c r="FO31" s="854"/>
      <c r="FP31" s="867" t="s">
        <v>3</v>
      </c>
      <c r="FQ31" s="854" t="s">
        <v>3</v>
      </c>
      <c r="FR31" s="854"/>
      <c r="FS31" s="867" t="s">
        <v>3</v>
      </c>
      <c r="FT31" s="854" t="s">
        <v>3</v>
      </c>
      <c r="FU31" s="854"/>
      <c r="FV31" s="867" t="s">
        <v>3</v>
      </c>
      <c r="FW31" s="854" t="s">
        <v>3</v>
      </c>
      <c r="FX31" s="854"/>
      <c r="FY31" s="867" t="s">
        <v>3</v>
      </c>
      <c r="FZ31" s="854" t="s">
        <v>3</v>
      </c>
      <c r="GA31" s="854"/>
      <c r="GB31" s="867" t="s">
        <v>3</v>
      </c>
      <c r="GC31" s="854" t="s">
        <v>3</v>
      </c>
      <c r="GD31" s="854"/>
      <c r="GE31" s="867" t="s">
        <v>3</v>
      </c>
      <c r="GF31" s="854" t="s">
        <v>3</v>
      </c>
      <c r="GG31" s="854"/>
      <c r="GH31" s="867" t="s">
        <v>3</v>
      </c>
      <c r="GI31" s="854" t="s">
        <v>3</v>
      </c>
      <c r="GJ31" s="854"/>
      <c r="GK31" s="779"/>
      <c r="GL31" s="855"/>
      <c r="GM31" s="855"/>
      <c r="GN31" s="779"/>
      <c r="GO31" s="855"/>
      <c r="GP31" s="855"/>
      <c r="GQ31" s="779"/>
      <c r="GR31" s="855"/>
      <c r="GS31" s="855"/>
      <c r="GT31" s="779"/>
      <c r="GU31" s="855"/>
      <c r="GV31" s="855"/>
      <c r="GW31" s="779"/>
      <c r="GX31" s="855"/>
      <c r="GY31" s="855"/>
      <c r="GZ31" s="779"/>
      <c r="HA31" s="855"/>
      <c r="HB31" s="855"/>
      <c r="HC31" s="779"/>
      <c r="HD31" s="855"/>
      <c r="HE31" s="855"/>
      <c r="HF31" s="779"/>
      <c r="HG31" s="855"/>
      <c r="HH31" s="855"/>
      <c r="HI31" s="779"/>
      <c r="HJ31" s="855"/>
      <c r="HK31" s="855"/>
      <c r="HL31" s="779"/>
      <c r="HM31" s="855"/>
      <c r="HN31" s="855"/>
      <c r="HO31" s="779"/>
      <c r="HP31" s="855"/>
      <c r="HQ31" s="855"/>
      <c r="HR31" s="779"/>
      <c r="HS31" s="855"/>
      <c r="HT31" s="855"/>
      <c r="HU31" s="779"/>
      <c r="HV31" s="855"/>
      <c r="HW31" s="855"/>
      <c r="HX31" s="779"/>
      <c r="HY31" s="855"/>
      <c r="HZ31" s="855"/>
      <c r="IA31" s="779"/>
      <c r="IB31" s="855"/>
      <c r="IC31" s="855"/>
      <c r="ID31" s="779"/>
      <c r="IE31" s="855"/>
      <c r="IF31" s="855"/>
      <c r="IG31" s="779"/>
      <c r="IH31" s="855"/>
      <c r="II31" s="855"/>
      <c r="IJ31" s="779"/>
      <c r="IK31" s="856"/>
      <c r="IL31" s="779"/>
      <c r="IM31" s="856"/>
      <c r="IN31" s="779"/>
      <c r="IO31" s="855"/>
      <c r="IP31" s="855"/>
      <c r="IQ31" s="779"/>
      <c r="IR31" s="855"/>
      <c r="IS31" s="855"/>
      <c r="IT31" s="779"/>
      <c r="IU31" s="855"/>
      <c r="IV31" s="855"/>
      <c r="IW31" s="915">
        <v>3.4100000000000003E-3</v>
      </c>
      <c r="IX31" s="913" t="s">
        <v>8</v>
      </c>
      <c r="IY31" s="903" t="str">
        <f>(IF(((IW31/$C31)&lt;10),"&lt;10",ROUND((IW31/$C31),0)))</f>
        <v>&lt;10</v>
      </c>
      <c r="IZ31" s="914">
        <v>1.4599999999999999E-3</v>
      </c>
      <c r="JA31" s="913" t="s">
        <v>12</v>
      </c>
      <c r="JB31" s="913"/>
      <c r="JC31" s="870">
        <v>1.4599999999999999E-3</v>
      </c>
      <c r="JD31" s="913" t="s">
        <v>12</v>
      </c>
      <c r="JE31" s="913"/>
      <c r="JF31" s="914">
        <v>1.4599999999999999E-3</v>
      </c>
      <c r="JG31" s="913" t="s">
        <v>12</v>
      </c>
      <c r="JH31" s="913"/>
      <c r="JI31" s="870">
        <v>1.4599999999999999E-3</v>
      </c>
      <c r="JJ31" s="913" t="s">
        <v>12</v>
      </c>
      <c r="JK31" s="913"/>
      <c r="JL31" s="875">
        <v>1.4599999999999999E-3</v>
      </c>
      <c r="JM31" s="874" t="s">
        <v>12</v>
      </c>
      <c r="JN31" s="874"/>
      <c r="JO31" s="788"/>
      <c r="JP31" s="861"/>
      <c r="JQ31" s="861"/>
      <c r="JR31" s="788"/>
      <c r="JS31" s="861"/>
      <c r="JT31" s="861"/>
      <c r="JU31" s="788"/>
      <c r="JV31" s="861"/>
      <c r="JW31" s="861"/>
      <c r="JX31" s="788"/>
      <c r="JY31" s="861"/>
      <c r="JZ31" s="861"/>
      <c r="KA31" s="864"/>
      <c r="KB31" s="861"/>
      <c r="KC31" s="861"/>
      <c r="KD31" s="788"/>
      <c r="KE31" s="861"/>
      <c r="KF31" s="861"/>
      <c r="KG31" s="861"/>
      <c r="KH31" s="861"/>
      <c r="KI31" s="861"/>
      <c r="KJ31" s="788"/>
      <c r="KK31" s="788"/>
      <c r="KL31" s="788"/>
      <c r="KM31" s="788"/>
      <c r="KN31" s="788"/>
      <c r="KO31" s="788"/>
      <c r="KP31" s="788"/>
      <c r="KQ31" s="788"/>
      <c r="KR31" s="788"/>
      <c r="KS31" s="864"/>
      <c r="KT31" s="861"/>
      <c r="KU31" s="861"/>
      <c r="KV31" s="788"/>
      <c r="KW31" s="861"/>
      <c r="KX31" s="861"/>
      <c r="KY31" s="788"/>
      <c r="KZ31" s="861"/>
      <c r="LA31" s="861"/>
      <c r="LB31" s="788"/>
      <c r="LC31" s="861"/>
      <c r="LD31" s="861"/>
      <c r="LE31" s="788"/>
      <c r="LF31" s="861"/>
      <c r="LG31" s="861"/>
      <c r="LH31" s="788"/>
      <c r="LI31" s="861"/>
      <c r="LJ31" s="861"/>
      <c r="LK31" s="788"/>
      <c r="LL31" s="861"/>
      <c r="LM31" s="861"/>
      <c r="LN31" s="864"/>
      <c r="LO31" s="861"/>
      <c r="LP31" s="861"/>
      <c r="LQ31" s="788"/>
      <c r="LR31" s="861"/>
      <c r="LS31" s="861"/>
      <c r="LT31" s="788"/>
      <c r="LU31" s="861"/>
      <c r="LV31" s="861"/>
      <c r="LW31" s="788"/>
      <c r="LX31" s="861"/>
      <c r="LY31" s="861"/>
      <c r="LZ31" s="788"/>
      <c r="MA31" s="861"/>
      <c r="MB31" s="861"/>
      <c r="MC31" s="863"/>
      <c r="MD31" s="861"/>
      <c r="ME31" s="861"/>
      <c r="MF31" s="788"/>
      <c r="MG31" s="861"/>
      <c r="MH31" s="861"/>
      <c r="MI31" s="864"/>
      <c r="MJ31" s="861"/>
      <c r="MK31" s="861"/>
      <c r="ML31" s="788"/>
      <c r="MM31" s="861"/>
      <c r="MN31" s="861"/>
      <c r="MO31" s="788"/>
      <c r="MP31" s="861"/>
      <c r="MQ31" s="861"/>
      <c r="MR31" s="788"/>
      <c r="MS31" s="861"/>
      <c r="MT31" s="861"/>
      <c r="MU31" s="788"/>
      <c r="MV31" s="861"/>
      <c r="MW31" s="861"/>
      <c r="MX31" s="788"/>
      <c r="MY31" s="861"/>
      <c r="MZ31" s="861"/>
      <c r="NA31" s="788"/>
      <c r="NB31" s="861"/>
      <c r="NC31" s="861"/>
      <c r="ND31" s="864"/>
      <c r="NE31" s="861"/>
      <c r="NF31" s="861"/>
      <c r="NG31" s="788"/>
      <c r="NH31" s="861"/>
      <c r="NI31" s="861"/>
      <c r="NJ31" s="788"/>
      <c r="NK31" s="861"/>
      <c r="NL31" s="861"/>
      <c r="NM31" s="788"/>
      <c r="NN31" s="861"/>
      <c r="NO31" s="861"/>
      <c r="NP31" s="788"/>
      <c r="NQ31" s="861"/>
      <c r="NR31" s="861"/>
      <c r="NS31" s="788"/>
      <c r="NT31" s="861"/>
      <c r="NU31" s="861"/>
      <c r="NV31" s="788"/>
      <c r="NW31" s="861"/>
      <c r="NX31" s="861"/>
      <c r="NY31" s="864"/>
      <c r="NZ31" s="861"/>
      <c r="OA31" s="861"/>
      <c r="OB31" s="788"/>
      <c r="OC31" s="861"/>
      <c r="OD31" s="861"/>
      <c r="OE31" s="788"/>
      <c r="OF31" s="861"/>
      <c r="OG31" s="861"/>
      <c r="OH31" s="788"/>
      <c r="OI31" s="861"/>
      <c r="OJ31" s="861"/>
      <c r="OK31" s="788"/>
      <c r="OL31" s="861"/>
      <c r="OM31" s="861"/>
      <c r="ON31" s="788"/>
      <c r="OO31" s="861"/>
      <c r="OP31" s="861"/>
      <c r="OQ31" s="788"/>
      <c r="OR31" s="861"/>
      <c r="OS31" s="861"/>
      <c r="OT31" s="864"/>
      <c r="OU31" s="861"/>
      <c r="OV31" s="861"/>
      <c r="OW31" s="864"/>
      <c r="OX31" s="861"/>
      <c r="OY31" s="861"/>
      <c r="OZ31" s="864"/>
      <c r="PA31" s="861"/>
      <c r="PB31" s="861"/>
    </row>
    <row r="32" spans="1:418" s="700" customFormat="1" ht="13.5" customHeight="1" x14ac:dyDescent="0.25">
      <c r="A32" s="768" t="s">
        <v>553</v>
      </c>
      <c r="B32" s="769" t="s">
        <v>540</v>
      </c>
      <c r="C32" s="869">
        <v>0.43</v>
      </c>
      <c r="D32" s="769" t="s">
        <v>2</v>
      </c>
      <c r="E32" s="852"/>
      <c r="F32" s="853" t="s">
        <v>3</v>
      </c>
      <c r="G32" s="853"/>
      <c r="H32" s="852"/>
      <c r="I32" s="853" t="s">
        <v>3</v>
      </c>
      <c r="J32" s="853"/>
      <c r="K32" s="852"/>
      <c r="L32" s="853" t="s">
        <v>3</v>
      </c>
      <c r="M32" s="853"/>
      <c r="N32" s="852"/>
      <c r="O32" s="853" t="s">
        <v>3</v>
      </c>
      <c r="P32" s="853"/>
      <c r="Q32" s="852"/>
      <c r="R32" s="853" t="s">
        <v>3</v>
      </c>
      <c r="S32" s="853"/>
      <c r="T32" s="852"/>
      <c r="U32" s="853" t="s">
        <v>3</v>
      </c>
      <c r="V32" s="853"/>
      <c r="W32" s="852"/>
      <c r="X32" s="853" t="s">
        <v>3</v>
      </c>
      <c r="Y32" s="853"/>
      <c r="Z32" s="852"/>
      <c r="AA32" s="853" t="s">
        <v>3</v>
      </c>
      <c r="AB32" s="853"/>
      <c r="AC32" s="852"/>
      <c r="AD32" s="853" t="s">
        <v>3</v>
      </c>
      <c r="AE32" s="853"/>
      <c r="AF32" s="852"/>
      <c r="AG32" s="853" t="s">
        <v>3</v>
      </c>
      <c r="AH32" s="853"/>
      <c r="AI32" s="852"/>
      <c r="AJ32" s="853" t="s">
        <v>3</v>
      </c>
      <c r="AK32" s="853"/>
      <c r="AL32" s="852"/>
      <c r="AM32" s="853" t="s">
        <v>3</v>
      </c>
      <c r="AN32" s="853"/>
      <c r="AO32" s="852"/>
      <c r="AP32" s="853" t="s">
        <v>3</v>
      </c>
      <c r="AQ32" s="853"/>
      <c r="AR32" s="852"/>
      <c r="AS32" s="853" t="s">
        <v>3</v>
      </c>
      <c r="AT32" s="853"/>
      <c r="AU32" s="852"/>
      <c r="AV32" s="853" t="s">
        <v>3</v>
      </c>
      <c r="AW32" s="853"/>
      <c r="AX32" s="852"/>
      <c r="AY32" s="853" t="s">
        <v>3</v>
      </c>
      <c r="AZ32" s="853"/>
      <c r="BA32" s="852"/>
      <c r="BB32" s="853" t="s">
        <v>3</v>
      </c>
      <c r="BC32" s="853"/>
      <c r="BD32" s="852"/>
      <c r="BE32" s="853" t="s">
        <v>3</v>
      </c>
      <c r="BF32" s="853"/>
      <c r="BG32" s="852"/>
      <c r="BH32" s="853" t="s">
        <v>3</v>
      </c>
      <c r="BI32" s="853"/>
      <c r="BJ32" s="852"/>
      <c r="BK32" s="853" t="s">
        <v>3</v>
      </c>
      <c r="BL32" s="853"/>
      <c r="BM32" s="852"/>
      <c r="BN32" s="853" t="s">
        <v>3</v>
      </c>
      <c r="BO32" s="853"/>
      <c r="BP32" s="852"/>
      <c r="BQ32" s="853" t="s">
        <v>3</v>
      </c>
      <c r="BR32" s="853"/>
      <c r="BS32" s="852"/>
      <c r="BT32" s="852" t="s">
        <v>3</v>
      </c>
      <c r="BU32" s="852"/>
      <c r="BV32" s="853" t="s">
        <v>3</v>
      </c>
      <c r="BW32" s="853"/>
      <c r="BX32" s="852"/>
      <c r="BY32" s="853" t="s">
        <v>3</v>
      </c>
      <c r="BZ32" s="853"/>
      <c r="CA32" s="852"/>
      <c r="CB32" s="853" t="s">
        <v>3</v>
      </c>
      <c r="CC32" s="853"/>
      <c r="CD32" s="852"/>
      <c r="CE32" s="853" t="s">
        <v>3</v>
      </c>
      <c r="CF32" s="853"/>
      <c r="CG32" s="852"/>
      <c r="CH32" s="853" t="s">
        <v>3</v>
      </c>
      <c r="CI32" s="853"/>
      <c r="CJ32" s="852"/>
      <c r="CK32" s="853" t="s">
        <v>3</v>
      </c>
      <c r="CL32" s="853"/>
      <c r="CM32" s="852"/>
      <c r="CN32" s="853" t="s">
        <v>3</v>
      </c>
      <c r="CO32" s="853"/>
      <c r="CP32" s="852"/>
      <c r="CQ32" s="853" t="s">
        <v>3</v>
      </c>
      <c r="CR32" s="853"/>
      <c r="CS32" s="852"/>
      <c r="CT32" s="853" t="s">
        <v>3</v>
      </c>
      <c r="CU32" s="853"/>
      <c r="CV32" s="852"/>
      <c r="CW32" s="853" t="s">
        <v>3</v>
      </c>
      <c r="CX32" s="853"/>
      <c r="CY32" s="852"/>
      <c r="CZ32" s="853" t="s">
        <v>3</v>
      </c>
      <c r="DA32" s="853"/>
      <c r="DB32" s="852"/>
      <c r="DC32" s="852" t="s">
        <v>3</v>
      </c>
      <c r="DD32" s="852"/>
      <c r="DE32" s="852" t="s">
        <v>3</v>
      </c>
      <c r="DF32" s="852"/>
      <c r="DG32" s="853" t="s">
        <v>3</v>
      </c>
      <c r="DH32" s="853"/>
      <c r="DI32" s="852"/>
      <c r="DJ32" s="853" t="s">
        <v>3</v>
      </c>
      <c r="DK32" s="853"/>
      <c r="DL32" s="852"/>
      <c r="DM32" s="853" t="s">
        <v>3</v>
      </c>
      <c r="DN32" s="853"/>
      <c r="DO32" s="852"/>
      <c r="DP32" s="853" t="s">
        <v>3</v>
      </c>
      <c r="DQ32" s="853"/>
      <c r="DR32" s="852"/>
      <c r="DS32" s="853" t="s">
        <v>3</v>
      </c>
      <c r="DT32" s="853"/>
      <c r="DU32" s="852"/>
      <c r="DV32" s="853" t="s">
        <v>3</v>
      </c>
      <c r="DW32" s="853"/>
      <c r="DX32" s="852"/>
      <c r="DY32" s="853" t="s">
        <v>3</v>
      </c>
      <c r="DZ32" s="853"/>
      <c r="EA32" s="852"/>
      <c r="EB32" s="853" t="s">
        <v>3</v>
      </c>
      <c r="EC32" s="853"/>
      <c r="ED32" s="852"/>
      <c r="EE32" s="852" t="s">
        <v>3</v>
      </c>
      <c r="EF32" s="852"/>
      <c r="EG32" s="853" t="s">
        <v>3</v>
      </c>
      <c r="EH32" s="853"/>
      <c r="EI32" s="852"/>
      <c r="EJ32" s="853" t="s">
        <v>3</v>
      </c>
      <c r="EK32" s="853"/>
      <c r="EL32" s="852"/>
      <c r="EM32" s="853" t="s">
        <v>3</v>
      </c>
      <c r="EN32" s="853"/>
      <c r="EO32" s="852"/>
      <c r="EP32" s="853" t="s">
        <v>3</v>
      </c>
      <c r="EQ32" s="853"/>
      <c r="ER32" s="852"/>
      <c r="ES32" s="853" t="s">
        <v>3</v>
      </c>
      <c r="ET32" s="853"/>
      <c r="EU32" s="928">
        <v>2.6</v>
      </c>
      <c r="EV32" s="854" t="s">
        <v>3</v>
      </c>
      <c r="EW32" s="903" t="str">
        <f>(IF(((EU32/$C32)&lt;10),"&lt;10",ROUND((EU32/$C32),0)))</f>
        <v>&lt;10</v>
      </c>
      <c r="EX32" s="928">
        <v>2.7</v>
      </c>
      <c r="EY32" s="854" t="s">
        <v>3</v>
      </c>
      <c r="EZ32" s="903" t="str">
        <f>(IF(((EX32/$C32)&lt;10),"&lt;10",ROUND((EX32/$C32),0)))</f>
        <v>&lt;10</v>
      </c>
      <c r="FA32" s="928">
        <v>1.2</v>
      </c>
      <c r="FB32" s="854" t="s">
        <v>3</v>
      </c>
      <c r="FC32" s="903" t="str">
        <f>(IF(((FA32/$C32)&lt;10),"&lt;10",ROUND((FA32/$C32),0)))</f>
        <v>&lt;10</v>
      </c>
      <c r="FD32" s="929">
        <v>0.98</v>
      </c>
      <c r="FE32" s="854" t="s">
        <v>3</v>
      </c>
      <c r="FF32" s="903" t="str">
        <f>(IF(((FD32/$C32)&lt;10),"&lt;10",ROUND((FD32/$C32),0)))</f>
        <v>&lt;10</v>
      </c>
      <c r="FG32" s="928">
        <v>1.8</v>
      </c>
      <c r="FH32" s="854" t="s">
        <v>3</v>
      </c>
      <c r="FI32" s="903" t="str">
        <f>(IF(((FG32/$C32)&lt;10),"&lt;10",ROUND((FG32/$C32),0)))</f>
        <v>&lt;10</v>
      </c>
      <c r="FJ32" s="928">
        <v>1.6</v>
      </c>
      <c r="FK32" s="854" t="s">
        <v>3</v>
      </c>
      <c r="FL32" s="903" t="str">
        <f>(IF(((FJ32/$C32)&lt;10),"&lt;10",ROUND((FJ32/$C32),0)))</f>
        <v>&lt;10</v>
      </c>
      <c r="FM32" s="928">
        <v>2.6</v>
      </c>
      <c r="FN32" s="854" t="s">
        <v>3</v>
      </c>
      <c r="FO32" s="903" t="str">
        <f>(IF(((FM32/$C32)&lt;10),"&lt;10",ROUND((FM32/$C32),0)))</f>
        <v>&lt;10</v>
      </c>
      <c r="FP32" s="928">
        <v>2.5</v>
      </c>
      <c r="FQ32" s="854" t="s">
        <v>3</v>
      </c>
      <c r="FR32" s="903" t="str">
        <f>(IF(((FP32/$C32)&lt;10),"&lt;10",ROUND((FP32/$C32),0)))</f>
        <v>&lt;10</v>
      </c>
      <c r="FS32" s="928">
        <v>2.5</v>
      </c>
      <c r="FT32" s="854" t="s">
        <v>3</v>
      </c>
      <c r="FU32" s="903" t="str">
        <f>(IF(((FS32/$C32)&lt;10),"&lt;10",ROUND((FS32/$C32),0)))</f>
        <v>&lt;10</v>
      </c>
      <c r="FV32" s="929">
        <v>0.93</v>
      </c>
      <c r="FW32" s="854" t="s">
        <v>3</v>
      </c>
      <c r="FX32" s="903" t="str">
        <f>(IF(((FV32/$C32)&lt;10),"&lt;10",ROUND((FV32/$C32),0)))</f>
        <v>&lt;10</v>
      </c>
      <c r="FY32" s="928">
        <v>1.7</v>
      </c>
      <c r="FZ32" s="854" t="s">
        <v>3</v>
      </c>
      <c r="GA32" s="903" t="str">
        <f>(IF(((FY32/$C32)&lt;10),"&lt;10",ROUND((FY32/$C32),0)))</f>
        <v>&lt;10</v>
      </c>
      <c r="GB32" s="928">
        <v>1.5</v>
      </c>
      <c r="GC32" s="854" t="s">
        <v>3</v>
      </c>
      <c r="GD32" s="903" t="str">
        <f>(IF(((GB32/$C32)&lt;10),"&lt;10",ROUND((GB32/$C32),0)))</f>
        <v>&lt;10</v>
      </c>
      <c r="GE32" s="928">
        <v>1.7</v>
      </c>
      <c r="GF32" s="854" t="s">
        <v>3</v>
      </c>
      <c r="GG32" s="903" t="str">
        <f>(IF(((GE32/$C32)&lt;10),"&lt;10",ROUND((GE32/$C32),0)))</f>
        <v>&lt;10</v>
      </c>
      <c r="GH32" s="928">
        <v>2.1</v>
      </c>
      <c r="GI32" s="854" t="s">
        <v>3</v>
      </c>
      <c r="GJ32" s="903" t="str">
        <f>(IF(((GH32/$C32)&lt;10),"&lt;10",ROUND((GH32/$C32),0)))</f>
        <v>&lt;10</v>
      </c>
      <c r="GK32" s="779"/>
      <c r="GL32" s="855"/>
      <c r="GM32" s="855"/>
      <c r="GN32" s="779"/>
      <c r="GO32" s="855"/>
      <c r="GP32" s="855"/>
      <c r="GQ32" s="779"/>
      <c r="GR32" s="855"/>
      <c r="GS32" s="855"/>
      <c r="GT32" s="779"/>
      <c r="GU32" s="855"/>
      <c r="GV32" s="855"/>
      <c r="GW32" s="779"/>
      <c r="GX32" s="855"/>
      <c r="GY32" s="855"/>
      <c r="GZ32" s="779"/>
      <c r="HA32" s="855"/>
      <c r="HB32" s="855"/>
      <c r="HC32" s="779"/>
      <c r="HD32" s="855"/>
      <c r="HE32" s="855"/>
      <c r="HF32" s="779"/>
      <c r="HG32" s="855"/>
      <c r="HH32" s="855"/>
      <c r="HI32" s="779"/>
      <c r="HJ32" s="855"/>
      <c r="HK32" s="855"/>
      <c r="HL32" s="779"/>
      <c r="HM32" s="855"/>
      <c r="HN32" s="855"/>
      <c r="HO32" s="779"/>
      <c r="HP32" s="855"/>
      <c r="HQ32" s="855"/>
      <c r="HR32" s="779"/>
      <c r="HS32" s="855"/>
      <c r="HT32" s="855"/>
      <c r="HU32" s="779"/>
      <c r="HV32" s="855"/>
      <c r="HW32" s="855"/>
      <c r="HX32" s="779"/>
      <c r="HY32" s="855"/>
      <c r="HZ32" s="855"/>
      <c r="IA32" s="779"/>
      <c r="IB32" s="855"/>
      <c r="IC32" s="855"/>
      <c r="ID32" s="779"/>
      <c r="IE32" s="855"/>
      <c r="IF32" s="855"/>
      <c r="IG32" s="779"/>
      <c r="IH32" s="855"/>
      <c r="II32" s="855"/>
      <c r="IJ32" s="779"/>
      <c r="IK32" s="856"/>
      <c r="IL32" s="779"/>
      <c r="IM32" s="856"/>
      <c r="IN32" s="779"/>
      <c r="IO32" s="855"/>
      <c r="IP32" s="855"/>
      <c r="IQ32" s="779"/>
      <c r="IR32" s="855"/>
      <c r="IS32" s="855"/>
      <c r="IT32" s="779"/>
      <c r="IU32" s="855"/>
      <c r="IV32" s="855"/>
      <c r="IW32" s="915">
        <v>2.2000000000000002</v>
      </c>
      <c r="IX32" s="930"/>
      <c r="IY32" s="903" t="str">
        <f>(IF(((IW32/$C32)&lt;10),"&lt;10",ROUND((IW32/$C32),0)))</f>
        <v>&lt;10</v>
      </c>
      <c r="IZ32" s="931">
        <v>0.91900000000000004</v>
      </c>
      <c r="JA32" s="930"/>
      <c r="JB32" s="903" t="str">
        <f>(IF(((IZ32/$C32)&lt;10),"&lt;10",ROUND((IZ32/$C32),0)))</f>
        <v>&lt;10</v>
      </c>
      <c r="JC32" s="915">
        <v>1.2</v>
      </c>
      <c r="JD32" s="930"/>
      <c r="JE32" s="903" t="str">
        <f>(IF(((JC32/$C32)&lt;10),"&lt;10",ROUND((JC32/$C32),0)))</f>
        <v>&lt;10</v>
      </c>
      <c r="JF32" s="931">
        <v>0.71299999999999997</v>
      </c>
      <c r="JG32" s="930"/>
      <c r="JH32" s="903" t="str">
        <f>(IF(((JF32/$C32)&lt;10),"&lt;10",ROUND((JF32/$C32),0)))</f>
        <v>&lt;10</v>
      </c>
      <c r="JI32" s="915">
        <v>2.11</v>
      </c>
      <c r="JJ32" s="930"/>
      <c r="JK32" s="903" t="str">
        <f>(IF(((JI32/$C32)&lt;10),"&lt;10",ROUND((JI32/$C32),0)))</f>
        <v>&lt;10</v>
      </c>
      <c r="JL32" s="932">
        <v>1.9</v>
      </c>
      <c r="JM32" s="874"/>
      <c r="JN32" s="903" t="str">
        <f>(IF(((JL32/$C32)&lt;10),"&lt;10",ROUND((JL32/$C32),0)))</f>
        <v>&lt;10</v>
      </c>
      <c r="JO32" s="788"/>
      <c r="JP32" s="861"/>
      <c r="JQ32" s="861"/>
      <c r="JR32" s="788"/>
      <c r="JS32" s="861"/>
      <c r="JT32" s="861"/>
      <c r="JU32" s="788"/>
      <c r="JV32" s="861"/>
      <c r="JW32" s="861"/>
      <c r="JX32" s="788"/>
      <c r="JY32" s="861"/>
      <c r="JZ32" s="861"/>
      <c r="KA32" s="864"/>
      <c r="KB32" s="861"/>
      <c r="KC32" s="861"/>
      <c r="KD32" s="788"/>
      <c r="KE32" s="861"/>
      <c r="KF32" s="861"/>
      <c r="KG32" s="861"/>
      <c r="KH32" s="861"/>
      <c r="KI32" s="861"/>
      <c r="KJ32" s="788"/>
      <c r="KK32" s="788"/>
      <c r="KL32" s="788"/>
      <c r="KM32" s="788"/>
      <c r="KN32" s="788"/>
      <c r="KO32" s="788"/>
      <c r="KP32" s="788"/>
      <c r="KQ32" s="788"/>
      <c r="KR32" s="788"/>
      <c r="KS32" s="864"/>
      <c r="KT32" s="861"/>
      <c r="KU32" s="861"/>
      <c r="KV32" s="788"/>
      <c r="KW32" s="861"/>
      <c r="KX32" s="861"/>
      <c r="KY32" s="788"/>
      <c r="KZ32" s="861"/>
      <c r="LA32" s="861"/>
      <c r="LB32" s="788"/>
      <c r="LC32" s="861"/>
      <c r="LD32" s="861"/>
      <c r="LE32" s="788"/>
      <c r="LF32" s="861"/>
      <c r="LG32" s="861"/>
      <c r="LH32" s="788"/>
      <c r="LI32" s="861"/>
      <c r="LJ32" s="861"/>
      <c r="LK32" s="788"/>
      <c r="LL32" s="861"/>
      <c r="LM32" s="861"/>
      <c r="LN32" s="864"/>
      <c r="LO32" s="861"/>
      <c r="LP32" s="861"/>
      <c r="LQ32" s="788"/>
      <c r="LR32" s="861"/>
      <c r="LS32" s="861"/>
      <c r="LT32" s="788"/>
      <c r="LU32" s="861"/>
      <c r="LV32" s="861"/>
      <c r="LW32" s="788"/>
      <c r="LX32" s="861"/>
      <c r="LY32" s="861"/>
      <c r="LZ32" s="788"/>
      <c r="MA32" s="861"/>
      <c r="MB32" s="861"/>
      <c r="MC32" s="863"/>
      <c r="MD32" s="861"/>
      <c r="ME32" s="861"/>
      <c r="MF32" s="788"/>
      <c r="MG32" s="861"/>
      <c r="MH32" s="861"/>
      <c r="MI32" s="864"/>
      <c r="MJ32" s="861"/>
      <c r="MK32" s="861"/>
      <c r="ML32" s="788"/>
      <c r="MM32" s="861"/>
      <c r="MN32" s="861"/>
      <c r="MO32" s="788"/>
      <c r="MP32" s="861"/>
      <c r="MQ32" s="861"/>
      <c r="MR32" s="788"/>
      <c r="MS32" s="861"/>
      <c r="MT32" s="861"/>
      <c r="MU32" s="788"/>
      <c r="MV32" s="861"/>
      <c r="MW32" s="861"/>
      <c r="MX32" s="788"/>
      <c r="MY32" s="861"/>
      <c r="MZ32" s="861"/>
      <c r="NA32" s="788"/>
      <c r="NB32" s="861"/>
      <c r="NC32" s="861"/>
      <c r="ND32" s="864"/>
      <c r="NE32" s="861"/>
      <c r="NF32" s="861"/>
      <c r="NG32" s="788"/>
      <c r="NH32" s="861"/>
      <c r="NI32" s="861"/>
      <c r="NJ32" s="788"/>
      <c r="NK32" s="861"/>
      <c r="NL32" s="861"/>
      <c r="NM32" s="788"/>
      <c r="NN32" s="861"/>
      <c r="NO32" s="861"/>
      <c r="NP32" s="788"/>
      <c r="NQ32" s="861"/>
      <c r="NR32" s="861"/>
      <c r="NS32" s="788"/>
      <c r="NT32" s="861"/>
      <c r="NU32" s="861"/>
      <c r="NV32" s="788"/>
      <c r="NW32" s="861"/>
      <c r="NX32" s="861"/>
      <c r="NY32" s="864"/>
      <c r="NZ32" s="861"/>
      <c r="OA32" s="861"/>
      <c r="OB32" s="788"/>
      <c r="OC32" s="861"/>
      <c r="OD32" s="861"/>
      <c r="OE32" s="788"/>
      <c r="OF32" s="861"/>
      <c r="OG32" s="861"/>
      <c r="OH32" s="788"/>
      <c r="OI32" s="861"/>
      <c r="OJ32" s="861"/>
      <c r="OK32" s="788"/>
      <c r="OL32" s="861"/>
      <c r="OM32" s="861"/>
      <c r="ON32" s="788"/>
      <c r="OO32" s="861"/>
      <c r="OP32" s="861"/>
      <c r="OQ32" s="788"/>
      <c r="OR32" s="861"/>
      <c r="OS32" s="861"/>
      <c r="OT32" s="864"/>
      <c r="OU32" s="861"/>
      <c r="OV32" s="861"/>
      <c r="OW32" s="864"/>
      <c r="OX32" s="861"/>
      <c r="OY32" s="861"/>
      <c r="OZ32" s="864"/>
      <c r="PA32" s="861"/>
      <c r="PB32" s="861"/>
    </row>
    <row r="33" spans="1:418" ht="13.5" customHeight="1" x14ac:dyDescent="0.25">
      <c r="A33" s="768" t="s">
        <v>311</v>
      </c>
      <c r="B33" s="911" t="s">
        <v>540</v>
      </c>
      <c r="C33" s="2230" t="s">
        <v>2</v>
      </c>
      <c r="D33" s="769">
        <v>7.6999999999999996E-4</v>
      </c>
      <c r="E33" s="868"/>
      <c r="F33" s="869"/>
      <c r="G33" s="869"/>
      <c r="H33" s="868"/>
      <c r="I33" s="869"/>
      <c r="J33" s="869"/>
      <c r="K33" s="868"/>
      <c r="L33" s="869"/>
      <c r="M33" s="869"/>
      <c r="N33" s="868"/>
      <c r="O33" s="869"/>
      <c r="P33" s="869"/>
      <c r="Q33" s="868"/>
      <c r="R33" s="869"/>
      <c r="S33" s="869"/>
      <c r="T33" s="868"/>
      <c r="U33" s="869"/>
      <c r="V33" s="869"/>
      <c r="W33" s="852"/>
      <c r="X33" s="854"/>
      <c r="Y33" s="854"/>
      <c r="Z33" s="852"/>
      <c r="AA33" s="854"/>
      <c r="AB33" s="854"/>
      <c r="AC33" s="852"/>
      <c r="AD33" s="854"/>
      <c r="AE33" s="854"/>
      <c r="AF33" s="852"/>
      <c r="AG33" s="854"/>
      <c r="AH33" s="854"/>
      <c r="AI33" s="852"/>
      <c r="AJ33" s="854"/>
      <c r="AK33" s="854"/>
      <c r="AL33" s="852"/>
      <c r="AM33" s="854"/>
      <c r="AN33" s="854"/>
      <c r="AO33" s="852"/>
      <c r="AP33" s="854"/>
      <c r="AQ33" s="854"/>
      <c r="AR33" s="852"/>
      <c r="AS33" s="854"/>
      <c r="AT33" s="854"/>
      <c r="AU33" s="852"/>
      <c r="AV33" s="854"/>
      <c r="AW33" s="854"/>
      <c r="AX33" s="852"/>
      <c r="AY33" s="854"/>
      <c r="AZ33" s="854"/>
      <c r="BA33" s="852"/>
      <c r="BB33" s="854"/>
      <c r="BC33" s="854"/>
      <c r="BD33" s="852"/>
      <c r="BE33" s="854"/>
      <c r="BF33" s="854"/>
      <c r="BG33" s="852"/>
      <c r="BH33" s="854"/>
      <c r="BI33" s="854"/>
      <c r="BJ33" s="852"/>
      <c r="BK33" s="854"/>
      <c r="BL33" s="854"/>
      <c r="BM33" s="852"/>
      <c r="BN33" s="854"/>
      <c r="BO33" s="854"/>
      <c r="BP33" s="852"/>
      <c r="BQ33" s="854"/>
      <c r="BR33" s="854"/>
      <c r="BS33" s="852"/>
      <c r="BT33" s="912"/>
      <c r="BU33" s="852"/>
      <c r="BV33" s="854"/>
      <c r="BW33" s="854"/>
      <c r="BX33" s="852"/>
      <c r="BY33" s="854"/>
      <c r="BZ33" s="854"/>
      <c r="CA33" s="852"/>
      <c r="CB33" s="854"/>
      <c r="CC33" s="854"/>
      <c r="CD33" s="852"/>
      <c r="CE33" s="854"/>
      <c r="CF33" s="854"/>
      <c r="CG33" s="852"/>
      <c r="CH33" s="854"/>
      <c r="CI33" s="854"/>
      <c r="CJ33" s="852"/>
      <c r="CK33" s="854"/>
      <c r="CL33" s="854"/>
      <c r="CM33" s="852"/>
      <c r="CN33" s="854"/>
      <c r="CO33" s="854"/>
      <c r="CP33" s="852"/>
      <c r="CQ33" s="854"/>
      <c r="CR33" s="854"/>
      <c r="CS33" s="852"/>
      <c r="CT33" s="854"/>
      <c r="CU33" s="854"/>
      <c r="CV33" s="852"/>
      <c r="CW33" s="854"/>
      <c r="CX33" s="854"/>
      <c r="CY33" s="852"/>
      <c r="CZ33" s="854"/>
      <c r="DA33" s="854"/>
      <c r="DB33" s="852"/>
      <c r="DC33" s="912"/>
      <c r="DD33" s="852"/>
      <c r="DE33" s="912"/>
      <c r="DF33" s="852"/>
      <c r="DG33" s="854"/>
      <c r="DH33" s="854"/>
      <c r="DI33" s="852"/>
      <c r="DJ33" s="854"/>
      <c r="DK33" s="854"/>
      <c r="DL33" s="852"/>
      <c r="DM33" s="854"/>
      <c r="DN33" s="854"/>
      <c r="DO33" s="852"/>
      <c r="DP33" s="854"/>
      <c r="DQ33" s="854"/>
      <c r="DR33" s="852"/>
      <c r="DS33" s="854"/>
      <c r="DT33" s="854"/>
      <c r="DU33" s="852"/>
      <c r="DV33" s="854"/>
      <c r="DW33" s="854"/>
      <c r="DX33" s="852"/>
      <c r="DY33" s="854"/>
      <c r="DZ33" s="854"/>
      <c r="EA33" s="852"/>
      <c r="EB33" s="854"/>
      <c r="EC33" s="854"/>
      <c r="ED33" s="852"/>
      <c r="EE33" s="912"/>
      <c r="EF33" s="852"/>
      <c r="EG33" s="854"/>
      <c r="EH33" s="854"/>
      <c r="EI33" s="852"/>
      <c r="EJ33" s="854"/>
      <c r="EK33" s="854"/>
      <c r="EL33" s="852"/>
      <c r="EM33" s="854"/>
      <c r="EN33" s="854"/>
      <c r="EO33" s="852"/>
      <c r="EP33" s="854"/>
      <c r="EQ33" s="854"/>
      <c r="ER33" s="852"/>
      <c r="ES33" s="854"/>
      <c r="ET33" s="854"/>
      <c r="EU33" s="867"/>
      <c r="EV33" s="854"/>
      <c r="EW33" s="854"/>
      <c r="EX33" s="867"/>
      <c r="EY33" s="854"/>
      <c r="EZ33" s="854"/>
      <c r="FA33" s="867"/>
      <c r="FB33" s="854"/>
      <c r="FC33" s="854"/>
      <c r="FD33" s="867"/>
      <c r="FE33" s="854"/>
      <c r="FF33" s="854"/>
      <c r="FG33" s="867"/>
      <c r="FH33" s="854"/>
      <c r="FI33" s="854"/>
      <c r="FJ33" s="867"/>
      <c r="FK33" s="854"/>
      <c r="FL33" s="854"/>
      <c r="FM33" s="867"/>
      <c r="FN33" s="854"/>
      <c r="FO33" s="854"/>
      <c r="FP33" s="867"/>
      <c r="FQ33" s="854"/>
      <c r="FR33" s="854"/>
      <c r="FS33" s="867"/>
      <c r="FT33" s="854"/>
      <c r="FU33" s="854"/>
      <c r="FV33" s="867"/>
      <c r="FW33" s="854"/>
      <c r="FX33" s="854"/>
      <c r="FY33" s="867"/>
      <c r="FZ33" s="854"/>
      <c r="GA33" s="854"/>
      <c r="GB33" s="867"/>
      <c r="GC33" s="854"/>
      <c r="GD33" s="854"/>
      <c r="GE33" s="867"/>
      <c r="GF33" s="854"/>
      <c r="GG33" s="854"/>
      <c r="GH33" s="867"/>
      <c r="GI33" s="854"/>
      <c r="GJ33" s="854"/>
      <c r="GK33" s="779"/>
      <c r="GL33" s="855"/>
      <c r="GM33" s="855"/>
      <c r="GN33" s="779"/>
      <c r="GO33" s="855"/>
      <c r="GP33" s="855"/>
      <c r="GQ33" s="779"/>
      <c r="GR33" s="855"/>
      <c r="GS33" s="855"/>
      <c r="GT33" s="779"/>
      <c r="GU33" s="855"/>
      <c r="GV33" s="855"/>
      <c r="GW33" s="779"/>
      <c r="GX33" s="855"/>
      <c r="GY33" s="855"/>
      <c r="GZ33" s="779"/>
      <c r="HA33" s="855"/>
      <c r="HB33" s="855"/>
      <c r="HC33" s="779"/>
      <c r="HD33" s="855"/>
      <c r="HE33" s="855"/>
      <c r="HF33" s="779"/>
      <c r="HG33" s="855"/>
      <c r="HH33" s="855"/>
      <c r="HI33" s="779"/>
      <c r="HJ33" s="855"/>
      <c r="HK33" s="855"/>
      <c r="HL33" s="779"/>
      <c r="HM33" s="855"/>
      <c r="HN33" s="855"/>
      <c r="HO33" s="779"/>
      <c r="HP33" s="855"/>
      <c r="HQ33" s="855"/>
      <c r="HR33" s="779"/>
      <c r="HS33" s="855"/>
      <c r="HT33" s="855"/>
      <c r="HU33" s="779"/>
      <c r="HV33" s="855"/>
      <c r="HW33" s="855"/>
      <c r="HX33" s="779"/>
      <c r="HY33" s="855"/>
      <c r="HZ33" s="855"/>
      <c r="IA33" s="779"/>
      <c r="IB33" s="855"/>
      <c r="IC33" s="855"/>
      <c r="ID33" s="779"/>
      <c r="IE33" s="855"/>
      <c r="IF33" s="855"/>
      <c r="IG33" s="779"/>
      <c r="IH33" s="855"/>
      <c r="II33" s="855"/>
      <c r="IJ33" s="779"/>
      <c r="IK33" s="856"/>
      <c r="IL33" s="779"/>
      <c r="IM33" s="856"/>
      <c r="IN33" s="779"/>
      <c r="IO33" s="855"/>
      <c r="IP33" s="855"/>
      <c r="IQ33" s="779"/>
      <c r="IR33" s="855"/>
      <c r="IS33" s="855"/>
      <c r="IT33" s="779"/>
      <c r="IU33" s="855"/>
      <c r="IV33" s="855"/>
      <c r="IW33" s="870">
        <v>3.1000000000000001E-5</v>
      </c>
      <c r="IX33" s="913" t="s">
        <v>8</v>
      </c>
      <c r="IY33" s="913"/>
      <c r="IZ33" s="914">
        <v>1.5E-5</v>
      </c>
      <c r="JA33" s="913" t="s">
        <v>12</v>
      </c>
      <c r="JB33" s="913"/>
      <c r="JC33" s="870">
        <v>2.9E-5</v>
      </c>
      <c r="JD33" s="913" t="s">
        <v>8</v>
      </c>
      <c r="JE33" s="913"/>
      <c r="JF33" s="914">
        <v>1.5E-5</v>
      </c>
      <c r="JG33" s="913" t="s">
        <v>12</v>
      </c>
      <c r="JH33" s="913"/>
      <c r="JI33" s="870">
        <v>4.4999999999999996E-5</v>
      </c>
      <c r="JJ33" s="913" t="s">
        <v>8</v>
      </c>
      <c r="JK33" s="913"/>
      <c r="JL33" s="875">
        <v>1.5E-5</v>
      </c>
      <c r="JM33" s="874" t="s">
        <v>12</v>
      </c>
      <c r="JN33" s="874"/>
      <c r="JO33" s="788"/>
      <c r="JP33" s="861"/>
      <c r="JQ33" s="861"/>
      <c r="JR33" s="788"/>
      <c r="JS33" s="861"/>
      <c r="JT33" s="861"/>
      <c r="JU33" s="788"/>
      <c r="JV33" s="861"/>
      <c r="JW33" s="861"/>
      <c r="JX33" s="788"/>
      <c r="JY33" s="861"/>
      <c r="JZ33" s="861"/>
      <c r="KA33" s="864"/>
      <c r="KB33" s="861"/>
      <c r="KC33" s="861"/>
      <c r="KD33" s="788"/>
      <c r="KE33" s="861"/>
      <c r="KF33" s="861"/>
      <c r="KG33" s="861"/>
      <c r="KH33" s="861"/>
      <c r="KI33" s="861"/>
      <c r="KJ33" s="788"/>
      <c r="KK33" s="788"/>
      <c r="KL33" s="788"/>
      <c r="KM33" s="788"/>
      <c r="KN33" s="788"/>
      <c r="KO33" s="788"/>
      <c r="KP33" s="788"/>
      <c r="KQ33" s="788"/>
      <c r="KR33" s="788"/>
      <c r="KS33" s="864"/>
      <c r="KT33" s="861"/>
      <c r="KU33" s="861"/>
      <c r="KV33" s="788"/>
      <c r="KW33" s="861"/>
      <c r="KX33" s="861"/>
      <c r="KY33" s="788"/>
      <c r="KZ33" s="861"/>
      <c r="LA33" s="861"/>
      <c r="LB33" s="788"/>
      <c r="LC33" s="861"/>
      <c r="LD33" s="861"/>
      <c r="LE33" s="788"/>
      <c r="LF33" s="861"/>
      <c r="LG33" s="861"/>
      <c r="LH33" s="788"/>
      <c r="LI33" s="861"/>
      <c r="LJ33" s="861"/>
      <c r="LK33" s="788"/>
      <c r="LL33" s="861"/>
      <c r="LM33" s="861"/>
      <c r="LN33" s="864"/>
      <c r="LO33" s="861"/>
      <c r="LP33" s="861"/>
      <c r="LQ33" s="788"/>
      <c r="LR33" s="861"/>
      <c r="LS33" s="861"/>
      <c r="LT33" s="788"/>
      <c r="LU33" s="861"/>
      <c r="LV33" s="861"/>
      <c r="LW33" s="788"/>
      <c r="LX33" s="861"/>
      <c r="LY33" s="861"/>
      <c r="LZ33" s="788"/>
      <c r="MA33" s="861"/>
      <c r="MB33" s="861"/>
      <c r="MC33" s="863"/>
      <c r="MD33" s="861"/>
      <c r="ME33" s="861"/>
      <c r="MF33" s="788"/>
      <c r="MG33" s="861"/>
      <c r="MH33" s="861"/>
      <c r="MI33" s="864"/>
      <c r="MJ33" s="861"/>
      <c r="MK33" s="861"/>
      <c r="ML33" s="788"/>
      <c r="MM33" s="861"/>
      <c r="MN33" s="861"/>
      <c r="MO33" s="788"/>
      <c r="MP33" s="861"/>
      <c r="MQ33" s="861"/>
      <c r="MR33" s="788"/>
      <c r="MS33" s="861"/>
      <c r="MT33" s="861"/>
      <c r="MU33" s="788"/>
      <c r="MV33" s="861"/>
      <c r="MW33" s="861"/>
      <c r="MX33" s="788"/>
      <c r="MY33" s="861"/>
      <c r="MZ33" s="861"/>
      <c r="NA33" s="788"/>
      <c r="NB33" s="861"/>
      <c r="NC33" s="861"/>
      <c r="ND33" s="864"/>
      <c r="NE33" s="861"/>
      <c r="NF33" s="861"/>
      <c r="NG33" s="788"/>
      <c r="NH33" s="861"/>
      <c r="NI33" s="861"/>
      <c r="NJ33" s="788"/>
      <c r="NK33" s="861"/>
      <c r="NL33" s="861"/>
      <c r="NM33" s="788"/>
      <c r="NN33" s="861"/>
      <c r="NO33" s="861"/>
      <c r="NP33" s="788"/>
      <c r="NQ33" s="861"/>
      <c r="NR33" s="861"/>
      <c r="NS33" s="788"/>
      <c r="NT33" s="861"/>
      <c r="NU33" s="861"/>
      <c r="NV33" s="788"/>
      <c r="NW33" s="861"/>
      <c r="NX33" s="861"/>
      <c r="NY33" s="864"/>
      <c r="NZ33" s="861"/>
      <c r="OA33" s="861"/>
      <c r="OB33" s="788"/>
      <c r="OC33" s="861"/>
      <c r="OD33" s="861"/>
      <c r="OE33" s="788"/>
      <c r="OF33" s="861"/>
      <c r="OG33" s="861"/>
      <c r="OH33" s="788"/>
      <c r="OI33" s="861"/>
      <c r="OJ33" s="861"/>
      <c r="OK33" s="788"/>
      <c r="OL33" s="861"/>
      <c r="OM33" s="861"/>
      <c r="ON33" s="788"/>
      <c r="OO33" s="861"/>
      <c r="OP33" s="861"/>
      <c r="OQ33" s="788"/>
      <c r="OR33" s="861"/>
      <c r="OS33" s="861"/>
      <c r="OT33" s="864"/>
      <c r="OU33" s="861"/>
      <c r="OV33" s="861"/>
      <c r="OW33" s="864"/>
      <c r="OX33" s="861"/>
      <c r="OY33" s="861"/>
      <c r="OZ33" s="864"/>
      <c r="PA33" s="861"/>
      <c r="PB33" s="861"/>
    </row>
    <row r="34" spans="1:418" ht="13.5" customHeight="1" x14ac:dyDescent="0.25">
      <c r="A34" s="768" t="s">
        <v>312</v>
      </c>
      <c r="B34" s="911" t="s">
        <v>540</v>
      </c>
      <c r="C34" s="2230" t="s">
        <v>2</v>
      </c>
      <c r="D34" s="769">
        <v>1.6E-2</v>
      </c>
      <c r="E34" s="868"/>
      <c r="F34" s="869"/>
      <c r="G34" s="869"/>
      <c r="H34" s="868"/>
      <c r="I34" s="869"/>
      <c r="J34" s="869"/>
      <c r="K34" s="868"/>
      <c r="L34" s="869"/>
      <c r="M34" s="869"/>
      <c r="N34" s="868"/>
      <c r="O34" s="869"/>
      <c r="P34" s="869"/>
      <c r="Q34" s="868"/>
      <c r="R34" s="869"/>
      <c r="S34" s="869"/>
      <c r="T34" s="868"/>
      <c r="U34" s="869"/>
      <c r="V34" s="869"/>
      <c r="W34" s="852"/>
      <c r="X34" s="854"/>
      <c r="Y34" s="854"/>
      <c r="Z34" s="852"/>
      <c r="AA34" s="854"/>
      <c r="AB34" s="854"/>
      <c r="AC34" s="852"/>
      <c r="AD34" s="854"/>
      <c r="AE34" s="854"/>
      <c r="AF34" s="852"/>
      <c r="AG34" s="854"/>
      <c r="AH34" s="854"/>
      <c r="AI34" s="852"/>
      <c r="AJ34" s="854"/>
      <c r="AK34" s="854"/>
      <c r="AL34" s="852"/>
      <c r="AM34" s="854"/>
      <c r="AN34" s="854"/>
      <c r="AO34" s="852"/>
      <c r="AP34" s="854"/>
      <c r="AQ34" s="854"/>
      <c r="AR34" s="852"/>
      <c r="AS34" s="854"/>
      <c r="AT34" s="854"/>
      <c r="AU34" s="852"/>
      <c r="AV34" s="854"/>
      <c r="AW34" s="854"/>
      <c r="AX34" s="852"/>
      <c r="AY34" s="854"/>
      <c r="AZ34" s="854"/>
      <c r="BA34" s="852"/>
      <c r="BB34" s="854"/>
      <c r="BC34" s="854"/>
      <c r="BD34" s="852"/>
      <c r="BE34" s="854"/>
      <c r="BF34" s="854"/>
      <c r="BG34" s="852"/>
      <c r="BH34" s="854"/>
      <c r="BI34" s="854"/>
      <c r="BJ34" s="852"/>
      <c r="BK34" s="854"/>
      <c r="BL34" s="854"/>
      <c r="BM34" s="852"/>
      <c r="BN34" s="854"/>
      <c r="BO34" s="854"/>
      <c r="BP34" s="852"/>
      <c r="BQ34" s="854"/>
      <c r="BR34" s="854"/>
      <c r="BS34" s="852"/>
      <c r="BT34" s="912"/>
      <c r="BU34" s="852"/>
      <c r="BV34" s="854"/>
      <c r="BW34" s="854"/>
      <c r="BX34" s="852"/>
      <c r="BY34" s="854"/>
      <c r="BZ34" s="854"/>
      <c r="CA34" s="852"/>
      <c r="CB34" s="854"/>
      <c r="CC34" s="854"/>
      <c r="CD34" s="852"/>
      <c r="CE34" s="854"/>
      <c r="CF34" s="854"/>
      <c r="CG34" s="852"/>
      <c r="CH34" s="854"/>
      <c r="CI34" s="854"/>
      <c r="CJ34" s="852"/>
      <c r="CK34" s="854"/>
      <c r="CL34" s="854"/>
      <c r="CM34" s="852"/>
      <c r="CN34" s="854"/>
      <c r="CO34" s="854"/>
      <c r="CP34" s="852"/>
      <c r="CQ34" s="854"/>
      <c r="CR34" s="854"/>
      <c r="CS34" s="852"/>
      <c r="CT34" s="854"/>
      <c r="CU34" s="854"/>
      <c r="CV34" s="852"/>
      <c r="CW34" s="854"/>
      <c r="CX34" s="854"/>
      <c r="CY34" s="852"/>
      <c r="CZ34" s="854"/>
      <c r="DA34" s="854"/>
      <c r="DB34" s="852"/>
      <c r="DC34" s="912"/>
      <c r="DD34" s="852"/>
      <c r="DE34" s="912"/>
      <c r="DF34" s="852"/>
      <c r="DG34" s="854"/>
      <c r="DH34" s="854"/>
      <c r="DI34" s="852"/>
      <c r="DJ34" s="854"/>
      <c r="DK34" s="854"/>
      <c r="DL34" s="852"/>
      <c r="DM34" s="854"/>
      <c r="DN34" s="854"/>
      <c r="DO34" s="852"/>
      <c r="DP34" s="854"/>
      <c r="DQ34" s="854"/>
      <c r="DR34" s="852"/>
      <c r="DS34" s="854"/>
      <c r="DT34" s="854"/>
      <c r="DU34" s="852"/>
      <c r="DV34" s="854"/>
      <c r="DW34" s="854"/>
      <c r="DX34" s="852"/>
      <c r="DY34" s="854"/>
      <c r="DZ34" s="854"/>
      <c r="EA34" s="852"/>
      <c r="EB34" s="854"/>
      <c r="EC34" s="854"/>
      <c r="ED34" s="852"/>
      <c r="EE34" s="912"/>
      <c r="EF34" s="852"/>
      <c r="EG34" s="854"/>
      <c r="EH34" s="854"/>
      <c r="EI34" s="852"/>
      <c r="EJ34" s="854"/>
      <c r="EK34" s="854"/>
      <c r="EL34" s="852"/>
      <c r="EM34" s="854"/>
      <c r="EN34" s="854"/>
      <c r="EO34" s="852"/>
      <c r="EP34" s="854"/>
      <c r="EQ34" s="854"/>
      <c r="ER34" s="852"/>
      <c r="ES34" s="854"/>
      <c r="ET34" s="854"/>
      <c r="EU34" s="867"/>
      <c r="EV34" s="854"/>
      <c r="EW34" s="854"/>
      <c r="EX34" s="867"/>
      <c r="EY34" s="854"/>
      <c r="EZ34" s="854"/>
      <c r="FA34" s="867"/>
      <c r="FB34" s="854"/>
      <c r="FC34" s="854"/>
      <c r="FD34" s="867"/>
      <c r="FE34" s="854"/>
      <c r="FF34" s="854"/>
      <c r="FG34" s="867"/>
      <c r="FH34" s="854"/>
      <c r="FI34" s="854"/>
      <c r="FJ34" s="867"/>
      <c r="FK34" s="854"/>
      <c r="FL34" s="854"/>
      <c r="FM34" s="867"/>
      <c r="FN34" s="854"/>
      <c r="FO34" s="854"/>
      <c r="FP34" s="867"/>
      <c r="FQ34" s="854"/>
      <c r="FR34" s="854"/>
      <c r="FS34" s="867"/>
      <c r="FT34" s="854"/>
      <c r="FU34" s="854"/>
      <c r="FV34" s="867"/>
      <c r="FW34" s="854"/>
      <c r="FX34" s="854"/>
      <c r="FY34" s="867"/>
      <c r="FZ34" s="854"/>
      <c r="GA34" s="854"/>
      <c r="GB34" s="867"/>
      <c r="GC34" s="854"/>
      <c r="GD34" s="854"/>
      <c r="GE34" s="867"/>
      <c r="GF34" s="854"/>
      <c r="GG34" s="854"/>
      <c r="GH34" s="867"/>
      <c r="GI34" s="854"/>
      <c r="GJ34" s="854"/>
      <c r="GK34" s="779"/>
      <c r="GL34" s="855"/>
      <c r="GM34" s="855"/>
      <c r="GN34" s="779"/>
      <c r="GO34" s="855"/>
      <c r="GP34" s="855"/>
      <c r="GQ34" s="779"/>
      <c r="GR34" s="855"/>
      <c r="GS34" s="855"/>
      <c r="GT34" s="779"/>
      <c r="GU34" s="855"/>
      <c r="GV34" s="855"/>
      <c r="GW34" s="779"/>
      <c r="GX34" s="855"/>
      <c r="GY34" s="855"/>
      <c r="GZ34" s="779"/>
      <c r="HA34" s="855"/>
      <c r="HB34" s="855"/>
      <c r="HC34" s="779"/>
      <c r="HD34" s="855"/>
      <c r="HE34" s="855"/>
      <c r="HF34" s="779"/>
      <c r="HG34" s="855"/>
      <c r="HH34" s="855"/>
      <c r="HI34" s="779"/>
      <c r="HJ34" s="855"/>
      <c r="HK34" s="855"/>
      <c r="HL34" s="779"/>
      <c r="HM34" s="855"/>
      <c r="HN34" s="855"/>
      <c r="HO34" s="779"/>
      <c r="HP34" s="855"/>
      <c r="HQ34" s="855"/>
      <c r="HR34" s="779"/>
      <c r="HS34" s="855"/>
      <c r="HT34" s="855"/>
      <c r="HU34" s="779"/>
      <c r="HV34" s="855"/>
      <c r="HW34" s="855"/>
      <c r="HX34" s="779"/>
      <c r="HY34" s="855"/>
      <c r="HZ34" s="855"/>
      <c r="IA34" s="779"/>
      <c r="IB34" s="855"/>
      <c r="IC34" s="855"/>
      <c r="ID34" s="779"/>
      <c r="IE34" s="855"/>
      <c r="IF34" s="855"/>
      <c r="IG34" s="779"/>
      <c r="IH34" s="855"/>
      <c r="II34" s="855"/>
      <c r="IJ34" s="779"/>
      <c r="IK34" s="856"/>
      <c r="IL34" s="779"/>
      <c r="IM34" s="856"/>
      <c r="IN34" s="779"/>
      <c r="IO34" s="855"/>
      <c r="IP34" s="855"/>
      <c r="IQ34" s="779"/>
      <c r="IR34" s="855"/>
      <c r="IS34" s="855"/>
      <c r="IT34" s="779"/>
      <c r="IU34" s="855"/>
      <c r="IV34" s="855"/>
      <c r="IW34" s="870">
        <v>9.4800000000000006E-3</v>
      </c>
      <c r="IX34" s="913" t="s">
        <v>8</v>
      </c>
      <c r="IY34" s="913"/>
      <c r="IZ34" s="914">
        <v>3.8E-3</v>
      </c>
      <c r="JA34" s="913" t="s">
        <v>12</v>
      </c>
      <c r="JB34" s="913"/>
      <c r="JC34" s="870">
        <v>3.8000000000000004E-3</v>
      </c>
      <c r="JD34" s="913" t="s">
        <v>12</v>
      </c>
      <c r="JE34" s="913"/>
      <c r="JF34" s="914">
        <v>3.8E-3</v>
      </c>
      <c r="JG34" s="913" t="s">
        <v>12</v>
      </c>
      <c r="JH34" s="913"/>
      <c r="JI34" s="870">
        <v>3.8000000000000004E-3</v>
      </c>
      <c r="JJ34" s="913" t="s">
        <v>12</v>
      </c>
      <c r="JK34" s="913"/>
      <c r="JL34" s="875">
        <v>3.8E-3</v>
      </c>
      <c r="JM34" s="874" t="s">
        <v>12</v>
      </c>
      <c r="JN34" s="874"/>
      <c r="JO34" s="788"/>
      <c r="JP34" s="861"/>
      <c r="JQ34" s="861"/>
      <c r="JR34" s="788"/>
      <c r="JS34" s="861"/>
      <c r="JT34" s="861"/>
      <c r="JU34" s="788"/>
      <c r="JV34" s="861"/>
      <c r="JW34" s="861"/>
      <c r="JX34" s="788"/>
      <c r="JY34" s="861"/>
      <c r="JZ34" s="861"/>
      <c r="KA34" s="864"/>
      <c r="KB34" s="861"/>
      <c r="KC34" s="861"/>
      <c r="KD34" s="788"/>
      <c r="KE34" s="861"/>
      <c r="KF34" s="861"/>
      <c r="KG34" s="861"/>
      <c r="KH34" s="861"/>
      <c r="KI34" s="861"/>
      <c r="KJ34" s="788"/>
      <c r="KK34" s="788"/>
      <c r="KL34" s="788"/>
      <c r="KM34" s="788"/>
      <c r="KN34" s="788"/>
      <c r="KO34" s="788"/>
      <c r="KP34" s="788"/>
      <c r="KQ34" s="788"/>
      <c r="KR34" s="788"/>
      <c r="KS34" s="864"/>
      <c r="KT34" s="861"/>
      <c r="KU34" s="861"/>
      <c r="KV34" s="788"/>
      <c r="KW34" s="861"/>
      <c r="KX34" s="861"/>
      <c r="KY34" s="788"/>
      <c r="KZ34" s="861"/>
      <c r="LA34" s="861"/>
      <c r="LB34" s="788"/>
      <c r="LC34" s="861"/>
      <c r="LD34" s="861"/>
      <c r="LE34" s="788"/>
      <c r="LF34" s="861"/>
      <c r="LG34" s="861"/>
      <c r="LH34" s="788"/>
      <c r="LI34" s="861"/>
      <c r="LJ34" s="861"/>
      <c r="LK34" s="788"/>
      <c r="LL34" s="861"/>
      <c r="LM34" s="861"/>
      <c r="LN34" s="864"/>
      <c r="LO34" s="861"/>
      <c r="LP34" s="861"/>
      <c r="LQ34" s="788"/>
      <c r="LR34" s="861"/>
      <c r="LS34" s="861"/>
      <c r="LT34" s="788"/>
      <c r="LU34" s="861"/>
      <c r="LV34" s="861"/>
      <c r="LW34" s="788"/>
      <c r="LX34" s="861"/>
      <c r="LY34" s="861"/>
      <c r="LZ34" s="788"/>
      <c r="MA34" s="861"/>
      <c r="MB34" s="861"/>
      <c r="MC34" s="863"/>
      <c r="MD34" s="861"/>
      <c r="ME34" s="861"/>
      <c r="MF34" s="788"/>
      <c r="MG34" s="861"/>
      <c r="MH34" s="861"/>
      <c r="MI34" s="864"/>
      <c r="MJ34" s="861"/>
      <c r="MK34" s="861"/>
      <c r="ML34" s="788"/>
      <c r="MM34" s="861"/>
      <c r="MN34" s="861"/>
      <c r="MO34" s="788"/>
      <c r="MP34" s="861"/>
      <c r="MQ34" s="861"/>
      <c r="MR34" s="788"/>
      <c r="MS34" s="861"/>
      <c r="MT34" s="861"/>
      <c r="MU34" s="788"/>
      <c r="MV34" s="861"/>
      <c r="MW34" s="861"/>
      <c r="MX34" s="788"/>
      <c r="MY34" s="861"/>
      <c r="MZ34" s="861"/>
      <c r="NA34" s="788"/>
      <c r="NB34" s="861"/>
      <c r="NC34" s="861"/>
      <c r="ND34" s="864"/>
      <c r="NE34" s="861"/>
      <c r="NF34" s="861"/>
      <c r="NG34" s="788"/>
      <c r="NH34" s="861"/>
      <c r="NI34" s="861"/>
      <c r="NJ34" s="788"/>
      <c r="NK34" s="861"/>
      <c r="NL34" s="861"/>
      <c r="NM34" s="788"/>
      <c r="NN34" s="861"/>
      <c r="NO34" s="861"/>
      <c r="NP34" s="788"/>
      <c r="NQ34" s="861"/>
      <c r="NR34" s="861"/>
      <c r="NS34" s="788"/>
      <c r="NT34" s="861"/>
      <c r="NU34" s="861"/>
      <c r="NV34" s="788"/>
      <c r="NW34" s="861"/>
      <c r="NX34" s="861"/>
      <c r="NY34" s="864"/>
      <c r="NZ34" s="861"/>
      <c r="OA34" s="861"/>
      <c r="OB34" s="788"/>
      <c r="OC34" s="861"/>
      <c r="OD34" s="861"/>
      <c r="OE34" s="788"/>
      <c r="OF34" s="861"/>
      <c r="OG34" s="861"/>
      <c r="OH34" s="788"/>
      <c r="OI34" s="861"/>
      <c r="OJ34" s="861"/>
      <c r="OK34" s="788"/>
      <c r="OL34" s="861"/>
      <c r="OM34" s="861"/>
      <c r="ON34" s="788"/>
      <c r="OO34" s="861"/>
      <c r="OP34" s="861"/>
      <c r="OQ34" s="788"/>
      <c r="OR34" s="861"/>
      <c r="OS34" s="861"/>
      <c r="OT34" s="864"/>
      <c r="OU34" s="861"/>
      <c r="OV34" s="861"/>
      <c r="OW34" s="864"/>
      <c r="OX34" s="861"/>
      <c r="OY34" s="861"/>
      <c r="OZ34" s="864"/>
      <c r="PA34" s="861"/>
      <c r="PB34" s="861"/>
    </row>
    <row r="35" spans="1:418" ht="13.5" customHeight="1" x14ac:dyDescent="0.25">
      <c r="A35" s="794" t="s">
        <v>554</v>
      </c>
      <c r="B35" s="933" t="s">
        <v>540</v>
      </c>
      <c r="C35" s="877">
        <v>3.6499999999999998E-2</v>
      </c>
      <c r="D35" s="796" t="s">
        <v>2</v>
      </c>
      <c r="E35" s="878"/>
      <c r="F35" s="881"/>
      <c r="G35" s="881"/>
      <c r="H35" s="878"/>
      <c r="I35" s="881"/>
      <c r="J35" s="881"/>
      <c r="K35" s="878"/>
      <c r="L35" s="881"/>
      <c r="M35" s="881"/>
      <c r="N35" s="878"/>
      <c r="O35" s="881"/>
      <c r="P35" s="881"/>
      <c r="Q35" s="878"/>
      <c r="R35" s="881"/>
      <c r="S35" s="881"/>
      <c r="T35" s="878"/>
      <c r="U35" s="881"/>
      <c r="V35" s="881"/>
      <c r="W35" s="878"/>
      <c r="X35" s="881"/>
      <c r="Y35" s="881"/>
      <c r="Z35" s="878"/>
      <c r="AA35" s="881"/>
      <c r="AB35" s="881"/>
      <c r="AC35" s="878"/>
      <c r="AD35" s="881"/>
      <c r="AE35" s="881"/>
      <c r="AF35" s="878"/>
      <c r="AG35" s="881"/>
      <c r="AH35" s="881"/>
      <c r="AI35" s="878"/>
      <c r="AJ35" s="881"/>
      <c r="AK35" s="881"/>
      <c r="AL35" s="878"/>
      <c r="AM35" s="881"/>
      <c r="AN35" s="881"/>
      <c r="AO35" s="878"/>
      <c r="AP35" s="881"/>
      <c r="AQ35" s="881"/>
      <c r="AR35" s="878"/>
      <c r="AS35" s="881"/>
      <c r="AT35" s="881"/>
      <c r="AU35" s="878"/>
      <c r="AV35" s="881"/>
      <c r="AW35" s="881"/>
      <c r="AX35" s="878"/>
      <c r="AY35" s="881"/>
      <c r="AZ35" s="881"/>
      <c r="BA35" s="878"/>
      <c r="BB35" s="881"/>
      <c r="BC35" s="881"/>
      <c r="BD35" s="878"/>
      <c r="BE35" s="881"/>
      <c r="BF35" s="881"/>
      <c r="BG35" s="878"/>
      <c r="BH35" s="881"/>
      <c r="BI35" s="881"/>
      <c r="BJ35" s="878"/>
      <c r="BK35" s="881"/>
      <c r="BL35" s="881"/>
      <c r="BM35" s="878"/>
      <c r="BN35" s="881"/>
      <c r="BO35" s="881"/>
      <c r="BP35" s="878"/>
      <c r="BQ35" s="881"/>
      <c r="BR35" s="881"/>
      <c r="BS35" s="878"/>
      <c r="BT35" s="934"/>
      <c r="BU35" s="878"/>
      <c r="BV35" s="881"/>
      <c r="BW35" s="881"/>
      <c r="BX35" s="878"/>
      <c r="BY35" s="881"/>
      <c r="BZ35" s="881"/>
      <c r="CA35" s="878"/>
      <c r="CB35" s="881"/>
      <c r="CC35" s="881"/>
      <c r="CD35" s="878"/>
      <c r="CE35" s="881"/>
      <c r="CF35" s="881"/>
      <c r="CG35" s="878"/>
      <c r="CH35" s="881"/>
      <c r="CI35" s="881"/>
      <c r="CJ35" s="878"/>
      <c r="CK35" s="881"/>
      <c r="CL35" s="881"/>
      <c r="CM35" s="878"/>
      <c r="CN35" s="881"/>
      <c r="CO35" s="881"/>
      <c r="CP35" s="878"/>
      <c r="CQ35" s="881"/>
      <c r="CR35" s="881"/>
      <c r="CS35" s="878"/>
      <c r="CT35" s="881"/>
      <c r="CU35" s="881"/>
      <c r="CV35" s="878"/>
      <c r="CW35" s="881"/>
      <c r="CX35" s="881"/>
      <c r="CY35" s="878"/>
      <c r="CZ35" s="881"/>
      <c r="DA35" s="881"/>
      <c r="DB35" s="878"/>
      <c r="DC35" s="934"/>
      <c r="DD35" s="878"/>
      <c r="DE35" s="934"/>
      <c r="DF35" s="878"/>
      <c r="DG35" s="881"/>
      <c r="DH35" s="881"/>
      <c r="DI35" s="878"/>
      <c r="DJ35" s="881"/>
      <c r="DK35" s="881"/>
      <c r="DL35" s="878"/>
      <c r="DM35" s="881"/>
      <c r="DN35" s="881"/>
      <c r="DO35" s="878"/>
      <c r="DP35" s="881"/>
      <c r="DQ35" s="881"/>
      <c r="DR35" s="878"/>
      <c r="DS35" s="881"/>
      <c r="DT35" s="881"/>
      <c r="DU35" s="878"/>
      <c r="DV35" s="881"/>
      <c r="DW35" s="881"/>
      <c r="DX35" s="878"/>
      <c r="DY35" s="881"/>
      <c r="DZ35" s="881"/>
      <c r="EA35" s="878"/>
      <c r="EB35" s="881"/>
      <c r="EC35" s="881"/>
      <c r="ED35" s="878"/>
      <c r="EE35" s="934"/>
      <c r="EF35" s="878"/>
      <c r="EG35" s="881"/>
      <c r="EH35" s="881"/>
      <c r="EI35" s="878"/>
      <c r="EJ35" s="881"/>
      <c r="EK35" s="881"/>
      <c r="EL35" s="878"/>
      <c r="EM35" s="881"/>
      <c r="EN35" s="881"/>
      <c r="EO35" s="878"/>
      <c r="EP35" s="881"/>
      <c r="EQ35" s="881"/>
      <c r="ER35" s="878"/>
      <c r="ES35" s="881"/>
      <c r="ET35" s="881"/>
      <c r="EU35" s="880"/>
      <c r="EV35" s="881"/>
      <c r="EW35" s="881"/>
      <c r="EX35" s="880"/>
      <c r="EY35" s="881"/>
      <c r="EZ35" s="881"/>
      <c r="FA35" s="880"/>
      <c r="FB35" s="881"/>
      <c r="FC35" s="881"/>
      <c r="FD35" s="880"/>
      <c r="FE35" s="881"/>
      <c r="FF35" s="881"/>
      <c r="FG35" s="880"/>
      <c r="FH35" s="881"/>
      <c r="FI35" s="881"/>
      <c r="FJ35" s="880"/>
      <c r="FK35" s="881"/>
      <c r="FL35" s="881"/>
      <c r="FM35" s="880"/>
      <c r="FN35" s="881"/>
      <c r="FO35" s="881"/>
      <c r="FP35" s="880"/>
      <c r="FQ35" s="881"/>
      <c r="FR35" s="881"/>
      <c r="FS35" s="880"/>
      <c r="FT35" s="881"/>
      <c r="FU35" s="881"/>
      <c r="FV35" s="880"/>
      <c r="FW35" s="881"/>
      <c r="FX35" s="881"/>
      <c r="FY35" s="880"/>
      <c r="FZ35" s="881"/>
      <c r="GA35" s="881"/>
      <c r="GB35" s="880"/>
      <c r="GC35" s="881"/>
      <c r="GD35" s="881"/>
      <c r="GE35" s="880"/>
      <c r="GF35" s="881"/>
      <c r="GG35" s="881"/>
      <c r="GH35" s="880"/>
      <c r="GI35" s="881"/>
      <c r="GJ35" s="881"/>
      <c r="GK35" s="805"/>
      <c r="GL35" s="882"/>
      <c r="GM35" s="882"/>
      <c r="GN35" s="805"/>
      <c r="GO35" s="882"/>
      <c r="GP35" s="882"/>
      <c r="GQ35" s="805"/>
      <c r="GR35" s="882"/>
      <c r="GS35" s="882"/>
      <c r="GT35" s="805"/>
      <c r="GU35" s="882"/>
      <c r="GV35" s="882"/>
      <c r="GW35" s="805"/>
      <c r="GX35" s="882"/>
      <c r="GY35" s="882"/>
      <c r="GZ35" s="805"/>
      <c r="HA35" s="882"/>
      <c r="HB35" s="882"/>
      <c r="HC35" s="805"/>
      <c r="HD35" s="882"/>
      <c r="HE35" s="882"/>
      <c r="HF35" s="805"/>
      <c r="HG35" s="882"/>
      <c r="HH35" s="882"/>
      <c r="HI35" s="805"/>
      <c r="HJ35" s="882"/>
      <c r="HK35" s="882"/>
      <c r="HL35" s="805"/>
      <c r="HM35" s="882"/>
      <c r="HN35" s="882"/>
      <c r="HO35" s="805"/>
      <c r="HP35" s="882"/>
      <c r="HQ35" s="882"/>
      <c r="HR35" s="805"/>
      <c r="HS35" s="882"/>
      <c r="HT35" s="882"/>
      <c r="HU35" s="805"/>
      <c r="HV35" s="882"/>
      <c r="HW35" s="882"/>
      <c r="HX35" s="805"/>
      <c r="HY35" s="882"/>
      <c r="HZ35" s="882"/>
      <c r="IA35" s="805"/>
      <c r="IB35" s="882"/>
      <c r="IC35" s="882"/>
      <c r="ID35" s="805"/>
      <c r="IE35" s="882"/>
      <c r="IF35" s="882"/>
      <c r="IG35" s="805"/>
      <c r="IH35" s="882"/>
      <c r="II35" s="882"/>
      <c r="IJ35" s="805"/>
      <c r="IK35" s="883"/>
      <c r="IL35" s="805"/>
      <c r="IM35" s="883"/>
      <c r="IN35" s="805"/>
      <c r="IO35" s="882"/>
      <c r="IP35" s="882"/>
      <c r="IQ35" s="805"/>
      <c r="IR35" s="882"/>
      <c r="IS35" s="882"/>
      <c r="IT35" s="805"/>
      <c r="IU35" s="882"/>
      <c r="IV35" s="882"/>
      <c r="IW35" s="884">
        <v>7.0400000000000003E-3</v>
      </c>
      <c r="IX35" s="935" t="s">
        <v>8</v>
      </c>
      <c r="IY35" s="935"/>
      <c r="IZ35" s="936">
        <v>1.7799999999999999E-3</v>
      </c>
      <c r="JA35" s="935" t="s">
        <v>12</v>
      </c>
      <c r="JB35" s="935"/>
      <c r="JC35" s="884">
        <v>3.1700000000000001E-3</v>
      </c>
      <c r="JD35" s="935" t="s">
        <v>8</v>
      </c>
      <c r="JE35" s="935"/>
      <c r="JF35" s="936">
        <v>2.97E-3</v>
      </c>
      <c r="JG35" s="935" t="s">
        <v>8</v>
      </c>
      <c r="JH35" s="935"/>
      <c r="JI35" s="884">
        <v>2.64E-3</v>
      </c>
      <c r="JJ35" s="935" t="s">
        <v>8</v>
      </c>
      <c r="JK35" s="935"/>
      <c r="JL35" s="887">
        <v>2.2499999999999998E-3</v>
      </c>
      <c r="JM35" s="888" t="s">
        <v>8</v>
      </c>
      <c r="JN35" s="888"/>
      <c r="JO35" s="815"/>
      <c r="JP35" s="889"/>
      <c r="JQ35" s="889"/>
      <c r="JR35" s="815"/>
      <c r="JS35" s="889"/>
      <c r="JT35" s="889"/>
      <c r="JU35" s="815"/>
      <c r="JV35" s="889"/>
      <c r="JW35" s="889"/>
      <c r="JX35" s="815"/>
      <c r="JY35" s="889"/>
      <c r="JZ35" s="889"/>
      <c r="KA35" s="890"/>
      <c r="KB35" s="889"/>
      <c r="KC35" s="889"/>
      <c r="KD35" s="815"/>
      <c r="KE35" s="889"/>
      <c r="KF35" s="889"/>
      <c r="KG35" s="889"/>
      <c r="KH35" s="889"/>
      <c r="KI35" s="889"/>
      <c r="KJ35" s="815"/>
      <c r="KK35" s="815"/>
      <c r="KL35" s="815"/>
      <c r="KM35" s="815"/>
      <c r="KN35" s="815"/>
      <c r="KO35" s="815"/>
      <c r="KP35" s="815"/>
      <c r="KQ35" s="815"/>
      <c r="KR35" s="815"/>
      <c r="KS35" s="890"/>
      <c r="KT35" s="889"/>
      <c r="KU35" s="889"/>
      <c r="KV35" s="815"/>
      <c r="KW35" s="889"/>
      <c r="KX35" s="889"/>
      <c r="KY35" s="815"/>
      <c r="KZ35" s="889"/>
      <c r="LA35" s="889"/>
      <c r="LB35" s="815"/>
      <c r="LC35" s="889"/>
      <c r="LD35" s="889"/>
      <c r="LE35" s="815"/>
      <c r="LF35" s="889"/>
      <c r="LG35" s="889"/>
      <c r="LH35" s="815"/>
      <c r="LI35" s="889"/>
      <c r="LJ35" s="889"/>
      <c r="LK35" s="815"/>
      <c r="LL35" s="889"/>
      <c r="LM35" s="889"/>
      <c r="LN35" s="890"/>
      <c r="LO35" s="889"/>
      <c r="LP35" s="889"/>
      <c r="LQ35" s="815"/>
      <c r="LR35" s="889"/>
      <c r="LS35" s="889"/>
      <c r="LT35" s="815"/>
      <c r="LU35" s="889"/>
      <c r="LV35" s="889"/>
      <c r="LW35" s="815"/>
      <c r="LX35" s="889"/>
      <c r="LY35" s="889"/>
      <c r="LZ35" s="815"/>
      <c r="MA35" s="889"/>
      <c r="MB35" s="889"/>
      <c r="MC35" s="891"/>
      <c r="MD35" s="889"/>
      <c r="ME35" s="889"/>
      <c r="MF35" s="815"/>
      <c r="MG35" s="889"/>
      <c r="MH35" s="889"/>
      <c r="MI35" s="890"/>
      <c r="MJ35" s="889"/>
      <c r="MK35" s="889"/>
      <c r="ML35" s="815"/>
      <c r="MM35" s="889"/>
      <c r="MN35" s="889"/>
      <c r="MO35" s="815"/>
      <c r="MP35" s="889"/>
      <c r="MQ35" s="889"/>
      <c r="MR35" s="815"/>
      <c r="MS35" s="889"/>
      <c r="MT35" s="889"/>
      <c r="MU35" s="815"/>
      <c r="MV35" s="889"/>
      <c r="MW35" s="889"/>
      <c r="MX35" s="815"/>
      <c r="MY35" s="889"/>
      <c r="MZ35" s="889"/>
      <c r="NA35" s="815"/>
      <c r="NB35" s="889"/>
      <c r="NC35" s="889"/>
      <c r="ND35" s="890"/>
      <c r="NE35" s="889"/>
      <c r="NF35" s="889"/>
      <c r="NG35" s="815"/>
      <c r="NH35" s="889"/>
      <c r="NI35" s="889"/>
      <c r="NJ35" s="815"/>
      <c r="NK35" s="889"/>
      <c r="NL35" s="889"/>
      <c r="NM35" s="815"/>
      <c r="NN35" s="889"/>
      <c r="NO35" s="889"/>
      <c r="NP35" s="815"/>
      <c r="NQ35" s="889"/>
      <c r="NR35" s="889"/>
      <c r="NS35" s="815"/>
      <c r="NT35" s="889"/>
      <c r="NU35" s="889"/>
      <c r="NV35" s="815"/>
      <c r="NW35" s="889"/>
      <c r="NX35" s="889"/>
      <c r="NY35" s="890"/>
      <c r="NZ35" s="889"/>
      <c r="OA35" s="889"/>
      <c r="OB35" s="815"/>
      <c r="OC35" s="889"/>
      <c r="OD35" s="889"/>
      <c r="OE35" s="815"/>
      <c r="OF35" s="889"/>
      <c r="OG35" s="889"/>
      <c r="OH35" s="815"/>
      <c r="OI35" s="889"/>
      <c r="OJ35" s="889"/>
      <c r="OK35" s="815"/>
      <c r="OL35" s="889"/>
      <c r="OM35" s="889"/>
      <c r="ON35" s="815"/>
      <c r="OO35" s="889"/>
      <c r="OP35" s="889"/>
      <c r="OQ35" s="815"/>
      <c r="OR35" s="889"/>
      <c r="OS35" s="889"/>
      <c r="OT35" s="890"/>
      <c r="OU35" s="889"/>
      <c r="OV35" s="889"/>
      <c r="OW35" s="890"/>
      <c r="OX35" s="889"/>
      <c r="OY35" s="889"/>
      <c r="OZ35" s="890"/>
      <c r="PA35" s="889"/>
      <c r="PB35" s="889"/>
    </row>
    <row r="36" spans="1:418" s="700" customFormat="1" ht="13.5" customHeight="1" x14ac:dyDescent="0.25">
      <c r="A36" s="181" t="s">
        <v>555</v>
      </c>
      <c r="B36" s="816"/>
      <c r="C36" s="1190"/>
      <c r="D36" s="816"/>
      <c r="E36" s="817"/>
      <c r="F36" s="818"/>
      <c r="G36" s="818"/>
      <c r="H36" s="817"/>
      <c r="I36" s="818"/>
      <c r="J36" s="818"/>
      <c r="K36" s="817"/>
      <c r="L36" s="818"/>
      <c r="M36" s="818"/>
      <c r="N36" s="817"/>
      <c r="O36" s="818"/>
      <c r="P36" s="818"/>
      <c r="Q36" s="817"/>
      <c r="R36" s="818"/>
      <c r="S36" s="818"/>
      <c r="T36" s="817"/>
      <c r="U36" s="818"/>
      <c r="V36" s="818"/>
      <c r="W36" s="817"/>
      <c r="X36" s="818"/>
      <c r="Y36" s="818"/>
      <c r="Z36" s="817"/>
      <c r="AA36" s="818"/>
      <c r="AB36" s="818"/>
      <c r="AC36" s="817"/>
      <c r="AD36" s="818"/>
      <c r="AE36" s="818"/>
      <c r="AF36" s="817"/>
      <c r="AG36" s="818"/>
      <c r="AH36" s="818"/>
      <c r="AI36" s="817"/>
      <c r="AJ36" s="818"/>
      <c r="AK36" s="818"/>
      <c r="AL36" s="817"/>
      <c r="AM36" s="818"/>
      <c r="AN36" s="818"/>
      <c r="AO36" s="817"/>
      <c r="AP36" s="818"/>
      <c r="AQ36" s="818"/>
      <c r="AR36" s="817"/>
      <c r="AS36" s="818"/>
      <c r="AT36" s="818"/>
      <c r="AU36" s="817"/>
      <c r="AV36" s="818"/>
      <c r="AW36" s="818"/>
      <c r="AX36" s="817"/>
      <c r="AY36" s="818"/>
      <c r="AZ36" s="818"/>
      <c r="BA36" s="817"/>
      <c r="BB36" s="818"/>
      <c r="BC36" s="818"/>
      <c r="BD36" s="817"/>
      <c r="BE36" s="818"/>
      <c r="BF36" s="818"/>
      <c r="BG36" s="817"/>
      <c r="BH36" s="818"/>
      <c r="BI36" s="818"/>
      <c r="BJ36" s="817"/>
      <c r="BK36" s="818"/>
      <c r="BL36" s="818"/>
      <c r="BM36" s="817"/>
      <c r="BN36" s="818"/>
      <c r="BO36" s="818"/>
      <c r="BP36" s="817"/>
      <c r="BQ36" s="818"/>
      <c r="BR36" s="818"/>
      <c r="BS36" s="817"/>
      <c r="BT36" s="817"/>
      <c r="BU36" s="817"/>
      <c r="BV36" s="818"/>
      <c r="BW36" s="818"/>
      <c r="BX36" s="817"/>
      <c r="BY36" s="818"/>
      <c r="BZ36" s="818"/>
      <c r="CA36" s="817"/>
      <c r="CB36" s="818"/>
      <c r="CC36" s="818"/>
      <c r="CD36" s="817"/>
      <c r="CE36" s="818"/>
      <c r="CF36" s="818"/>
      <c r="CG36" s="817"/>
      <c r="CH36" s="818"/>
      <c r="CI36" s="818"/>
      <c r="CJ36" s="817"/>
      <c r="CK36" s="818"/>
      <c r="CL36" s="818"/>
      <c r="CM36" s="817"/>
      <c r="CN36" s="818"/>
      <c r="CO36" s="818"/>
      <c r="CP36" s="817"/>
      <c r="CQ36" s="818"/>
      <c r="CR36" s="818"/>
      <c r="CS36" s="817"/>
      <c r="CT36" s="818"/>
      <c r="CU36" s="818"/>
      <c r="CV36" s="817"/>
      <c r="CW36" s="818"/>
      <c r="CX36" s="818"/>
      <c r="CY36" s="817"/>
      <c r="CZ36" s="818"/>
      <c r="DA36" s="818"/>
      <c r="DB36" s="817"/>
      <c r="DC36" s="817"/>
      <c r="DD36" s="817"/>
      <c r="DE36" s="817"/>
      <c r="DF36" s="817"/>
      <c r="DG36" s="818"/>
      <c r="DH36" s="818"/>
      <c r="DI36" s="817"/>
      <c r="DJ36" s="818"/>
      <c r="DK36" s="818"/>
      <c r="DL36" s="817"/>
      <c r="DM36" s="818"/>
      <c r="DN36" s="818"/>
      <c r="DO36" s="817"/>
      <c r="DP36" s="818"/>
      <c r="DQ36" s="818"/>
      <c r="DR36" s="817"/>
      <c r="DS36" s="818"/>
      <c r="DT36" s="818"/>
      <c r="DU36" s="817"/>
      <c r="DV36" s="818"/>
      <c r="DW36" s="818"/>
      <c r="DX36" s="817"/>
      <c r="DY36" s="818"/>
      <c r="DZ36" s="818"/>
      <c r="EA36" s="817"/>
      <c r="EB36" s="818"/>
      <c r="EC36" s="818"/>
      <c r="ED36" s="817"/>
      <c r="EE36" s="817"/>
      <c r="EF36" s="817"/>
      <c r="EG36" s="818"/>
      <c r="EH36" s="818"/>
      <c r="EI36" s="817"/>
      <c r="EJ36" s="818"/>
      <c r="EK36" s="818"/>
      <c r="EL36" s="817"/>
      <c r="EM36" s="818"/>
      <c r="EN36" s="818"/>
      <c r="EO36" s="817"/>
      <c r="EP36" s="818"/>
      <c r="EQ36" s="818"/>
      <c r="ER36" s="817"/>
      <c r="ES36" s="818"/>
      <c r="ET36" s="818"/>
      <c r="EU36" s="817"/>
      <c r="EV36" s="819"/>
      <c r="EW36" s="819"/>
      <c r="EX36" s="817"/>
      <c r="EY36" s="819"/>
      <c r="EZ36" s="819"/>
      <c r="FA36" s="817"/>
      <c r="FB36" s="819"/>
      <c r="FC36" s="819"/>
      <c r="FD36" s="817"/>
      <c r="FE36" s="819"/>
      <c r="FF36" s="819"/>
      <c r="FG36" s="817"/>
      <c r="FH36" s="819"/>
      <c r="FI36" s="819"/>
      <c r="FJ36" s="817"/>
      <c r="FK36" s="819"/>
      <c r="FL36" s="819"/>
      <c r="FM36" s="817"/>
      <c r="FN36" s="819"/>
      <c r="FO36" s="819"/>
      <c r="FP36" s="817"/>
      <c r="FQ36" s="819"/>
      <c r="FR36" s="819"/>
      <c r="FS36" s="817"/>
      <c r="FT36" s="819"/>
      <c r="FU36" s="819"/>
      <c r="FV36" s="817"/>
      <c r="FW36" s="819"/>
      <c r="FX36" s="819"/>
      <c r="FY36" s="817"/>
      <c r="FZ36" s="819"/>
      <c r="GA36" s="819"/>
      <c r="GB36" s="817"/>
      <c r="GC36" s="819"/>
      <c r="GD36" s="819"/>
      <c r="GE36" s="817"/>
      <c r="GF36" s="819"/>
      <c r="GG36" s="819"/>
      <c r="GH36" s="817"/>
      <c r="GI36" s="819"/>
      <c r="GJ36" s="819"/>
      <c r="GK36" s="820"/>
      <c r="GL36" s="821"/>
      <c r="GM36" s="821"/>
      <c r="GN36" s="820"/>
      <c r="GO36" s="821"/>
      <c r="GP36" s="821"/>
      <c r="GQ36" s="820"/>
      <c r="GR36" s="821"/>
      <c r="GS36" s="821"/>
      <c r="GT36" s="820"/>
      <c r="GU36" s="821"/>
      <c r="GV36" s="821"/>
      <c r="GW36" s="820"/>
      <c r="GX36" s="821"/>
      <c r="GY36" s="821"/>
      <c r="GZ36" s="820"/>
      <c r="HA36" s="821"/>
      <c r="HB36" s="821"/>
      <c r="HC36" s="820"/>
      <c r="HD36" s="821"/>
      <c r="HE36" s="821"/>
      <c r="HF36" s="820"/>
      <c r="HG36" s="821"/>
      <c r="HH36" s="821"/>
      <c r="HI36" s="820"/>
      <c r="HJ36" s="821"/>
      <c r="HK36" s="821"/>
      <c r="HL36" s="820"/>
      <c r="HM36" s="821"/>
      <c r="HN36" s="821"/>
      <c r="HO36" s="820"/>
      <c r="HP36" s="821"/>
      <c r="HQ36" s="821"/>
      <c r="HR36" s="820"/>
      <c r="HS36" s="821"/>
      <c r="HT36" s="821"/>
      <c r="HU36" s="820"/>
      <c r="HV36" s="821"/>
      <c r="HW36" s="821"/>
      <c r="HX36" s="820"/>
      <c r="HY36" s="821"/>
      <c r="HZ36" s="821"/>
      <c r="IA36" s="820"/>
      <c r="IB36" s="821"/>
      <c r="IC36" s="821"/>
      <c r="ID36" s="820"/>
      <c r="IE36" s="821"/>
      <c r="IF36" s="821"/>
      <c r="IG36" s="820"/>
      <c r="IH36" s="821"/>
      <c r="II36" s="821"/>
      <c r="IJ36" s="820"/>
      <c r="IK36" s="822"/>
      <c r="IL36" s="820"/>
      <c r="IM36" s="822"/>
      <c r="IN36" s="820"/>
      <c r="IO36" s="821"/>
      <c r="IP36" s="821"/>
      <c r="IQ36" s="820"/>
      <c r="IR36" s="821"/>
      <c r="IS36" s="821"/>
      <c r="IT36" s="820"/>
      <c r="IU36" s="821"/>
      <c r="IV36" s="821"/>
      <c r="IW36" s="823"/>
      <c r="IX36" s="824"/>
      <c r="IY36" s="824"/>
      <c r="IZ36" s="825"/>
      <c r="JA36" s="824"/>
      <c r="JB36" s="824"/>
      <c r="JC36" s="826"/>
      <c r="JD36" s="827"/>
      <c r="JE36" s="827"/>
      <c r="JF36" s="828"/>
      <c r="JG36" s="827"/>
      <c r="JH36" s="827"/>
      <c r="JI36" s="826"/>
      <c r="JJ36" s="827"/>
      <c r="JK36" s="827"/>
      <c r="JL36" s="826"/>
      <c r="JM36" s="827"/>
      <c r="JN36" s="827"/>
      <c r="JO36" s="829"/>
      <c r="JP36" s="830"/>
      <c r="JQ36" s="830"/>
      <c r="JR36" s="829"/>
      <c r="JS36" s="830"/>
      <c r="JT36" s="830"/>
      <c r="JU36" s="829"/>
      <c r="JV36" s="830"/>
      <c r="JW36" s="830"/>
      <c r="JX36" s="829"/>
      <c r="JY36" s="830"/>
      <c r="JZ36" s="830"/>
      <c r="KA36" s="829"/>
      <c r="KB36" s="830"/>
      <c r="KC36" s="830"/>
      <c r="KD36" s="829"/>
      <c r="KE36" s="830"/>
      <c r="KF36" s="830"/>
      <c r="KG36" s="830"/>
      <c r="KH36" s="830"/>
      <c r="KI36" s="830"/>
      <c r="KJ36" s="831"/>
      <c r="KK36" s="829"/>
      <c r="KL36" s="831"/>
      <c r="KM36" s="829"/>
      <c r="KN36" s="831"/>
      <c r="KO36" s="829"/>
      <c r="KP36" s="831"/>
      <c r="KQ36" s="829"/>
      <c r="KR36" s="829"/>
      <c r="KS36" s="831"/>
      <c r="KT36" s="830"/>
      <c r="KU36" s="830"/>
      <c r="KV36" s="829"/>
      <c r="KW36" s="830"/>
      <c r="KX36" s="830"/>
      <c r="KY36" s="829"/>
      <c r="KZ36" s="830"/>
      <c r="LA36" s="830"/>
      <c r="LB36" s="829"/>
      <c r="LC36" s="830"/>
      <c r="LD36" s="830"/>
      <c r="LE36" s="829"/>
      <c r="LF36" s="830"/>
      <c r="LG36" s="830"/>
      <c r="LH36" s="829"/>
      <c r="LI36" s="830"/>
      <c r="LJ36" s="830"/>
      <c r="LK36" s="829"/>
      <c r="LL36" s="830"/>
      <c r="LM36" s="830"/>
      <c r="LN36" s="829"/>
      <c r="LO36" s="830"/>
      <c r="LP36" s="830"/>
      <c r="LQ36" s="829"/>
      <c r="LR36" s="830"/>
      <c r="LS36" s="830"/>
      <c r="LT36" s="829"/>
      <c r="LU36" s="830"/>
      <c r="LV36" s="830"/>
      <c r="LW36" s="829"/>
      <c r="LX36" s="830"/>
      <c r="LY36" s="830"/>
      <c r="LZ36" s="829"/>
      <c r="MA36" s="830"/>
      <c r="MB36" s="830"/>
      <c r="MC36" s="829"/>
      <c r="MD36" s="830"/>
      <c r="ME36" s="830"/>
      <c r="MF36" s="829"/>
      <c r="MG36" s="830"/>
      <c r="MH36" s="830"/>
      <c r="MI36" s="829"/>
      <c r="MJ36" s="830"/>
      <c r="MK36" s="830"/>
      <c r="ML36" s="829"/>
      <c r="MM36" s="830"/>
      <c r="MN36" s="830"/>
      <c r="MO36" s="829"/>
      <c r="MP36" s="830"/>
      <c r="MQ36" s="830"/>
      <c r="MR36" s="829"/>
      <c r="MS36" s="830"/>
      <c r="MT36" s="830"/>
      <c r="MU36" s="829"/>
      <c r="MV36" s="830"/>
      <c r="MW36" s="830"/>
      <c r="MX36" s="829"/>
      <c r="MY36" s="830"/>
      <c r="MZ36" s="830"/>
      <c r="NA36" s="829"/>
      <c r="NB36" s="830"/>
      <c r="NC36" s="830"/>
      <c r="ND36" s="829"/>
      <c r="NE36" s="830"/>
      <c r="NF36" s="830"/>
      <c r="NG36" s="829"/>
      <c r="NH36" s="830"/>
      <c r="NI36" s="830"/>
      <c r="NJ36" s="829"/>
      <c r="NK36" s="830"/>
      <c r="NL36" s="830"/>
      <c r="NM36" s="829"/>
      <c r="NN36" s="830"/>
      <c r="NO36" s="830"/>
      <c r="NP36" s="829"/>
      <c r="NQ36" s="830"/>
      <c r="NR36" s="830"/>
      <c r="NS36" s="829"/>
      <c r="NT36" s="830"/>
      <c r="NU36" s="830"/>
      <c r="NV36" s="829"/>
      <c r="NW36" s="830"/>
      <c r="NX36" s="830"/>
      <c r="NY36" s="829"/>
      <c r="NZ36" s="830"/>
      <c r="OA36" s="830"/>
      <c r="OB36" s="829"/>
      <c r="OC36" s="830"/>
      <c r="OD36" s="830"/>
      <c r="OE36" s="829"/>
      <c r="OF36" s="830"/>
      <c r="OG36" s="830"/>
      <c r="OH36" s="832"/>
      <c r="OI36" s="830"/>
      <c r="OJ36" s="830"/>
      <c r="OK36" s="832"/>
      <c r="OL36" s="830"/>
      <c r="OM36" s="830"/>
      <c r="ON36" s="832"/>
      <c r="OO36" s="830"/>
      <c r="OP36" s="830"/>
      <c r="OQ36" s="832"/>
      <c r="OR36" s="830"/>
      <c r="OS36" s="830"/>
      <c r="OT36" s="832"/>
      <c r="OU36" s="830"/>
      <c r="OV36" s="830"/>
      <c r="OW36" s="832"/>
      <c r="OX36" s="830"/>
      <c r="OY36" s="830"/>
      <c r="OZ36" s="832"/>
      <c r="PA36" s="830"/>
      <c r="PB36" s="830"/>
    </row>
    <row r="37" spans="1:418" ht="13.5" customHeight="1" x14ac:dyDescent="0.25">
      <c r="A37" s="833" t="s">
        <v>305</v>
      </c>
      <c r="B37" s="937" t="s">
        <v>540</v>
      </c>
      <c r="C37" s="894">
        <v>1.8E-5</v>
      </c>
      <c r="D37" s="748" t="s">
        <v>2</v>
      </c>
      <c r="E37" s="835"/>
      <c r="F37" s="838"/>
      <c r="G37" s="838"/>
      <c r="H37" s="835"/>
      <c r="I37" s="838"/>
      <c r="J37" s="838"/>
      <c r="K37" s="835"/>
      <c r="L37" s="838"/>
      <c r="M37" s="838"/>
      <c r="N37" s="835"/>
      <c r="O37" s="838"/>
      <c r="P37" s="838"/>
      <c r="Q37" s="835"/>
      <c r="R37" s="838"/>
      <c r="S37" s="838"/>
      <c r="T37" s="835"/>
      <c r="U37" s="838"/>
      <c r="V37" s="838"/>
      <c r="W37" s="835"/>
      <c r="X37" s="838"/>
      <c r="Y37" s="838"/>
      <c r="Z37" s="835"/>
      <c r="AA37" s="838"/>
      <c r="AB37" s="838"/>
      <c r="AC37" s="835"/>
      <c r="AD37" s="838"/>
      <c r="AE37" s="838"/>
      <c r="AF37" s="835"/>
      <c r="AG37" s="838"/>
      <c r="AH37" s="838"/>
      <c r="AI37" s="835"/>
      <c r="AJ37" s="838"/>
      <c r="AK37" s="838"/>
      <c r="AL37" s="835"/>
      <c r="AM37" s="838"/>
      <c r="AN37" s="838"/>
      <c r="AO37" s="835"/>
      <c r="AP37" s="838"/>
      <c r="AQ37" s="838"/>
      <c r="AR37" s="835"/>
      <c r="AS37" s="838"/>
      <c r="AT37" s="838"/>
      <c r="AU37" s="835"/>
      <c r="AV37" s="838"/>
      <c r="AW37" s="838"/>
      <c r="AX37" s="835"/>
      <c r="AY37" s="838"/>
      <c r="AZ37" s="838"/>
      <c r="BA37" s="835"/>
      <c r="BB37" s="838"/>
      <c r="BC37" s="838"/>
      <c r="BD37" s="835"/>
      <c r="BE37" s="838"/>
      <c r="BF37" s="838"/>
      <c r="BG37" s="835"/>
      <c r="BH37" s="838"/>
      <c r="BI37" s="838"/>
      <c r="BJ37" s="835"/>
      <c r="BK37" s="838"/>
      <c r="BL37" s="838"/>
      <c r="BM37" s="835"/>
      <c r="BN37" s="838"/>
      <c r="BO37" s="838"/>
      <c r="BP37" s="835"/>
      <c r="BQ37" s="838"/>
      <c r="BR37" s="838"/>
      <c r="BS37" s="835"/>
      <c r="BT37" s="938"/>
      <c r="BU37" s="835"/>
      <c r="BV37" s="838"/>
      <c r="BW37" s="838"/>
      <c r="BX37" s="835"/>
      <c r="BY37" s="838"/>
      <c r="BZ37" s="838"/>
      <c r="CA37" s="835"/>
      <c r="CB37" s="838"/>
      <c r="CC37" s="838"/>
      <c r="CD37" s="835"/>
      <c r="CE37" s="838"/>
      <c r="CF37" s="838"/>
      <c r="CG37" s="835"/>
      <c r="CH37" s="838"/>
      <c r="CI37" s="838"/>
      <c r="CJ37" s="835"/>
      <c r="CK37" s="838"/>
      <c r="CL37" s="838"/>
      <c r="CM37" s="835"/>
      <c r="CN37" s="838"/>
      <c r="CO37" s="838"/>
      <c r="CP37" s="835"/>
      <c r="CQ37" s="838"/>
      <c r="CR37" s="838"/>
      <c r="CS37" s="835"/>
      <c r="CT37" s="838"/>
      <c r="CU37" s="838"/>
      <c r="CV37" s="835"/>
      <c r="CW37" s="838"/>
      <c r="CX37" s="838"/>
      <c r="CY37" s="835"/>
      <c r="CZ37" s="838"/>
      <c r="DA37" s="838"/>
      <c r="DB37" s="835"/>
      <c r="DC37" s="938"/>
      <c r="DD37" s="835"/>
      <c r="DE37" s="938"/>
      <c r="DF37" s="835"/>
      <c r="DG37" s="838"/>
      <c r="DH37" s="838"/>
      <c r="DI37" s="835"/>
      <c r="DJ37" s="838"/>
      <c r="DK37" s="838"/>
      <c r="DL37" s="835"/>
      <c r="DM37" s="838"/>
      <c r="DN37" s="838"/>
      <c r="DO37" s="835"/>
      <c r="DP37" s="838"/>
      <c r="DQ37" s="838"/>
      <c r="DR37" s="835"/>
      <c r="DS37" s="838"/>
      <c r="DT37" s="838"/>
      <c r="DU37" s="835"/>
      <c r="DV37" s="838"/>
      <c r="DW37" s="838"/>
      <c r="DX37" s="835"/>
      <c r="DY37" s="838"/>
      <c r="DZ37" s="838"/>
      <c r="EA37" s="835"/>
      <c r="EB37" s="838"/>
      <c r="EC37" s="838"/>
      <c r="ED37" s="835"/>
      <c r="EE37" s="938"/>
      <c r="EF37" s="835"/>
      <c r="EG37" s="838"/>
      <c r="EH37" s="838"/>
      <c r="EI37" s="835"/>
      <c r="EJ37" s="838"/>
      <c r="EK37" s="838"/>
      <c r="EL37" s="835"/>
      <c r="EM37" s="838"/>
      <c r="EN37" s="838"/>
      <c r="EO37" s="835"/>
      <c r="EP37" s="838"/>
      <c r="EQ37" s="838"/>
      <c r="ER37" s="835"/>
      <c r="ES37" s="838"/>
      <c r="ET37" s="838"/>
      <c r="EU37" s="837"/>
      <c r="EV37" s="838"/>
      <c r="EW37" s="838"/>
      <c r="EX37" s="837"/>
      <c r="EY37" s="838"/>
      <c r="EZ37" s="838"/>
      <c r="FA37" s="837"/>
      <c r="FB37" s="838"/>
      <c r="FC37" s="838"/>
      <c r="FD37" s="837"/>
      <c r="FE37" s="838"/>
      <c r="FF37" s="838"/>
      <c r="FG37" s="837"/>
      <c r="FH37" s="838"/>
      <c r="FI37" s="838"/>
      <c r="FJ37" s="837"/>
      <c r="FK37" s="838"/>
      <c r="FL37" s="838"/>
      <c r="FM37" s="837"/>
      <c r="FN37" s="838"/>
      <c r="FO37" s="838"/>
      <c r="FP37" s="837"/>
      <c r="FQ37" s="838"/>
      <c r="FR37" s="838"/>
      <c r="FS37" s="837"/>
      <c r="FT37" s="838"/>
      <c r="FU37" s="838"/>
      <c r="FV37" s="837"/>
      <c r="FW37" s="838"/>
      <c r="FX37" s="838"/>
      <c r="FY37" s="837"/>
      <c r="FZ37" s="838"/>
      <c r="GA37" s="838"/>
      <c r="GB37" s="837"/>
      <c r="GC37" s="838"/>
      <c r="GD37" s="838"/>
      <c r="GE37" s="837"/>
      <c r="GF37" s="838"/>
      <c r="GG37" s="838"/>
      <c r="GH37" s="837"/>
      <c r="GI37" s="838"/>
      <c r="GJ37" s="838"/>
      <c r="GK37" s="839"/>
      <c r="GL37" s="840"/>
      <c r="GM37" s="840"/>
      <c r="GN37" s="839"/>
      <c r="GO37" s="840"/>
      <c r="GP37" s="840"/>
      <c r="GQ37" s="839"/>
      <c r="GR37" s="840"/>
      <c r="GS37" s="840"/>
      <c r="GT37" s="839"/>
      <c r="GU37" s="840"/>
      <c r="GV37" s="840"/>
      <c r="GW37" s="839"/>
      <c r="GX37" s="840"/>
      <c r="GY37" s="840"/>
      <c r="GZ37" s="839"/>
      <c r="HA37" s="840"/>
      <c r="HB37" s="840"/>
      <c r="HC37" s="839"/>
      <c r="HD37" s="840"/>
      <c r="HE37" s="840"/>
      <c r="HF37" s="839"/>
      <c r="HG37" s="840"/>
      <c r="HH37" s="840"/>
      <c r="HI37" s="839"/>
      <c r="HJ37" s="840"/>
      <c r="HK37" s="840"/>
      <c r="HL37" s="839"/>
      <c r="HM37" s="840"/>
      <c r="HN37" s="840"/>
      <c r="HO37" s="839"/>
      <c r="HP37" s="840"/>
      <c r="HQ37" s="840"/>
      <c r="HR37" s="839"/>
      <c r="HS37" s="840"/>
      <c r="HT37" s="840"/>
      <c r="HU37" s="839"/>
      <c r="HV37" s="840"/>
      <c r="HW37" s="840"/>
      <c r="HX37" s="839"/>
      <c r="HY37" s="840"/>
      <c r="HZ37" s="840"/>
      <c r="IA37" s="839"/>
      <c r="IB37" s="840"/>
      <c r="IC37" s="840"/>
      <c r="ID37" s="839"/>
      <c r="IE37" s="840"/>
      <c r="IF37" s="840"/>
      <c r="IG37" s="839"/>
      <c r="IH37" s="840"/>
      <c r="II37" s="840"/>
      <c r="IJ37" s="839"/>
      <c r="IK37" s="841"/>
      <c r="IL37" s="839"/>
      <c r="IM37" s="841"/>
      <c r="IN37" s="839"/>
      <c r="IO37" s="840"/>
      <c r="IP37" s="840"/>
      <c r="IQ37" s="839"/>
      <c r="IR37" s="840"/>
      <c r="IS37" s="840"/>
      <c r="IT37" s="839"/>
      <c r="IU37" s="840"/>
      <c r="IV37" s="840"/>
      <c r="IW37" s="940">
        <v>5.3299999999999997E-3</v>
      </c>
      <c r="IX37" s="939"/>
      <c r="IY37" s="903">
        <f>(IF(((IW37/$C37)&lt;10),"&lt;10",ROUND((IW37/$C37),0)))</f>
        <v>296</v>
      </c>
      <c r="IZ37" s="940">
        <v>3.1199999999999999E-3</v>
      </c>
      <c r="JA37" s="939"/>
      <c r="JB37" s="903">
        <f>(IF(((IZ37/$C37)&lt;10),"&lt;10",ROUND((IZ37/$C37),0)))</f>
        <v>173</v>
      </c>
      <c r="JC37" s="940">
        <v>1.4399999999999999E-3</v>
      </c>
      <c r="JD37" s="939"/>
      <c r="JE37" s="903">
        <f>(IF(((JC37/$C37)&lt;10),"&lt;10",ROUND((JC37/$C37),0)))</f>
        <v>80</v>
      </c>
      <c r="JF37" s="940">
        <v>1.5399999999999999E-3</v>
      </c>
      <c r="JG37" s="939"/>
      <c r="JH37" s="903">
        <f>(IF(((JF37/$C37)&lt;10),"&lt;10",ROUND((JF37/$C37),0)))</f>
        <v>86</v>
      </c>
      <c r="JI37" s="940">
        <v>3.0899999999999999E-3</v>
      </c>
      <c r="JJ37" s="939"/>
      <c r="JK37" s="903">
        <f>(IF(((JI37/$C37)&lt;10),"&lt;10",ROUND((JI37/$C37),0)))</f>
        <v>172</v>
      </c>
      <c r="JL37" s="940">
        <v>7.0400000000000003E-3</v>
      </c>
      <c r="JM37" s="922"/>
      <c r="JN37" s="903">
        <f>(IF(((JL37/$C37)&lt;10),"&lt;10",ROUND((JL37/$C37),0)))</f>
        <v>391</v>
      </c>
      <c r="JO37" s="924"/>
      <c r="JP37" s="925"/>
      <c r="JQ37" s="925"/>
      <c r="JR37" s="924"/>
      <c r="JS37" s="925"/>
      <c r="JT37" s="925"/>
      <c r="JU37" s="924"/>
      <c r="JV37" s="925"/>
      <c r="JW37" s="925"/>
      <c r="JX37" s="924"/>
      <c r="JY37" s="925"/>
      <c r="JZ37" s="925"/>
      <c r="KA37" s="941"/>
      <c r="KB37" s="925"/>
      <c r="KC37" s="925"/>
      <c r="KD37" s="924"/>
      <c r="KE37" s="925"/>
      <c r="KF37" s="925"/>
      <c r="KG37" s="925"/>
      <c r="KH37" s="925"/>
      <c r="KI37" s="925"/>
      <c r="KJ37" s="924"/>
      <c r="KK37" s="924"/>
      <c r="KL37" s="924"/>
      <c r="KM37" s="924"/>
      <c r="KN37" s="924"/>
      <c r="KO37" s="924"/>
      <c r="KP37" s="924"/>
      <c r="KQ37" s="924"/>
      <c r="KR37" s="924"/>
      <c r="KS37" s="941"/>
      <c r="KT37" s="925"/>
      <c r="KU37" s="925"/>
      <c r="KV37" s="924"/>
      <c r="KW37" s="925"/>
      <c r="KX37" s="925"/>
      <c r="KY37" s="924"/>
      <c r="KZ37" s="925"/>
      <c r="LA37" s="925"/>
      <c r="LB37" s="924"/>
      <c r="LC37" s="925"/>
      <c r="LD37" s="925"/>
      <c r="LE37" s="924"/>
      <c r="LF37" s="925"/>
      <c r="LG37" s="925"/>
      <c r="LH37" s="924"/>
      <c r="LI37" s="925"/>
      <c r="LJ37" s="925"/>
      <c r="LK37" s="924"/>
      <c r="LL37" s="925"/>
      <c r="LM37" s="925"/>
      <c r="LN37" s="941"/>
      <c r="LO37" s="925"/>
      <c r="LP37" s="925"/>
      <c r="LQ37" s="924"/>
      <c r="LR37" s="925"/>
      <c r="LS37" s="925"/>
      <c r="LT37" s="924"/>
      <c r="LU37" s="925"/>
      <c r="LV37" s="925"/>
      <c r="LW37" s="924"/>
      <c r="LX37" s="925"/>
      <c r="LY37" s="925"/>
      <c r="LZ37" s="924"/>
      <c r="MA37" s="925"/>
      <c r="MB37" s="925"/>
      <c r="MC37" s="924"/>
      <c r="MD37" s="925"/>
      <c r="ME37" s="925"/>
      <c r="MF37" s="942"/>
      <c r="MG37" s="925"/>
      <c r="MH37" s="925"/>
      <c r="MI37" s="941"/>
      <c r="MJ37" s="925"/>
      <c r="MK37" s="925"/>
      <c r="ML37" s="924"/>
      <c r="MM37" s="925"/>
      <c r="MN37" s="925"/>
      <c r="MO37" s="924"/>
      <c r="MP37" s="925"/>
      <c r="MQ37" s="925"/>
      <c r="MR37" s="924"/>
      <c r="MS37" s="925"/>
      <c r="MT37" s="925"/>
      <c r="MU37" s="924"/>
      <c r="MV37" s="925"/>
      <c r="MW37" s="925"/>
      <c r="MX37" s="924"/>
      <c r="MY37" s="925"/>
      <c r="MZ37" s="925"/>
      <c r="NA37" s="924"/>
      <c r="NB37" s="925"/>
      <c r="NC37" s="925"/>
      <c r="ND37" s="941"/>
      <c r="NE37" s="925"/>
      <c r="NF37" s="925"/>
      <c r="NG37" s="924"/>
      <c r="NH37" s="925"/>
      <c r="NI37" s="925"/>
      <c r="NJ37" s="924"/>
      <c r="NK37" s="925"/>
      <c r="NL37" s="925"/>
      <c r="NM37" s="924"/>
      <c r="NN37" s="925"/>
      <c r="NO37" s="925"/>
      <c r="NP37" s="927"/>
      <c r="NQ37" s="925"/>
      <c r="NR37" s="925"/>
      <c r="NS37" s="924"/>
      <c r="NT37" s="925"/>
      <c r="NU37" s="925"/>
      <c r="NV37" s="924"/>
      <c r="NW37" s="925"/>
      <c r="NX37" s="925"/>
      <c r="NY37" s="941"/>
      <c r="NZ37" s="925"/>
      <c r="OA37" s="925"/>
      <c r="OB37" s="924"/>
      <c r="OC37" s="925"/>
      <c r="OD37" s="925"/>
      <c r="OE37" s="924"/>
      <c r="OF37" s="925"/>
      <c r="OG37" s="925"/>
      <c r="OH37" s="924"/>
      <c r="OI37" s="925"/>
      <c r="OJ37" s="925"/>
      <c r="OK37" s="924"/>
      <c r="OL37" s="925"/>
      <c r="OM37" s="925"/>
      <c r="ON37" s="924"/>
      <c r="OO37" s="925"/>
      <c r="OP37" s="925"/>
      <c r="OQ37" s="924"/>
      <c r="OR37" s="925"/>
      <c r="OS37" s="925"/>
      <c r="OT37" s="941"/>
      <c r="OU37" s="925"/>
      <c r="OV37" s="925"/>
      <c r="OW37" s="941"/>
      <c r="OX37" s="925"/>
      <c r="OY37" s="925"/>
      <c r="OZ37" s="941"/>
      <c r="PA37" s="925"/>
      <c r="PB37" s="925"/>
    </row>
    <row r="38" spans="1:418" ht="13.5" customHeight="1" x14ac:dyDescent="0.25">
      <c r="A38" s="768" t="s">
        <v>306</v>
      </c>
      <c r="B38" s="911" t="s">
        <v>540</v>
      </c>
      <c r="C38" s="869">
        <v>9.3999999999999994E-5</v>
      </c>
      <c r="D38" s="770" t="s">
        <v>2</v>
      </c>
      <c r="E38" s="852"/>
      <c r="F38" s="854"/>
      <c r="G38" s="854"/>
      <c r="H38" s="852"/>
      <c r="I38" s="854"/>
      <c r="J38" s="854"/>
      <c r="K38" s="852"/>
      <c r="L38" s="854"/>
      <c r="M38" s="854"/>
      <c r="N38" s="852"/>
      <c r="O38" s="854"/>
      <c r="P38" s="854"/>
      <c r="Q38" s="852"/>
      <c r="R38" s="854"/>
      <c r="S38" s="854"/>
      <c r="T38" s="852"/>
      <c r="U38" s="854"/>
      <c r="V38" s="854"/>
      <c r="W38" s="852"/>
      <c r="X38" s="854"/>
      <c r="Y38" s="854"/>
      <c r="Z38" s="852"/>
      <c r="AA38" s="854"/>
      <c r="AB38" s="854"/>
      <c r="AC38" s="852"/>
      <c r="AD38" s="854"/>
      <c r="AE38" s="854"/>
      <c r="AF38" s="852"/>
      <c r="AG38" s="854"/>
      <c r="AH38" s="854"/>
      <c r="AI38" s="852"/>
      <c r="AJ38" s="854"/>
      <c r="AK38" s="854"/>
      <c r="AL38" s="852"/>
      <c r="AM38" s="854"/>
      <c r="AN38" s="854"/>
      <c r="AO38" s="852"/>
      <c r="AP38" s="854"/>
      <c r="AQ38" s="854"/>
      <c r="AR38" s="852"/>
      <c r="AS38" s="854"/>
      <c r="AT38" s="854"/>
      <c r="AU38" s="852"/>
      <c r="AV38" s="854"/>
      <c r="AW38" s="854"/>
      <c r="AX38" s="852"/>
      <c r="AY38" s="854"/>
      <c r="AZ38" s="854"/>
      <c r="BA38" s="852"/>
      <c r="BB38" s="854"/>
      <c r="BC38" s="854"/>
      <c r="BD38" s="852"/>
      <c r="BE38" s="854"/>
      <c r="BF38" s="854"/>
      <c r="BG38" s="852"/>
      <c r="BH38" s="854"/>
      <c r="BI38" s="854"/>
      <c r="BJ38" s="852"/>
      <c r="BK38" s="854"/>
      <c r="BL38" s="854"/>
      <c r="BM38" s="852"/>
      <c r="BN38" s="854"/>
      <c r="BO38" s="854"/>
      <c r="BP38" s="852"/>
      <c r="BQ38" s="854"/>
      <c r="BR38" s="854"/>
      <c r="BS38" s="852"/>
      <c r="BT38" s="912"/>
      <c r="BU38" s="852"/>
      <c r="BV38" s="854"/>
      <c r="BW38" s="854"/>
      <c r="BX38" s="852"/>
      <c r="BY38" s="854"/>
      <c r="BZ38" s="854"/>
      <c r="CA38" s="852"/>
      <c r="CB38" s="854"/>
      <c r="CC38" s="854"/>
      <c r="CD38" s="852"/>
      <c r="CE38" s="854"/>
      <c r="CF38" s="854"/>
      <c r="CG38" s="852"/>
      <c r="CH38" s="854"/>
      <c r="CI38" s="854"/>
      <c r="CJ38" s="852"/>
      <c r="CK38" s="854"/>
      <c r="CL38" s="854"/>
      <c r="CM38" s="852"/>
      <c r="CN38" s="854"/>
      <c r="CO38" s="854"/>
      <c r="CP38" s="852"/>
      <c r="CQ38" s="854"/>
      <c r="CR38" s="854"/>
      <c r="CS38" s="852"/>
      <c r="CT38" s="854"/>
      <c r="CU38" s="854"/>
      <c r="CV38" s="852"/>
      <c r="CW38" s="854"/>
      <c r="CX38" s="854"/>
      <c r="CY38" s="852"/>
      <c r="CZ38" s="854"/>
      <c r="DA38" s="854"/>
      <c r="DB38" s="852"/>
      <c r="DC38" s="912"/>
      <c r="DD38" s="852"/>
      <c r="DE38" s="912"/>
      <c r="DF38" s="852"/>
      <c r="DG38" s="854"/>
      <c r="DH38" s="854"/>
      <c r="DI38" s="852"/>
      <c r="DJ38" s="854"/>
      <c r="DK38" s="854"/>
      <c r="DL38" s="852"/>
      <c r="DM38" s="854"/>
      <c r="DN38" s="854"/>
      <c r="DO38" s="852"/>
      <c r="DP38" s="854"/>
      <c r="DQ38" s="854"/>
      <c r="DR38" s="852"/>
      <c r="DS38" s="854"/>
      <c r="DT38" s="854"/>
      <c r="DU38" s="852"/>
      <c r="DV38" s="854"/>
      <c r="DW38" s="854"/>
      <c r="DX38" s="852"/>
      <c r="DY38" s="854"/>
      <c r="DZ38" s="854"/>
      <c r="EA38" s="852"/>
      <c r="EB38" s="854"/>
      <c r="EC38" s="854"/>
      <c r="ED38" s="852"/>
      <c r="EE38" s="912"/>
      <c r="EF38" s="852"/>
      <c r="EG38" s="854"/>
      <c r="EH38" s="854"/>
      <c r="EI38" s="852"/>
      <c r="EJ38" s="854"/>
      <c r="EK38" s="854"/>
      <c r="EL38" s="852"/>
      <c r="EM38" s="854"/>
      <c r="EN38" s="854"/>
      <c r="EO38" s="852"/>
      <c r="EP38" s="854"/>
      <c r="EQ38" s="854"/>
      <c r="ER38" s="852"/>
      <c r="ES38" s="854"/>
      <c r="ET38" s="854"/>
      <c r="EU38" s="867"/>
      <c r="EV38" s="854"/>
      <c r="EW38" s="854"/>
      <c r="EX38" s="867"/>
      <c r="EY38" s="854"/>
      <c r="EZ38" s="854"/>
      <c r="FA38" s="867"/>
      <c r="FB38" s="854"/>
      <c r="FC38" s="854"/>
      <c r="FD38" s="867"/>
      <c r="FE38" s="854"/>
      <c r="FF38" s="854"/>
      <c r="FG38" s="867"/>
      <c r="FH38" s="854"/>
      <c r="FI38" s="854"/>
      <c r="FJ38" s="867"/>
      <c r="FK38" s="854"/>
      <c r="FL38" s="854"/>
      <c r="FM38" s="867"/>
      <c r="FN38" s="854"/>
      <c r="FO38" s="854"/>
      <c r="FP38" s="867"/>
      <c r="FQ38" s="854"/>
      <c r="FR38" s="854"/>
      <c r="FS38" s="867"/>
      <c r="FT38" s="854"/>
      <c r="FU38" s="854"/>
      <c r="FV38" s="867"/>
      <c r="FW38" s="854"/>
      <c r="FX38" s="854"/>
      <c r="FY38" s="867"/>
      <c r="FZ38" s="854"/>
      <c r="GA38" s="854"/>
      <c r="GB38" s="867"/>
      <c r="GC38" s="854"/>
      <c r="GD38" s="854"/>
      <c r="GE38" s="867"/>
      <c r="GF38" s="854"/>
      <c r="GG38" s="854"/>
      <c r="GH38" s="867"/>
      <c r="GI38" s="854"/>
      <c r="GJ38" s="854"/>
      <c r="GK38" s="779"/>
      <c r="GL38" s="855"/>
      <c r="GM38" s="855"/>
      <c r="GN38" s="779"/>
      <c r="GO38" s="855"/>
      <c r="GP38" s="855"/>
      <c r="GQ38" s="779"/>
      <c r="GR38" s="855"/>
      <c r="GS38" s="855"/>
      <c r="GT38" s="779"/>
      <c r="GU38" s="855"/>
      <c r="GV38" s="855"/>
      <c r="GW38" s="779"/>
      <c r="GX38" s="855"/>
      <c r="GY38" s="855"/>
      <c r="GZ38" s="779"/>
      <c r="HA38" s="855"/>
      <c r="HB38" s="855"/>
      <c r="HC38" s="779"/>
      <c r="HD38" s="855"/>
      <c r="HE38" s="855"/>
      <c r="HF38" s="779"/>
      <c r="HG38" s="855"/>
      <c r="HH38" s="855"/>
      <c r="HI38" s="779"/>
      <c r="HJ38" s="855"/>
      <c r="HK38" s="855"/>
      <c r="HL38" s="779"/>
      <c r="HM38" s="855"/>
      <c r="HN38" s="855"/>
      <c r="HO38" s="779"/>
      <c r="HP38" s="855"/>
      <c r="HQ38" s="855"/>
      <c r="HR38" s="779"/>
      <c r="HS38" s="855"/>
      <c r="HT38" s="855"/>
      <c r="HU38" s="779"/>
      <c r="HV38" s="855"/>
      <c r="HW38" s="855"/>
      <c r="HX38" s="779"/>
      <c r="HY38" s="855"/>
      <c r="HZ38" s="855"/>
      <c r="IA38" s="779"/>
      <c r="IB38" s="855"/>
      <c r="IC38" s="855"/>
      <c r="ID38" s="779"/>
      <c r="IE38" s="855"/>
      <c r="IF38" s="855"/>
      <c r="IG38" s="779"/>
      <c r="IH38" s="855"/>
      <c r="II38" s="855"/>
      <c r="IJ38" s="779"/>
      <c r="IK38" s="856"/>
      <c r="IL38" s="779"/>
      <c r="IM38" s="856"/>
      <c r="IN38" s="779"/>
      <c r="IO38" s="855"/>
      <c r="IP38" s="855"/>
      <c r="IQ38" s="779"/>
      <c r="IR38" s="855"/>
      <c r="IS38" s="855"/>
      <c r="IT38" s="779"/>
      <c r="IU38" s="855"/>
      <c r="IV38" s="855"/>
      <c r="IW38" s="870">
        <v>7.2999999999999999E-5</v>
      </c>
      <c r="IX38" s="913" t="s">
        <v>8</v>
      </c>
      <c r="IY38" s="913"/>
      <c r="IZ38" s="914">
        <v>3.0000000000000001E-5</v>
      </c>
      <c r="JA38" s="913" t="s">
        <v>12</v>
      </c>
      <c r="JB38" s="913"/>
      <c r="JC38" s="870">
        <v>5.8999999999999998E-5</v>
      </c>
      <c r="JD38" s="913" t="s">
        <v>8</v>
      </c>
      <c r="JE38" s="913"/>
      <c r="JF38" s="914">
        <v>3.0000000000000001E-5</v>
      </c>
      <c r="JG38" s="913" t="s">
        <v>12</v>
      </c>
      <c r="JH38" s="913"/>
      <c r="JI38" s="870">
        <v>6.2000000000000003E-5</v>
      </c>
      <c r="JJ38" s="913" t="s">
        <v>8</v>
      </c>
      <c r="JK38" s="913"/>
      <c r="JL38" s="875">
        <v>3.0000000000000001E-5</v>
      </c>
      <c r="JM38" s="874" t="s">
        <v>12</v>
      </c>
      <c r="JN38" s="874"/>
      <c r="JO38" s="788"/>
      <c r="JP38" s="861"/>
      <c r="JQ38" s="861"/>
      <c r="JR38" s="788"/>
      <c r="JS38" s="861"/>
      <c r="JT38" s="861"/>
      <c r="JU38" s="788"/>
      <c r="JV38" s="861"/>
      <c r="JW38" s="861"/>
      <c r="JX38" s="788"/>
      <c r="JY38" s="861"/>
      <c r="JZ38" s="861"/>
      <c r="KA38" s="943"/>
      <c r="KB38" s="861"/>
      <c r="KC38" s="861"/>
      <c r="KD38" s="788"/>
      <c r="KE38" s="861"/>
      <c r="KF38" s="861"/>
      <c r="KG38" s="861"/>
      <c r="KH38" s="861"/>
      <c r="KI38" s="861"/>
      <c r="KJ38" s="788"/>
      <c r="KK38" s="788"/>
      <c r="KL38" s="788"/>
      <c r="KM38" s="788"/>
      <c r="KN38" s="788"/>
      <c r="KO38" s="788"/>
      <c r="KP38" s="788"/>
      <c r="KQ38" s="788"/>
      <c r="KR38" s="788"/>
      <c r="KS38" s="943"/>
      <c r="KT38" s="861"/>
      <c r="KU38" s="861"/>
      <c r="KV38" s="788"/>
      <c r="KW38" s="861"/>
      <c r="KX38" s="861"/>
      <c r="KY38" s="788"/>
      <c r="KZ38" s="861"/>
      <c r="LA38" s="861"/>
      <c r="LB38" s="788"/>
      <c r="LC38" s="861"/>
      <c r="LD38" s="861"/>
      <c r="LE38" s="788"/>
      <c r="LF38" s="861"/>
      <c r="LG38" s="861"/>
      <c r="LH38" s="788"/>
      <c r="LI38" s="861"/>
      <c r="LJ38" s="861"/>
      <c r="LK38" s="788"/>
      <c r="LL38" s="861"/>
      <c r="LM38" s="861"/>
      <c r="LN38" s="943"/>
      <c r="LO38" s="861"/>
      <c r="LP38" s="861"/>
      <c r="LQ38" s="788"/>
      <c r="LR38" s="861"/>
      <c r="LS38" s="861"/>
      <c r="LT38" s="788"/>
      <c r="LU38" s="861"/>
      <c r="LV38" s="861"/>
      <c r="LW38" s="788"/>
      <c r="LX38" s="861"/>
      <c r="LY38" s="861"/>
      <c r="LZ38" s="788"/>
      <c r="MA38" s="861"/>
      <c r="MB38" s="861"/>
      <c r="MC38" s="788"/>
      <c r="MD38" s="861"/>
      <c r="ME38" s="861"/>
      <c r="MF38" s="865"/>
      <c r="MG38" s="861"/>
      <c r="MH38" s="861"/>
      <c r="MI38" s="943"/>
      <c r="MJ38" s="861"/>
      <c r="MK38" s="861"/>
      <c r="ML38" s="788"/>
      <c r="MM38" s="861"/>
      <c r="MN38" s="861"/>
      <c r="MO38" s="788"/>
      <c r="MP38" s="861"/>
      <c r="MQ38" s="861"/>
      <c r="MR38" s="788"/>
      <c r="MS38" s="861"/>
      <c r="MT38" s="861"/>
      <c r="MU38" s="788"/>
      <c r="MV38" s="861"/>
      <c r="MW38" s="861"/>
      <c r="MX38" s="788"/>
      <c r="MY38" s="861"/>
      <c r="MZ38" s="861"/>
      <c r="NA38" s="788"/>
      <c r="NB38" s="861"/>
      <c r="NC38" s="861"/>
      <c r="ND38" s="943"/>
      <c r="NE38" s="861"/>
      <c r="NF38" s="861"/>
      <c r="NG38" s="788"/>
      <c r="NH38" s="861"/>
      <c r="NI38" s="861"/>
      <c r="NJ38" s="788"/>
      <c r="NK38" s="861"/>
      <c r="NL38" s="861"/>
      <c r="NM38" s="788"/>
      <c r="NN38" s="861"/>
      <c r="NO38" s="861"/>
      <c r="NP38" s="863"/>
      <c r="NQ38" s="861"/>
      <c r="NR38" s="861"/>
      <c r="NS38" s="788"/>
      <c r="NT38" s="861"/>
      <c r="NU38" s="861"/>
      <c r="NV38" s="788"/>
      <c r="NW38" s="861"/>
      <c r="NX38" s="861"/>
      <c r="NY38" s="943"/>
      <c r="NZ38" s="861"/>
      <c r="OA38" s="861"/>
      <c r="OB38" s="788"/>
      <c r="OC38" s="861"/>
      <c r="OD38" s="861"/>
      <c r="OE38" s="788"/>
      <c r="OF38" s="861"/>
      <c r="OG38" s="861"/>
      <c r="OH38" s="788"/>
      <c r="OI38" s="861"/>
      <c r="OJ38" s="861"/>
      <c r="OK38" s="788"/>
      <c r="OL38" s="861"/>
      <c r="OM38" s="861"/>
      <c r="ON38" s="788"/>
      <c r="OO38" s="861"/>
      <c r="OP38" s="861"/>
      <c r="OQ38" s="788"/>
      <c r="OR38" s="861"/>
      <c r="OS38" s="861"/>
      <c r="OT38" s="943"/>
      <c r="OU38" s="861"/>
      <c r="OV38" s="861"/>
      <c r="OW38" s="943"/>
      <c r="OX38" s="861"/>
      <c r="OY38" s="861"/>
      <c r="OZ38" s="943"/>
      <c r="PA38" s="861"/>
      <c r="PB38" s="861"/>
    </row>
    <row r="39" spans="1:418" ht="13.5" customHeight="1" x14ac:dyDescent="0.25">
      <c r="A39" s="768" t="s">
        <v>307</v>
      </c>
      <c r="B39" s="911" t="s">
        <v>540</v>
      </c>
      <c r="C39" s="869">
        <v>1.0999999999999999E-2</v>
      </c>
      <c r="D39" s="770" t="s">
        <v>2</v>
      </c>
      <c r="E39" s="852"/>
      <c r="F39" s="854"/>
      <c r="G39" s="854"/>
      <c r="H39" s="852"/>
      <c r="I39" s="854"/>
      <c r="J39" s="854"/>
      <c r="K39" s="852"/>
      <c r="L39" s="854"/>
      <c r="M39" s="854"/>
      <c r="N39" s="852"/>
      <c r="O39" s="854"/>
      <c r="P39" s="854"/>
      <c r="Q39" s="852"/>
      <c r="R39" s="854"/>
      <c r="S39" s="854"/>
      <c r="T39" s="852"/>
      <c r="U39" s="854"/>
      <c r="V39" s="854"/>
      <c r="W39" s="852"/>
      <c r="X39" s="854"/>
      <c r="Y39" s="854"/>
      <c r="Z39" s="852"/>
      <c r="AA39" s="854"/>
      <c r="AB39" s="854"/>
      <c r="AC39" s="852"/>
      <c r="AD39" s="854"/>
      <c r="AE39" s="854"/>
      <c r="AF39" s="852"/>
      <c r="AG39" s="854"/>
      <c r="AH39" s="854"/>
      <c r="AI39" s="852"/>
      <c r="AJ39" s="854"/>
      <c r="AK39" s="854"/>
      <c r="AL39" s="852"/>
      <c r="AM39" s="854"/>
      <c r="AN39" s="854"/>
      <c r="AO39" s="852"/>
      <c r="AP39" s="854"/>
      <c r="AQ39" s="854"/>
      <c r="AR39" s="852"/>
      <c r="AS39" s="854"/>
      <c r="AT39" s="854"/>
      <c r="AU39" s="852"/>
      <c r="AV39" s="854"/>
      <c r="AW39" s="854"/>
      <c r="AX39" s="852"/>
      <c r="AY39" s="854"/>
      <c r="AZ39" s="854"/>
      <c r="BA39" s="852"/>
      <c r="BB39" s="854"/>
      <c r="BC39" s="854"/>
      <c r="BD39" s="852"/>
      <c r="BE39" s="854"/>
      <c r="BF39" s="854"/>
      <c r="BG39" s="852"/>
      <c r="BH39" s="854"/>
      <c r="BI39" s="854"/>
      <c r="BJ39" s="852"/>
      <c r="BK39" s="854"/>
      <c r="BL39" s="854"/>
      <c r="BM39" s="852"/>
      <c r="BN39" s="854"/>
      <c r="BO39" s="854"/>
      <c r="BP39" s="852"/>
      <c r="BQ39" s="854"/>
      <c r="BR39" s="854"/>
      <c r="BS39" s="852"/>
      <c r="BT39" s="912"/>
      <c r="BU39" s="852"/>
      <c r="BV39" s="854"/>
      <c r="BW39" s="854"/>
      <c r="BX39" s="852"/>
      <c r="BY39" s="854"/>
      <c r="BZ39" s="854"/>
      <c r="CA39" s="852"/>
      <c r="CB39" s="854"/>
      <c r="CC39" s="854"/>
      <c r="CD39" s="852"/>
      <c r="CE39" s="854"/>
      <c r="CF39" s="854"/>
      <c r="CG39" s="852"/>
      <c r="CH39" s="854"/>
      <c r="CI39" s="854"/>
      <c r="CJ39" s="852"/>
      <c r="CK39" s="854"/>
      <c r="CL39" s="854"/>
      <c r="CM39" s="852"/>
      <c r="CN39" s="854"/>
      <c r="CO39" s="854"/>
      <c r="CP39" s="852"/>
      <c r="CQ39" s="854"/>
      <c r="CR39" s="854"/>
      <c r="CS39" s="852"/>
      <c r="CT39" s="854"/>
      <c r="CU39" s="854"/>
      <c r="CV39" s="852"/>
      <c r="CW39" s="854"/>
      <c r="CX39" s="854"/>
      <c r="CY39" s="852"/>
      <c r="CZ39" s="854"/>
      <c r="DA39" s="854"/>
      <c r="DB39" s="852"/>
      <c r="DC39" s="912"/>
      <c r="DD39" s="852"/>
      <c r="DE39" s="912"/>
      <c r="DF39" s="852"/>
      <c r="DG39" s="854"/>
      <c r="DH39" s="854"/>
      <c r="DI39" s="852"/>
      <c r="DJ39" s="854"/>
      <c r="DK39" s="854"/>
      <c r="DL39" s="852"/>
      <c r="DM39" s="854"/>
      <c r="DN39" s="854"/>
      <c r="DO39" s="852"/>
      <c r="DP39" s="854"/>
      <c r="DQ39" s="854"/>
      <c r="DR39" s="852"/>
      <c r="DS39" s="854"/>
      <c r="DT39" s="854"/>
      <c r="DU39" s="852"/>
      <c r="DV39" s="854"/>
      <c r="DW39" s="854"/>
      <c r="DX39" s="852"/>
      <c r="DY39" s="854"/>
      <c r="DZ39" s="854"/>
      <c r="EA39" s="852"/>
      <c r="EB39" s="854"/>
      <c r="EC39" s="854"/>
      <c r="ED39" s="852"/>
      <c r="EE39" s="912"/>
      <c r="EF39" s="852"/>
      <c r="EG39" s="854"/>
      <c r="EH39" s="854"/>
      <c r="EI39" s="852"/>
      <c r="EJ39" s="854"/>
      <c r="EK39" s="854"/>
      <c r="EL39" s="852"/>
      <c r="EM39" s="854"/>
      <c r="EN39" s="854"/>
      <c r="EO39" s="852"/>
      <c r="EP39" s="854"/>
      <c r="EQ39" s="854"/>
      <c r="ER39" s="852"/>
      <c r="ES39" s="854"/>
      <c r="ET39" s="854"/>
      <c r="EU39" s="867"/>
      <c r="EV39" s="854"/>
      <c r="EW39" s="854"/>
      <c r="EX39" s="867"/>
      <c r="EY39" s="854"/>
      <c r="EZ39" s="854"/>
      <c r="FA39" s="867"/>
      <c r="FB39" s="854"/>
      <c r="FC39" s="854"/>
      <c r="FD39" s="867"/>
      <c r="FE39" s="854"/>
      <c r="FF39" s="854"/>
      <c r="FG39" s="867"/>
      <c r="FH39" s="854"/>
      <c r="FI39" s="854"/>
      <c r="FJ39" s="867"/>
      <c r="FK39" s="854"/>
      <c r="FL39" s="854"/>
      <c r="FM39" s="867"/>
      <c r="FN39" s="854"/>
      <c r="FO39" s="854"/>
      <c r="FP39" s="867"/>
      <c r="FQ39" s="854"/>
      <c r="FR39" s="854"/>
      <c r="FS39" s="867"/>
      <c r="FT39" s="854"/>
      <c r="FU39" s="854"/>
      <c r="FV39" s="867"/>
      <c r="FW39" s="854"/>
      <c r="FX39" s="854"/>
      <c r="FY39" s="867"/>
      <c r="FZ39" s="854"/>
      <c r="GA39" s="854"/>
      <c r="GB39" s="867"/>
      <c r="GC39" s="854"/>
      <c r="GD39" s="854"/>
      <c r="GE39" s="867"/>
      <c r="GF39" s="854"/>
      <c r="GG39" s="854"/>
      <c r="GH39" s="867"/>
      <c r="GI39" s="854"/>
      <c r="GJ39" s="854"/>
      <c r="GK39" s="779"/>
      <c r="GL39" s="855"/>
      <c r="GM39" s="855"/>
      <c r="GN39" s="779"/>
      <c r="GO39" s="855"/>
      <c r="GP39" s="855"/>
      <c r="GQ39" s="779"/>
      <c r="GR39" s="855"/>
      <c r="GS39" s="855"/>
      <c r="GT39" s="779"/>
      <c r="GU39" s="855"/>
      <c r="GV39" s="855"/>
      <c r="GW39" s="779"/>
      <c r="GX39" s="855"/>
      <c r="GY39" s="855"/>
      <c r="GZ39" s="779"/>
      <c r="HA39" s="855"/>
      <c r="HB39" s="855"/>
      <c r="HC39" s="779"/>
      <c r="HD39" s="855"/>
      <c r="HE39" s="855"/>
      <c r="HF39" s="779"/>
      <c r="HG39" s="855"/>
      <c r="HH39" s="855"/>
      <c r="HI39" s="779"/>
      <c r="HJ39" s="855"/>
      <c r="HK39" s="855"/>
      <c r="HL39" s="779"/>
      <c r="HM39" s="855"/>
      <c r="HN39" s="855"/>
      <c r="HO39" s="779"/>
      <c r="HP39" s="855"/>
      <c r="HQ39" s="855"/>
      <c r="HR39" s="779"/>
      <c r="HS39" s="855"/>
      <c r="HT39" s="855"/>
      <c r="HU39" s="779"/>
      <c r="HV39" s="855"/>
      <c r="HW39" s="855"/>
      <c r="HX39" s="779"/>
      <c r="HY39" s="855"/>
      <c r="HZ39" s="855"/>
      <c r="IA39" s="779"/>
      <c r="IB39" s="855"/>
      <c r="IC39" s="855"/>
      <c r="ID39" s="779"/>
      <c r="IE39" s="855"/>
      <c r="IF39" s="855"/>
      <c r="IG39" s="779"/>
      <c r="IH39" s="855"/>
      <c r="II39" s="855"/>
      <c r="IJ39" s="779"/>
      <c r="IK39" s="856"/>
      <c r="IL39" s="779"/>
      <c r="IM39" s="856"/>
      <c r="IN39" s="779"/>
      <c r="IO39" s="855"/>
      <c r="IP39" s="855"/>
      <c r="IQ39" s="779"/>
      <c r="IR39" s="855"/>
      <c r="IS39" s="855"/>
      <c r="IT39" s="779"/>
      <c r="IU39" s="855"/>
      <c r="IV39" s="855"/>
      <c r="IW39" s="870">
        <v>7.5000000000000002E-4</v>
      </c>
      <c r="IX39" s="930" t="s">
        <v>8</v>
      </c>
      <c r="IY39" s="930"/>
      <c r="IZ39" s="944">
        <v>7.2999999999999996E-4</v>
      </c>
      <c r="JA39" s="930" t="s">
        <v>12</v>
      </c>
      <c r="JB39" s="930"/>
      <c r="JC39" s="870">
        <v>7.2999999999999996E-4</v>
      </c>
      <c r="JD39" s="930" t="s">
        <v>12</v>
      </c>
      <c r="JE39" s="930"/>
      <c r="JF39" s="944">
        <v>7.2999999999999996E-4</v>
      </c>
      <c r="JG39" s="930" t="s">
        <v>12</v>
      </c>
      <c r="JH39" s="930"/>
      <c r="JI39" s="870">
        <v>7.2999999999999996E-4</v>
      </c>
      <c r="JJ39" s="930" t="s">
        <v>12</v>
      </c>
      <c r="JK39" s="930"/>
      <c r="JL39" s="875">
        <v>7.2999999999999996E-4</v>
      </c>
      <c r="JM39" s="874" t="s">
        <v>12</v>
      </c>
      <c r="JN39" s="874"/>
      <c r="JO39" s="788"/>
      <c r="JP39" s="861"/>
      <c r="JQ39" s="861"/>
      <c r="JR39" s="788"/>
      <c r="JS39" s="861"/>
      <c r="JT39" s="861"/>
      <c r="JU39" s="788"/>
      <c r="JV39" s="861"/>
      <c r="JW39" s="861"/>
      <c r="JX39" s="788"/>
      <c r="JY39" s="861"/>
      <c r="JZ39" s="861"/>
      <c r="KA39" s="943"/>
      <c r="KB39" s="861"/>
      <c r="KC39" s="861"/>
      <c r="KD39" s="788"/>
      <c r="KE39" s="861"/>
      <c r="KF39" s="861"/>
      <c r="KG39" s="861"/>
      <c r="KH39" s="861"/>
      <c r="KI39" s="861"/>
      <c r="KJ39" s="788"/>
      <c r="KK39" s="788"/>
      <c r="KL39" s="788"/>
      <c r="KM39" s="788"/>
      <c r="KN39" s="788"/>
      <c r="KO39" s="788"/>
      <c r="KP39" s="788"/>
      <c r="KQ39" s="788"/>
      <c r="KR39" s="788"/>
      <c r="KS39" s="943"/>
      <c r="KT39" s="861"/>
      <c r="KU39" s="861"/>
      <c r="KV39" s="788"/>
      <c r="KW39" s="861"/>
      <c r="KX39" s="861"/>
      <c r="KY39" s="788"/>
      <c r="KZ39" s="861"/>
      <c r="LA39" s="861"/>
      <c r="LB39" s="788"/>
      <c r="LC39" s="861"/>
      <c r="LD39" s="861"/>
      <c r="LE39" s="788"/>
      <c r="LF39" s="861"/>
      <c r="LG39" s="861"/>
      <c r="LH39" s="788"/>
      <c r="LI39" s="861"/>
      <c r="LJ39" s="861"/>
      <c r="LK39" s="788"/>
      <c r="LL39" s="861"/>
      <c r="LM39" s="861"/>
      <c r="LN39" s="943"/>
      <c r="LO39" s="861"/>
      <c r="LP39" s="861"/>
      <c r="LQ39" s="788"/>
      <c r="LR39" s="861"/>
      <c r="LS39" s="861"/>
      <c r="LT39" s="788"/>
      <c r="LU39" s="861"/>
      <c r="LV39" s="861"/>
      <c r="LW39" s="788"/>
      <c r="LX39" s="861"/>
      <c r="LY39" s="861"/>
      <c r="LZ39" s="788"/>
      <c r="MA39" s="861"/>
      <c r="MB39" s="861"/>
      <c r="MC39" s="788"/>
      <c r="MD39" s="861"/>
      <c r="ME39" s="861"/>
      <c r="MF39" s="865"/>
      <c r="MG39" s="861"/>
      <c r="MH39" s="861"/>
      <c r="MI39" s="943"/>
      <c r="MJ39" s="861"/>
      <c r="MK39" s="861"/>
      <c r="ML39" s="788"/>
      <c r="MM39" s="861"/>
      <c r="MN39" s="861"/>
      <c r="MO39" s="788"/>
      <c r="MP39" s="861"/>
      <c r="MQ39" s="861"/>
      <c r="MR39" s="788"/>
      <c r="MS39" s="861"/>
      <c r="MT39" s="861"/>
      <c r="MU39" s="788"/>
      <c r="MV39" s="861"/>
      <c r="MW39" s="861"/>
      <c r="MX39" s="788"/>
      <c r="MY39" s="861"/>
      <c r="MZ39" s="861"/>
      <c r="NA39" s="788"/>
      <c r="NB39" s="861"/>
      <c r="NC39" s="861"/>
      <c r="ND39" s="943"/>
      <c r="NE39" s="861"/>
      <c r="NF39" s="861"/>
      <c r="NG39" s="788"/>
      <c r="NH39" s="861"/>
      <c r="NI39" s="861"/>
      <c r="NJ39" s="788"/>
      <c r="NK39" s="861"/>
      <c r="NL39" s="861"/>
      <c r="NM39" s="788"/>
      <c r="NN39" s="861"/>
      <c r="NO39" s="861"/>
      <c r="NP39" s="863"/>
      <c r="NQ39" s="861"/>
      <c r="NR39" s="861"/>
      <c r="NS39" s="788"/>
      <c r="NT39" s="861"/>
      <c r="NU39" s="861"/>
      <c r="NV39" s="788"/>
      <c r="NW39" s="861"/>
      <c r="NX39" s="861"/>
      <c r="NY39" s="943"/>
      <c r="NZ39" s="861"/>
      <c r="OA39" s="861"/>
      <c r="OB39" s="788"/>
      <c r="OC39" s="861"/>
      <c r="OD39" s="861"/>
      <c r="OE39" s="788"/>
      <c r="OF39" s="861"/>
      <c r="OG39" s="861"/>
      <c r="OH39" s="788"/>
      <c r="OI39" s="861"/>
      <c r="OJ39" s="861"/>
      <c r="OK39" s="788"/>
      <c r="OL39" s="861"/>
      <c r="OM39" s="861"/>
      <c r="ON39" s="788"/>
      <c r="OO39" s="861"/>
      <c r="OP39" s="861"/>
      <c r="OQ39" s="788"/>
      <c r="OR39" s="861"/>
      <c r="OS39" s="861"/>
      <c r="OT39" s="943"/>
      <c r="OU39" s="861"/>
      <c r="OV39" s="861"/>
      <c r="OW39" s="943"/>
      <c r="OX39" s="861"/>
      <c r="OY39" s="861"/>
      <c r="OZ39" s="943"/>
      <c r="PA39" s="861"/>
      <c r="PB39" s="861"/>
    </row>
    <row r="40" spans="1:418" ht="13.5" customHeight="1" x14ac:dyDescent="0.25">
      <c r="A40" s="768" t="s">
        <v>16</v>
      </c>
      <c r="B40" s="911" t="s">
        <v>540</v>
      </c>
      <c r="C40" s="869">
        <v>2.7400000000000002E-3</v>
      </c>
      <c r="D40" s="769" t="s">
        <v>2</v>
      </c>
      <c r="E40" s="852"/>
      <c r="F40" s="854"/>
      <c r="G40" s="854"/>
      <c r="H40" s="852"/>
      <c r="I40" s="854"/>
      <c r="J40" s="854"/>
      <c r="K40" s="852"/>
      <c r="L40" s="854"/>
      <c r="M40" s="854"/>
      <c r="N40" s="852"/>
      <c r="O40" s="854"/>
      <c r="P40" s="854"/>
      <c r="Q40" s="852"/>
      <c r="R40" s="854"/>
      <c r="S40" s="854"/>
      <c r="T40" s="852"/>
      <c r="U40" s="854"/>
      <c r="V40" s="854"/>
      <c r="W40" s="852"/>
      <c r="X40" s="854"/>
      <c r="Y40" s="854"/>
      <c r="Z40" s="852"/>
      <c r="AA40" s="854"/>
      <c r="AB40" s="854"/>
      <c r="AC40" s="852"/>
      <c r="AD40" s="854"/>
      <c r="AE40" s="854"/>
      <c r="AF40" s="852"/>
      <c r="AG40" s="854"/>
      <c r="AH40" s="854"/>
      <c r="AI40" s="852"/>
      <c r="AJ40" s="854"/>
      <c r="AK40" s="854"/>
      <c r="AL40" s="852"/>
      <c r="AM40" s="854"/>
      <c r="AN40" s="854"/>
      <c r="AO40" s="852"/>
      <c r="AP40" s="854"/>
      <c r="AQ40" s="854"/>
      <c r="AR40" s="852"/>
      <c r="AS40" s="854"/>
      <c r="AT40" s="854"/>
      <c r="AU40" s="852"/>
      <c r="AV40" s="854"/>
      <c r="AW40" s="854"/>
      <c r="AX40" s="852"/>
      <c r="AY40" s="854"/>
      <c r="AZ40" s="854"/>
      <c r="BA40" s="852"/>
      <c r="BB40" s="854"/>
      <c r="BC40" s="854"/>
      <c r="BD40" s="852"/>
      <c r="BE40" s="854"/>
      <c r="BF40" s="854"/>
      <c r="BG40" s="852"/>
      <c r="BH40" s="854"/>
      <c r="BI40" s="854"/>
      <c r="BJ40" s="852"/>
      <c r="BK40" s="854"/>
      <c r="BL40" s="854"/>
      <c r="BM40" s="852"/>
      <c r="BN40" s="854"/>
      <c r="BO40" s="854"/>
      <c r="BP40" s="852"/>
      <c r="BQ40" s="854"/>
      <c r="BR40" s="854"/>
      <c r="BS40" s="852"/>
      <c r="BT40" s="912"/>
      <c r="BU40" s="852"/>
      <c r="BV40" s="854"/>
      <c r="BW40" s="854"/>
      <c r="BX40" s="852"/>
      <c r="BY40" s="854"/>
      <c r="BZ40" s="854"/>
      <c r="CA40" s="852"/>
      <c r="CB40" s="854"/>
      <c r="CC40" s="854"/>
      <c r="CD40" s="852"/>
      <c r="CE40" s="854"/>
      <c r="CF40" s="854"/>
      <c r="CG40" s="852"/>
      <c r="CH40" s="854"/>
      <c r="CI40" s="854"/>
      <c r="CJ40" s="852"/>
      <c r="CK40" s="854"/>
      <c r="CL40" s="854"/>
      <c r="CM40" s="852"/>
      <c r="CN40" s="854"/>
      <c r="CO40" s="854"/>
      <c r="CP40" s="852"/>
      <c r="CQ40" s="854"/>
      <c r="CR40" s="854"/>
      <c r="CS40" s="852"/>
      <c r="CT40" s="854"/>
      <c r="CU40" s="854"/>
      <c r="CV40" s="852"/>
      <c r="CW40" s="854"/>
      <c r="CX40" s="854"/>
      <c r="CY40" s="852"/>
      <c r="CZ40" s="854"/>
      <c r="DA40" s="854"/>
      <c r="DB40" s="852"/>
      <c r="DC40" s="912"/>
      <c r="DD40" s="852"/>
      <c r="DE40" s="912"/>
      <c r="DF40" s="852"/>
      <c r="DG40" s="854"/>
      <c r="DH40" s="854"/>
      <c r="DI40" s="852"/>
      <c r="DJ40" s="854"/>
      <c r="DK40" s="854"/>
      <c r="DL40" s="852"/>
      <c r="DM40" s="854"/>
      <c r="DN40" s="854"/>
      <c r="DO40" s="852"/>
      <c r="DP40" s="854"/>
      <c r="DQ40" s="854"/>
      <c r="DR40" s="852"/>
      <c r="DS40" s="854"/>
      <c r="DT40" s="854"/>
      <c r="DU40" s="852"/>
      <c r="DV40" s="854"/>
      <c r="DW40" s="854"/>
      <c r="DX40" s="852"/>
      <c r="DY40" s="854"/>
      <c r="DZ40" s="854"/>
      <c r="EA40" s="852"/>
      <c r="EB40" s="854"/>
      <c r="EC40" s="854"/>
      <c r="ED40" s="852"/>
      <c r="EE40" s="912"/>
      <c r="EF40" s="852"/>
      <c r="EG40" s="854"/>
      <c r="EH40" s="854"/>
      <c r="EI40" s="852"/>
      <c r="EJ40" s="854"/>
      <c r="EK40" s="854"/>
      <c r="EL40" s="852"/>
      <c r="EM40" s="854"/>
      <c r="EN40" s="854"/>
      <c r="EO40" s="852"/>
      <c r="EP40" s="854"/>
      <c r="EQ40" s="854"/>
      <c r="ER40" s="852"/>
      <c r="ES40" s="854"/>
      <c r="ET40" s="854"/>
      <c r="EU40" s="867"/>
      <c r="EV40" s="854"/>
      <c r="EW40" s="854"/>
      <c r="EX40" s="867"/>
      <c r="EY40" s="854"/>
      <c r="EZ40" s="854"/>
      <c r="FA40" s="867"/>
      <c r="FB40" s="854"/>
      <c r="FC40" s="854"/>
      <c r="FD40" s="867"/>
      <c r="FE40" s="854"/>
      <c r="FF40" s="854"/>
      <c r="FG40" s="867"/>
      <c r="FH40" s="854"/>
      <c r="FI40" s="854"/>
      <c r="FJ40" s="867"/>
      <c r="FK40" s="854"/>
      <c r="FL40" s="854"/>
      <c r="FM40" s="867"/>
      <c r="FN40" s="854"/>
      <c r="FO40" s="854"/>
      <c r="FP40" s="867"/>
      <c r="FQ40" s="854"/>
      <c r="FR40" s="854"/>
      <c r="FS40" s="867"/>
      <c r="FT40" s="854"/>
      <c r="FU40" s="854"/>
      <c r="FV40" s="867"/>
      <c r="FW40" s="854"/>
      <c r="FX40" s="854"/>
      <c r="FY40" s="867"/>
      <c r="FZ40" s="854"/>
      <c r="GA40" s="854"/>
      <c r="GB40" s="867"/>
      <c r="GC40" s="854"/>
      <c r="GD40" s="854"/>
      <c r="GE40" s="867"/>
      <c r="GF40" s="854"/>
      <c r="GG40" s="854"/>
      <c r="GH40" s="867"/>
      <c r="GI40" s="854"/>
      <c r="GJ40" s="854"/>
      <c r="GK40" s="779"/>
      <c r="GL40" s="855"/>
      <c r="GM40" s="855"/>
      <c r="GN40" s="779"/>
      <c r="GO40" s="855"/>
      <c r="GP40" s="855"/>
      <c r="GQ40" s="779"/>
      <c r="GR40" s="855"/>
      <c r="GS40" s="855"/>
      <c r="GT40" s="779"/>
      <c r="GU40" s="855"/>
      <c r="GV40" s="855"/>
      <c r="GW40" s="779"/>
      <c r="GX40" s="855"/>
      <c r="GY40" s="855"/>
      <c r="GZ40" s="779"/>
      <c r="HA40" s="855"/>
      <c r="HB40" s="855"/>
      <c r="HC40" s="779"/>
      <c r="HD40" s="855"/>
      <c r="HE40" s="855"/>
      <c r="HF40" s="779"/>
      <c r="HG40" s="855"/>
      <c r="HH40" s="855"/>
      <c r="HI40" s="779"/>
      <c r="HJ40" s="855"/>
      <c r="HK40" s="855"/>
      <c r="HL40" s="779"/>
      <c r="HM40" s="855"/>
      <c r="HN40" s="855"/>
      <c r="HO40" s="779"/>
      <c r="HP40" s="855"/>
      <c r="HQ40" s="855"/>
      <c r="HR40" s="779"/>
      <c r="HS40" s="855"/>
      <c r="HT40" s="855"/>
      <c r="HU40" s="779"/>
      <c r="HV40" s="855"/>
      <c r="HW40" s="855"/>
      <c r="HX40" s="779"/>
      <c r="HY40" s="855"/>
      <c r="HZ40" s="855"/>
      <c r="IA40" s="779"/>
      <c r="IB40" s="855"/>
      <c r="IC40" s="855"/>
      <c r="ID40" s="779"/>
      <c r="IE40" s="855"/>
      <c r="IF40" s="855"/>
      <c r="IG40" s="779"/>
      <c r="IH40" s="855"/>
      <c r="II40" s="855"/>
      <c r="IJ40" s="779"/>
      <c r="IK40" s="856"/>
      <c r="IL40" s="779"/>
      <c r="IM40" s="856"/>
      <c r="IN40" s="779"/>
      <c r="IO40" s="855"/>
      <c r="IP40" s="855"/>
      <c r="IQ40" s="779"/>
      <c r="IR40" s="855"/>
      <c r="IS40" s="855"/>
      <c r="IT40" s="779"/>
      <c r="IU40" s="855"/>
      <c r="IV40" s="855"/>
      <c r="IW40" s="870">
        <v>1.58E-3</v>
      </c>
      <c r="IX40" s="913" t="s">
        <v>12</v>
      </c>
      <c r="IY40" s="913"/>
      <c r="IZ40" s="914">
        <v>1.58E-3</v>
      </c>
      <c r="JA40" s="913" t="s">
        <v>12</v>
      </c>
      <c r="JB40" s="913"/>
      <c r="JC40" s="870">
        <v>1.58E-3</v>
      </c>
      <c r="JD40" s="913" t="s">
        <v>12</v>
      </c>
      <c r="JE40" s="913"/>
      <c r="JF40" s="914">
        <v>1.58E-3</v>
      </c>
      <c r="JG40" s="913" t="s">
        <v>12</v>
      </c>
      <c r="JH40" s="913"/>
      <c r="JI40" s="870">
        <v>1.58E-3</v>
      </c>
      <c r="JJ40" s="913" t="s">
        <v>12</v>
      </c>
      <c r="JK40" s="913"/>
      <c r="JL40" s="875">
        <v>1.58E-3</v>
      </c>
      <c r="JM40" s="874" t="s">
        <v>12</v>
      </c>
      <c r="JN40" s="874"/>
      <c r="JO40" s="788"/>
      <c r="JP40" s="861"/>
      <c r="JQ40" s="861"/>
      <c r="JR40" s="788"/>
      <c r="JS40" s="861"/>
      <c r="JT40" s="861"/>
      <c r="JU40" s="788"/>
      <c r="JV40" s="861"/>
      <c r="JW40" s="861"/>
      <c r="JX40" s="788"/>
      <c r="JY40" s="861"/>
      <c r="JZ40" s="861"/>
      <c r="KA40" s="943"/>
      <c r="KB40" s="861"/>
      <c r="KC40" s="861"/>
      <c r="KD40" s="788"/>
      <c r="KE40" s="861"/>
      <c r="KF40" s="861"/>
      <c r="KG40" s="861"/>
      <c r="KH40" s="861"/>
      <c r="KI40" s="861"/>
      <c r="KJ40" s="788"/>
      <c r="KK40" s="788"/>
      <c r="KL40" s="788"/>
      <c r="KM40" s="788"/>
      <c r="KN40" s="788"/>
      <c r="KO40" s="788"/>
      <c r="KP40" s="788"/>
      <c r="KQ40" s="788"/>
      <c r="KR40" s="788"/>
      <c r="KS40" s="943"/>
      <c r="KT40" s="861"/>
      <c r="KU40" s="861"/>
      <c r="KV40" s="788"/>
      <c r="KW40" s="861"/>
      <c r="KX40" s="861"/>
      <c r="KY40" s="788"/>
      <c r="KZ40" s="861"/>
      <c r="LA40" s="861"/>
      <c r="LB40" s="788"/>
      <c r="LC40" s="861"/>
      <c r="LD40" s="861"/>
      <c r="LE40" s="788"/>
      <c r="LF40" s="861"/>
      <c r="LG40" s="861"/>
      <c r="LH40" s="788"/>
      <c r="LI40" s="861"/>
      <c r="LJ40" s="861"/>
      <c r="LK40" s="788"/>
      <c r="LL40" s="861"/>
      <c r="LM40" s="861"/>
      <c r="LN40" s="943"/>
      <c r="LO40" s="861"/>
      <c r="LP40" s="861"/>
      <c r="LQ40" s="788"/>
      <c r="LR40" s="861"/>
      <c r="LS40" s="861"/>
      <c r="LT40" s="788"/>
      <c r="LU40" s="861"/>
      <c r="LV40" s="861"/>
      <c r="LW40" s="788"/>
      <c r="LX40" s="861"/>
      <c r="LY40" s="861"/>
      <c r="LZ40" s="788"/>
      <c r="MA40" s="861"/>
      <c r="MB40" s="861"/>
      <c r="MC40" s="788"/>
      <c r="MD40" s="861"/>
      <c r="ME40" s="861"/>
      <c r="MF40" s="865"/>
      <c r="MG40" s="861"/>
      <c r="MH40" s="861"/>
      <c r="MI40" s="943"/>
      <c r="MJ40" s="861"/>
      <c r="MK40" s="861"/>
      <c r="ML40" s="788"/>
      <c r="MM40" s="861"/>
      <c r="MN40" s="861"/>
      <c r="MO40" s="788"/>
      <c r="MP40" s="861"/>
      <c r="MQ40" s="861"/>
      <c r="MR40" s="788"/>
      <c r="MS40" s="861"/>
      <c r="MT40" s="861"/>
      <c r="MU40" s="788"/>
      <c r="MV40" s="861"/>
      <c r="MW40" s="861"/>
      <c r="MX40" s="788"/>
      <c r="MY40" s="861"/>
      <c r="MZ40" s="861"/>
      <c r="NA40" s="788"/>
      <c r="NB40" s="861"/>
      <c r="NC40" s="861"/>
      <c r="ND40" s="943"/>
      <c r="NE40" s="861"/>
      <c r="NF40" s="861"/>
      <c r="NG40" s="788"/>
      <c r="NH40" s="861"/>
      <c r="NI40" s="861"/>
      <c r="NJ40" s="788"/>
      <c r="NK40" s="861"/>
      <c r="NL40" s="861"/>
      <c r="NM40" s="788"/>
      <c r="NN40" s="861"/>
      <c r="NO40" s="861"/>
      <c r="NP40" s="863"/>
      <c r="NQ40" s="861"/>
      <c r="NR40" s="861"/>
      <c r="NS40" s="788"/>
      <c r="NT40" s="861"/>
      <c r="NU40" s="861"/>
      <c r="NV40" s="788"/>
      <c r="NW40" s="861"/>
      <c r="NX40" s="861"/>
      <c r="NY40" s="943"/>
      <c r="NZ40" s="861"/>
      <c r="OA40" s="861"/>
      <c r="OB40" s="788"/>
      <c r="OC40" s="861"/>
      <c r="OD40" s="861"/>
      <c r="OE40" s="788"/>
      <c r="OF40" s="861"/>
      <c r="OG40" s="861"/>
      <c r="OH40" s="788"/>
      <c r="OI40" s="861"/>
      <c r="OJ40" s="861"/>
      <c r="OK40" s="788"/>
      <c r="OL40" s="861"/>
      <c r="OM40" s="861"/>
      <c r="ON40" s="788"/>
      <c r="OO40" s="861"/>
      <c r="OP40" s="861"/>
      <c r="OQ40" s="788"/>
      <c r="OR40" s="861"/>
      <c r="OS40" s="861"/>
      <c r="OT40" s="943"/>
      <c r="OU40" s="861"/>
      <c r="OV40" s="861"/>
      <c r="OW40" s="943"/>
      <c r="OX40" s="861"/>
      <c r="OY40" s="861"/>
      <c r="OZ40" s="943"/>
      <c r="PA40" s="861"/>
      <c r="PB40" s="861"/>
    </row>
    <row r="41" spans="1:418" ht="13.5" customHeight="1" x14ac:dyDescent="0.25">
      <c r="A41" s="833" t="s">
        <v>552</v>
      </c>
      <c r="B41" s="937" t="s">
        <v>540</v>
      </c>
      <c r="C41" s="2230" t="s">
        <v>2</v>
      </c>
      <c r="D41" s="770" t="s">
        <v>2</v>
      </c>
      <c r="E41" s="835"/>
      <c r="F41" s="838"/>
      <c r="G41" s="838"/>
      <c r="H41" s="835"/>
      <c r="I41" s="838"/>
      <c r="J41" s="838"/>
      <c r="K41" s="835"/>
      <c r="L41" s="838"/>
      <c r="M41" s="838"/>
      <c r="N41" s="835"/>
      <c r="O41" s="838"/>
      <c r="P41" s="838"/>
      <c r="Q41" s="835"/>
      <c r="R41" s="838"/>
      <c r="S41" s="838"/>
      <c r="T41" s="835"/>
      <c r="U41" s="838"/>
      <c r="V41" s="838"/>
      <c r="W41" s="835"/>
      <c r="X41" s="838"/>
      <c r="Y41" s="838"/>
      <c r="Z41" s="835"/>
      <c r="AA41" s="838"/>
      <c r="AB41" s="838"/>
      <c r="AC41" s="835"/>
      <c r="AD41" s="838"/>
      <c r="AE41" s="838"/>
      <c r="AF41" s="835"/>
      <c r="AG41" s="838"/>
      <c r="AH41" s="838"/>
      <c r="AI41" s="835"/>
      <c r="AJ41" s="838"/>
      <c r="AK41" s="838"/>
      <c r="AL41" s="835"/>
      <c r="AM41" s="838"/>
      <c r="AN41" s="838"/>
      <c r="AO41" s="835"/>
      <c r="AP41" s="838"/>
      <c r="AQ41" s="838"/>
      <c r="AR41" s="835"/>
      <c r="AS41" s="838"/>
      <c r="AT41" s="838"/>
      <c r="AU41" s="835"/>
      <c r="AV41" s="838"/>
      <c r="AW41" s="838"/>
      <c r="AX41" s="835"/>
      <c r="AY41" s="838"/>
      <c r="AZ41" s="838"/>
      <c r="BA41" s="835"/>
      <c r="BB41" s="838"/>
      <c r="BC41" s="838"/>
      <c r="BD41" s="835"/>
      <c r="BE41" s="838"/>
      <c r="BF41" s="838"/>
      <c r="BG41" s="835"/>
      <c r="BH41" s="838"/>
      <c r="BI41" s="838"/>
      <c r="BJ41" s="835"/>
      <c r="BK41" s="838"/>
      <c r="BL41" s="838"/>
      <c r="BM41" s="835"/>
      <c r="BN41" s="838"/>
      <c r="BO41" s="838"/>
      <c r="BP41" s="835"/>
      <c r="BQ41" s="838"/>
      <c r="BR41" s="838"/>
      <c r="BS41" s="835"/>
      <c r="BT41" s="938"/>
      <c r="BU41" s="835"/>
      <c r="BV41" s="838"/>
      <c r="BW41" s="838"/>
      <c r="BX41" s="835"/>
      <c r="BY41" s="838"/>
      <c r="BZ41" s="838"/>
      <c r="CA41" s="835"/>
      <c r="CB41" s="838"/>
      <c r="CC41" s="838"/>
      <c r="CD41" s="835"/>
      <c r="CE41" s="838"/>
      <c r="CF41" s="838"/>
      <c r="CG41" s="835"/>
      <c r="CH41" s="838"/>
      <c r="CI41" s="838"/>
      <c r="CJ41" s="835"/>
      <c r="CK41" s="838"/>
      <c r="CL41" s="838"/>
      <c r="CM41" s="835"/>
      <c r="CN41" s="838"/>
      <c r="CO41" s="838"/>
      <c r="CP41" s="835"/>
      <c r="CQ41" s="838"/>
      <c r="CR41" s="838"/>
      <c r="CS41" s="835"/>
      <c r="CT41" s="838"/>
      <c r="CU41" s="838"/>
      <c r="CV41" s="835"/>
      <c r="CW41" s="838"/>
      <c r="CX41" s="838"/>
      <c r="CY41" s="835"/>
      <c r="CZ41" s="838"/>
      <c r="DA41" s="838"/>
      <c r="DB41" s="835"/>
      <c r="DC41" s="938"/>
      <c r="DD41" s="835"/>
      <c r="DE41" s="938"/>
      <c r="DF41" s="835"/>
      <c r="DG41" s="838"/>
      <c r="DH41" s="838"/>
      <c r="DI41" s="835"/>
      <c r="DJ41" s="838"/>
      <c r="DK41" s="838"/>
      <c r="DL41" s="835"/>
      <c r="DM41" s="838"/>
      <c r="DN41" s="838"/>
      <c r="DO41" s="835"/>
      <c r="DP41" s="838"/>
      <c r="DQ41" s="838"/>
      <c r="DR41" s="835"/>
      <c r="DS41" s="838"/>
      <c r="DT41" s="838"/>
      <c r="DU41" s="835"/>
      <c r="DV41" s="838"/>
      <c r="DW41" s="838"/>
      <c r="DX41" s="835"/>
      <c r="DY41" s="838"/>
      <c r="DZ41" s="838"/>
      <c r="EA41" s="835"/>
      <c r="EB41" s="838"/>
      <c r="EC41" s="838"/>
      <c r="ED41" s="835"/>
      <c r="EE41" s="938"/>
      <c r="EF41" s="835"/>
      <c r="EG41" s="838"/>
      <c r="EH41" s="838"/>
      <c r="EI41" s="835"/>
      <c r="EJ41" s="838"/>
      <c r="EK41" s="838"/>
      <c r="EL41" s="835"/>
      <c r="EM41" s="838"/>
      <c r="EN41" s="838"/>
      <c r="EO41" s="835"/>
      <c r="EP41" s="838"/>
      <c r="EQ41" s="838"/>
      <c r="ER41" s="835"/>
      <c r="ES41" s="838"/>
      <c r="ET41" s="838"/>
      <c r="EU41" s="837"/>
      <c r="EV41" s="838"/>
      <c r="EW41" s="838"/>
      <c r="EX41" s="837"/>
      <c r="EY41" s="838"/>
      <c r="EZ41" s="838"/>
      <c r="FA41" s="837"/>
      <c r="FB41" s="838"/>
      <c r="FC41" s="838"/>
      <c r="FD41" s="837"/>
      <c r="FE41" s="838"/>
      <c r="FF41" s="838"/>
      <c r="FG41" s="837"/>
      <c r="FH41" s="838"/>
      <c r="FI41" s="838"/>
      <c r="FJ41" s="837"/>
      <c r="FK41" s="838"/>
      <c r="FL41" s="838"/>
      <c r="FM41" s="837"/>
      <c r="FN41" s="838"/>
      <c r="FO41" s="838"/>
      <c r="FP41" s="837"/>
      <c r="FQ41" s="838"/>
      <c r="FR41" s="838"/>
      <c r="FS41" s="837"/>
      <c r="FT41" s="838"/>
      <c r="FU41" s="838"/>
      <c r="FV41" s="837"/>
      <c r="FW41" s="838"/>
      <c r="FX41" s="838"/>
      <c r="FY41" s="837"/>
      <c r="FZ41" s="838"/>
      <c r="GA41" s="838"/>
      <c r="GB41" s="837"/>
      <c r="GC41" s="838"/>
      <c r="GD41" s="838"/>
      <c r="GE41" s="837"/>
      <c r="GF41" s="838"/>
      <c r="GG41" s="838"/>
      <c r="GH41" s="837"/>
      <c r="GI41" s="838"/>
      <c r="GJ41" s="838"/>
      <c r="GK41" s="839"/>
      <c r="GL41" s="840"/>
      <c r="GM41" s="840"/>
      <c r="GN41" s="839"/>
      <c r="GO41" s="840"/>
      <c r="GP41" s="840"/>
      <c r="GQ41" s="839"/>
      <c r="GR41" s="840"/>
      <c r="GS41" s="840"/>
      <c r="GT41" s="839"/>
      <c r="GU41" s="840"/>
      <c r="GV41" s="840"/>
      <c r="GW41" s="839"/>
      <c r="GX41" s="840"/>
      <c r="GY41" s="840"/>
      <c r="GZ41" s="839"/>
      <c r="HA41" s="840"/>
      <c r="HB41" s="840"/>
      <c r="HC41" s="839"/>
      <c r="HD41" s="840"/>
      <c r="HE41" s="840"/>
      <c r="HF41" s="839"/>
      <c r="HG41" s="840"/>
      <c r="HH41" s="840"/>
      <c r="HI41" s="839"/>
      <c r="HJ41" s="840"/>
      <c r="HK41" s="840"/>
      <c r="HL41" s="839"/>
      <c r="HM41" s="840"/>
      <c r="HN41" s="840"/>
      <c r="HO41" s="839"/>
      <c r="HP41" s="840"/>
      <c r="HQ41" s="840"/>
      <c r="HR41" s="839"/>
      <c r="HS41" s="840"/>
      <c r="HT41" s="840"/>
      <c r="HU41" s="839"/>
      <c r="HV41" s="840"/>
      <c r="HW41" s="840"/>
      <c r="HX41" s="839"/>
      <c r="HY41" s="840"/>
      <c r="HZ41" s="840"/>
      <c r="IA41" s="839"/>
      <c r="IB41" s="840"/>
      <c r="IC41" s="840"/>
      <c r="ID41" s="839"/>
      <c r="IE41" s="840"/>
      <c r="IF41" s="840"/>
      <c r="IG41" s="839"/>
      <c r="IH41" s="840"/>
      <c r="II41" s="840"/>
      <c r="IJ41" s="839"/>
      <c r="IK41" s="841"/>
      <c r="IL41" s="839"/>
      <c r="IM41" s="841"/>
      <c r="IN41" s="839"/>
      <c r="IO41" s="840"/>
      <c r="IP41" s="840"/>
      <c r="IQ41" s="839"/>
      <c r="IR41" s="840"/>
      <c r="IS41" s="840"/>
      <c r="IT41" s="839"/>
      <c r="IU41" s="840"/>
      <c r="IV41" s="840"/>
      <c r="IW41" s="924"/>
      <c r="IX41" s="945"/>
      <c r="IY41" s="945"/>
      <c r="IZ41" s="851"/>
      <c r="JA41" s="945"/>
      <c r="JB41" s="945"/>
      <c r="JC41" s="851"/>
      <c r="JD41" s="945"/>
      <c r="JE41" s="945"/>
      <c r="JF41" s="851"/>
      <c r="JG41" s="945"/>
      <c r="JH41" s="945"/>
      <c r="JI41" s="851"/>
      <c r="JJ41" s="945"/>
      <c r="JK41" s="945"/>
      <c r="JL41" s="851"/>
      <c r="JM41" s="945"/>
      <c r="JN41" s="945"/>
      <c r="JO41" s="924">
        <v>1.59</v>
      </c>
      <c r="JP41" s="925" t="s">
        <v>3</v>
      </c>
      <c r="JQ41" s="925"/>
      <c r="JR41" s="924">
        <v>3.01</v>
      </c>
      <c r="JS41" s="925" t="s">
        <v>3</v>
      </c>
      <c r="JT41" s="925"/>
      <c r="JU41" s="924">
        <v>1.53</v>
      </c>
      <c r="JV41" s="925" t="s">
        <v>3</v>
      </c>
      <c r="JW41" s="925"/>
      <c r="JX41" s="924">
        <v>0.01</v>
      </c>
      <c r="JY41" s="925" t="s">
        <v>3</v>
      </c>
      <c r="JZ41" s="925"/>
      <c r="KA41" s="941"/>
      <c r="KB41" s="925" t="s">
        <v>3</v>
      </c>
      <c r="KC41" s="925"/>
      <c r="KD41" s="924"/>
      <c r="KE41" s="925"/>
      <c r="KF41" s="925"/>
      <c r="KG41" s="925"/>
      <c r="KH41" s="925"/>
      <c r="KI41" s="925"/>
      <c r="KJ41" s="924">
        <v>5.45</v>
      </c>
      <c r="KK41" s="924" t="s">
        <v>3</v>
      </c>
      <c r="KL41" s="924">
        <v>5.39</v>
      </c>
      <c r="KM41" s="924" t="s">
        <v>3</v>
      </c>
      <c r="KN41" s="924">
        <v>1.34</v>
      </c>
      <c r="KO41" s="924" t="s">
        <v>3</v>
      </c>
      <c r="KP41" s="924">
        <v>5.91</v>
      </c>
      <c r="KQ41" s="924" t="s">
        <v>3</v>
      </c>
      <c r="KR41" s="924"/>
      <c r="KS41" s="941"/>
      <c r="KT41" s="925" t="s">
        <v>3</v>
      </c>
      <c r="KU41" s="925"/>
      <c r="KV41" s="924"/>
      <c r="KW41" s="925"/>
      <c r="KX41" s="925"/>
      <c r="KY41" s="924"/>
      <c r="KZ41" s="925"/>
      <c r="LA41" s="925"/>
      <c r="LB41" s="924">
        <v>6.14</v>
      </c>
      <c r="LC41" s="925" t="s">
        <v>3</v>
      </c>
      <c r="LD41" s="925"/>
      <c r="LE41" s="924">
        <v>4.46</v>
      </c>
      <c r="LF41" s="925" t="s">
        <v>3</v>
      </c>
      <c r="LG41" s="925"/>
      <c r="LH41" s="924">
        <v>3.32</v>
      </c>
      <c r="LI41" s="925" t="s">
        <v>3</v>
      </c>
      <c r="LJ41" s="925"/>
      <c r="LK41" s="924">
        <v>6.31</v>
      </c>
      <c r="LL41" s="925" t="s">
        <v>3</v>
      </c>
      <c r="LM41" s="925"/>
      <c r="LN41" s="941"/>
      <c r="LO41" s="925" t="s">
        <v>3</v>
      </c>
      <c r="LP41" s="925"/>
      <c r="LQ41" s="924"/>
      <c r="LR41" s="925"/>
      <c r="LS41" s="925"/>
      <c r="LT41" s="924"/>
      <c r="LU41" s="925"/>
      <c r="LV41" s="925"/>
      <c r="LW41" s="924">
        <v>12.9</v>
      </c>
      <c r="LX41" s="925" t="s">
        <v>3</v>
      </c>
      <c r="LY41" s="925"/>
      <c r="LZ41" s="924">
        <v>9.75</v>
      </c>
      <c r="MA41" s="925" t="s">
        <v>3</v>
      </c>
      <c r="MB41" s="925"/>
      <c r="MC41" s="924">
        <v>9.83</v>
      </c>
      <c r="MD41" s="925" t="s">
        <v>3</v>
      </c>
      <c r="ME41" s="925"/>
      <c r="MF41" s="942">
        <v>10</v>
      </c>
      <c r="MG41" s="925" t="s">
        <v>3</v>
      </c>
      <c r="MH41" s="925"/>
      <c r="MI41" s="941"/>
      <c r="MJ41" s="925" t="s">
        <v>3</v>
      </c>
      <c r="MK41" s="925"/>
      <c r="ML41" s="924"/>
      <c r="MM41" s="925"/>
      <c r="MN41" s="925"/>
      <c r="MO41" s="924"/>
      <c r="MP41" s="925"/>
      <c r="MQ41" s="925"/>
      <c r="MR41" s="924">
        <v>4.46</v>
      </c>
      <c r="MS41" s="925" t="s">
        <v>3</v>
      </c>
      <c r="MT41" s="925"/>
      <c r="MU41" s="924">
        <v>1.37E-2</v>
      </c>
      <c r="MV41" s="925" t="s">
        <v>12</v>
      </c>
      <c r="MW41" s="925"/>
      <c r="MX41" s="924">
        <v>4.17</v>
      </c>
      <c r="MY41" s="925" t="s">
        <v>3</v>
      </c>
      <c r="MZ41" s="925"/>
      <c r="NA41" s="924">
        <v>2.14</v>
      </c>
      <c r="NB41" s="925" t="s">
        <v>3</v>
      </c>
      <c r="NC41" s="925"/>
      <c r="ND41" s="941"/>
      <c r="NE41" s="925" t="s">
        <v>3</v>
      </c>
      <c r="NF41" s="925"/>
      <c r="NG41" s="924"/>
      <c r="NH41" s="925"/>
      <c r="NI41" s="925"/>
      <c r="NJ41" s="924"/>
      <c r="NK41" s="925"/>
      <c r="NL41" s="925"/>
      <c r="NM41" s="924">
        <v>7.29</v>
      </c>
      <c r="NN41" s="925" t="s">
        <v>3</v>
      </c>
      <c r="NO41" s="925"/>
      <c r="NP41" s="927">
        <v>6.1</v>
      </c>
      <c r="NQ41" s="925" t="s">
        <v>3</v>
      </c>
      <c r="NR41" s="925"/>
      <c r="NS41" s="924">
        <v>3.53</v>
      </c>
      <c r="NT41" s="925" t="s">
        <v>3</v>
      </c>
      <c r="NU41" s="925"/>
      <c r="NV41" s="924">
        <v>3.24</v>
      </c>
      <c r="NW41" s="925" t="s">
        <v>3</v>
      </c>
      <c r="NX41" s="925"/>
      <c r="NY41" s="941"/>
      <c r="NZ41" s="925" t="s">
        <v>3</v>
      </c>
      <c r="OA41" s="925"/>
      <c r="OB41" s="924"/>
      <c r="OC41" s="925"/>
      <c r="OD41" s="925"/>
      <c r="OE41" s="924"/>
      <c r="OF41" s="925"/>
      <c r="OG41" s="925"/>
      <c r="OH41" s="924">
        <v>7.4</v>
      </c>
      <c r="OI41" s="925" t="s">
        <v>3</v>
      </c>
      <c r="OJ41" s="925"/>
      <c r="OK41" s="924">
        <v>6.09</v>
      </c>
      <c r="OL41" s="925" t="s">
        <v>3</v>
      </c>
      <c r="OM41" s="925"/>
      <c r="ON41" s="924">
        <v>3.6</v>
      </c>
      <c r="OO41" s="925" t="s">
        <v>3</v>
      </c>
      <c r="OP41" s="925"/>
      <c r="OQ41" s="924">
        <v>3.22</v>
      </c>
      <c r="OR41" s="925" t="s">
        <v>3</v>
      </c>
      <c r="OS41" s="925"/>
      <c r="OT41" s="941"/>
      <c r="OU41" s="925" t="s">
        <v>3</v>
      </c>
      <c r="OV41" s="925"/>
      <c r="OW41" s="941"/>
      <c r="OX41" s="925" t="s">
        <v>3</v>
      </c>
      <c r="OY41" s="925"/>
      <c r="OZ41" s="941"/>
      <c r="PA41" s="925"/>
      <c r="PB41" s="925"/>
    </row>
    <row r="42" spans="1:418" ht="13.5" customHeight="1" x14ac:dyDescent="0.25">
      <c r="A42" s="768" t="s">
        <v>556</v>
      </c>
      <c r="B42" s="911" t="s">
        <v>540</v>
      </c>
      <c r="C42" s="2230" t="s">
        <v>2</v>
      </c>
      <c r="D42" s="770" t="s">
        <v>2</v>
      </c>
      <c r="E42" s="852"/>
      <c r="F42" s="854"/>
      <c r="G42" s="854"/>
      <c r="H42" s="852"/>
      <c r="I42" s="854"/>
      <c r="J42" s="854"/>
      <c r="K42" s="852"/>
      <c r="L42" s="854"/>
      <c r="M42" s="854"/>
      <c r="N42" s="852"/>
      <c r="O42" s="854"/>
      <c r="P42" s="854"/>
      <c r="Q42" s="852"/>
      <c r="R42" s="854"/>
      <c r="S42" s="854"/>
      <c r="T42" s="852"/>
      <c r="U42" s="854"/>
      <c r="V42" s="854"/>
      <c r="W42" s="852"/>
      <c r="X42" s="854"/>
      <c r="Y42" s="854"/>
      <c r="Z42" s="852"/>
      <c r="AA42" s="854"/>
      <c r="AB42" s="854"/>
      <c r="AC42" s="852"/>
      <c r="AD42" s="854"/>
      <c r="AE42" s="854"/>
      <c r="AF42" s="852"/>
      <c r="AG42" s="854"/>
      <c r="AH42" s="854"/>
      <c r="AI42" s="852"/>
      <c r="AJ42" s="854"/>
      <c r="AK42" s="854"/>
      <c r="AL42" s="852"/>
      <c r="AM42" s="854"/>
      <c r="AN42" s="854"/>
      <c r="AO42" s="852"/>
      <c r="AP42" s="854"/>
      <c r="AQ42" s="854"/>
      <c r="AR42" s="852"/>
      <c r="AS42" s="854"/>
      <c r="AT42" s="854"/>
      <c r="AU42" s="852"/>
      <c r="AV42" s="854"/>
      <c r="AW42" s="854"/>
      <c r="AX42" s="852"/>
      <c r="AY42" s="854"/>
      <c r="AZ42" s="854"/>
      <c r="BA42" s="852"/>
      <c r="BB42" s="854"/>
      <c r="BC42" s="854"/>
      <c r="BD42" s="852"/>
      <c r="BE42" s="854"/>
      <c r="BF42" s="854"/>
      <c r="BG42" s="852"/>
      <c r="BH42" s="854"/>
      <c r="BI42" s="854"/>
      <c r="BJ42" s="852"/>
      <c r="BK42" s="854"/>
      <c r="BL42" s="854"/>
      <c r="BM42" s="852"/>
      <c r="BN42" s="854"/>
      <c r="BO42" s="854"/>
      <c r="BP42" s="852"/>
      <c r="BQ42" s="854"/>
      <c r="BR42" s="854"/>
      <c r="BS42" s="852"/>
      <c r="BT42" s="912"/>
      <c r="BU42" s="852"/>
      <c r="BV42" s="854"/>
      <c r="BW42" s="854"/>
      <c r="BX42" s="852"/>
      <c r="BY42" s="854"/>
      <c r="BZ42" s="854"/>
      <c r="CA42" s="852"/>
      <c r="CB42" s="854"/>
      <c r="CC42" s="854"/>
      <c r="CD42" s="852"/>
      <c r="CE42" s="854"/>
      <c r="CF42" s="854"/>
      <c r="CG42" s="852"/>
      <c r="CH42" s="854"/>
      <c r="CI42" s="854"/>
      <c r="CJ42" s="852"/>
      <c r="CK42" s="854"/>
      <c r="CL42" s="854"/>
      <c r="CM42" s="852"/>
      <c r="CN42" s="854"/>
      <c r="CO42" s="854"/>
      <c r="CP42" s="852"/>
      <c r="CQ42" s="854"/>
      <c r="CR42" s="854"/>
      <c r="CS42" s="852"/>
      <c r="CT42" s="854"/>
      <c r="CU42" s="854"/>
      <c r="CV42" s="852"/>
      <c r="CW42" s="854"/>
      <c r="CX42" s="854"/>
      <c r="CY42" s="852"/>
      <c r="CZ42" s="854"/>
      <c r="DA42" s="854"/>
      <c r="DB42" s="852"/>
      <c r="DC42" s="912"/>
      <c r="DD42" s="852"/>
      <c r="DE42" s="912"/>
      <c r="DF42" s="852"/>
      <c r="DG42" s="854"/>
      <c r="DH42" s="854"/>
      <c r="DI42" s="852"/>
      <c r="DJ42" s="854"/>
      <c r="DK42" s="854"/>
      <c r="DL42" s="852"/>
      <c r="DM42" s="854"/>
      <c r="DN42" s="854"/>
      <c r="DO42" s="852"/>
      <c r="DP42" s="854"/>
      <c r="DQ42" s="854"/>
      <c r="DR42" s="852"/>
      <c r="DS42" s="854"/>
      <c r="DT42" s="854"/>
      <c r="DU42" s="852"/>
      <c r="DV42" s="854"/>
      <c r="DW42" s="854"/>
      <c r="DX42" s="852"/>
      <c r="DY42" s="854"/>
      <c r="DZ42" s="854"/>
      <c r="EA42" s="852"/>
      <c r="EB42" s="854"/>
      <c r="EC42" s="854"/>
      <c r="ED42" s="852"/>
      <c r="EE42" s="912"/>
      <c r="EF42" s="852"/>
      <c r="EG42" s="854"/>
      <c r="EH42" s="854"/>
      <c r="EI42" s="852"/>
      <c r="EJ42" s="854"/>
      <c r="EK42" s="854"/>
      <c r="EL42" s="852"/>
      <c r="EM42" s="854"/>
      <c r="EN42" s="854"/>
      <c r="EO42" s="852"/>
      <c r="EP42" s="854"/>
      <c r="EQ42" s="854"/>
      <c r="ER42" s="852"/>
      <c r="ES42" s="854"/>
      <c r="ET42" s="854"/>
      <c r="EU42" s="867">
        <v>16</v>
      </c>
      <c r="EV42" s="854" t="s">
        <v>3</v>
      </c>
      <c r="EW42" s="854"/>
      <c r="EX42" s="867">
        <v>15</v>
      </c>
      <c r="EY42" s="854" t="s">
        <v>3</v>
      </c>
      <c r="EZ42" s="854"/>
      <c r="FA42" s="778">
        <v>6.5</v>
      </c>
      <c r="FB42" s="854" t="s">
        <v>3</v>
      </c>
      <c r="FC42" s="854"/>
      <c r="FD42" s="778">
        <v>4.2</v>
      </c>
      <c r="FE42" s="854" t="s">
        <v>3</v>
      </c>
      <c r="FF42" s="854"/>
      <c r="FG42" s="867">
        <v>11</v>
      </c>
      <c r="FH42" s="854" t="s">
        <v>3</v>
      </c>
      <c r="FI42" s="854"/>
      <c r="FJ42" s="778">
        <v>7.7</v>
      </c>
      <c r="FK42" s="854" t="s">
        <v>3</v>
      </c>
      <c r="FL42" s="854"/>
      <c r="FM42" s="867">
        <v>13</v>
      </c>
      <c r="FN42" s="854" t="s">
        <v>3</v>
      </c>
      <c r="FO42" s="854"/>
      <c r="FP42" s="867">
        <v>16</v>
      </c>
      <c r="FQ42" s="854" t="s">
        <v>3</v>
      </c>
      <c r="FR42" s="854"/>
      <c r="FS42" s="867">
        <v>15</v>
      </c>
      <c r="FT42" s="854" t="s">
        <v>3</v>
      </c>
      <c r="FU42" s="854"/>
      <c r="FV42" s="778">
        <v>3</v>
      </c>
      <c r="FW42" s="854" t="s">
        <v>3</v>
      </c>
      <c r="FX42" s="854"/>
      <c r="FY42" s="867">
        <v>12</v>
      </c>
      <c r="FZ42" s="854" t="s">
        <v>3</v>
      </c>
      <c r="GA42" s="854"/>
      <c r="GB42" s="778">
        <v>7.6</v>
      </c>
      <c r="GC42" s="854" t="s">
        <v>3</v>
      </c>
      <c r="GD42" s="854"/>
      <c r="GE42" s="778">
        <v>4.3</v>
      </c>
      <c r="GF42" s="854" t="s">
        <v>3</v>
      </c>
      <c r="GG42" s="854"/>
      <c r="GH42" s="867">
        <v>12</v>
      </c>
      <c r="GI42" s="854"/>
      <c r="GJ42" s="854"/>
      <c r="GK42" s="779"/>
      <c r="GL42" s="855"/>
      <c r="GM42" s="855"/>
      <c r="GN42" s="779"/>
      <c r="GO42" s="855"/>
      <c r="GP42" s="855"/>
      <c r="GQ42" s="779"/>
      <c r="GR42" s="855"/>
      <c r="GS42" s="855"/>
      <c r="GT42" s="779"/>
      <c r="GU42" s="855"/>
      <c r="GV42" s="855"/>
      <c r="GW42" s="779"/>
      <c r="GX42" s="855"/>
      <c r="GY42" s="855"/>
      <c r="GZ42" s="779"/>
      <c r="HA42" s="855"/>
      <c r="HB42" s="855"/>
      <c r="HC42" s="779"/>
      <c r="HD42" s="855"/>
      <c r="HE42" s="855"/>
      <c r="HF42" s="779"/>
      <c r="HG42" s="855"/>
      <c r="HH42" s="855"/>
      <c r="HI42" s="779"/>
      <c r="HJ42" s="855"/>
      <c r="HK42" s="855"/>
      <c r="HL42" s="779"/>
      <c r="HM42" s="855"/>
      <c r="HN42" s="855"/>
      <c r="HO42" s="779"/>
      <c r="HP42" s="855"/>
      <c r="HQ42" s="855"/>
      <c r="HR42" s="779"/>
      <c r="HS42" s="855"/>
      <c r="HT42" s="855"/>
      <c r="HU42" s="779"/>
      <c r="HV42" s="855"/>
      <c r="HW42" s="855"/>
      <c r="HX42" s="779"/>
      <c r="HY42" s="855"/>
      <c r="HZ42" s="855"/>
      <c r="IA42" s="779"/>
      <c r="IB42" s="855"/>
      <c r="IC42" s="855"/>
      <c r="ID42" s="779"/>
      <c r="IE42" s="855"/>
      <c r="IF42" s="855"/>
      <c r="IG42" s="779"/>
      <c r="IH42" s="855"/>
      <c r="II42" s="855"/>
      <c r="IJ42" s="779"/>
      <c r="IK42" s="856"/>
      <c r="IL42" s="779"/>
      <c r="IM42" s="856"/>
      <c r="IN42" s="779"/>
      <c r="IO42" s="855"/>
      <c r="IP42" s="855"/>
      <c r="IQ42" s="779"/>
      <c r="IR42" s="855"/>
      <c r="IS42" s="855"/>
      <c r="IT42" s="779"/>
      <c r="IU42" s="855"/>
      <c r="IV42" s="855"/>
      <c r="IW42" s="788"/>
      <c r="IX42" s="946"/>
      <c r="IY42" s="946"/>
      <c r="IZ42" s="947"/>
      <c r="JA42" s="946"/>
      <c r="JB42" s="946"/>
      <c r="JC42" s="947"/>
      <c r="JD42" s="946"/>
      <c r="JE42" s="946"/>
      <c r="JF42" s="947"/>
      <c r="JG42" s="946"/>
      <c r="JH42" s="946"/>
      <c r="JI42" s="947"/>
      <c r="JJ42" s="946"/>
      <c r="JK42" s="946"/>
      <c r="JL42" s="947"/>
      <c r="JM42" s="946"/>
      <c r="JN42" s="946"/>
      <c r="JO42" s="788"/>
      <c r="JP42" s="861" t="s">
        <v>3</v>
      </c>
      <c r="JQ42" s="861"/>
      <c r="JR42" s="788"/>
      <c r="JS42" s="861"/>
      <c r="JT42" s="861"/>
      <c r="JU42" s="788"/>
      <c r="JV42" s="861"/>
      <c r="JW42" s="861"/>
      <c r="JX42" s="788"/>
      <c r="JY42" s="861" t="s">
        <v>3</v>
      </c>
      <c r="JZ42" s="861"/>
      <c r="KA42" s="943">
        <v>4.72</v>
      </c>
      <c r="KB42" s="861" t="s">
        <v>3</v>
      </c>
      <c r="KC42" s="861"/>
      <c r="KD42" s="788">
        <v>0.08</v>
      </c>
      <c r="KE42" s="861"/>
      <c r="KF42" s="861"/>
      <c r="KG42" s="861">
        <v>2.69</v>
      </c>
      <c r="KH42" s="861"/>
      <c r="KI42" s="861"/>
      <c r="KJ42" s="788"/>
      <c r="KK42" s="788"/>
      <c r="KL42" s="788"/>
      <c r="KM42" s="788"/>
      <c r="KN42" s="788"/>
      <c r="KO42" s="788"/>
      <c r="KP42" s="788"/>
      <c r="KQ42" s="788" t="s">
        <v>3</v>
      </c>
      <c r="KR42" s="788"/>
      <c r="KS42" s="943">
        <v>4.9400000000000004</v>
      </c>
      <c r="KT42" s="861" t="s">
        <v>3</v>
      </c>
      <c r="KU42" s="861"/>
      <c r="KV42" s="788">
        <v>3.64</v>
      </c>
      <c r="KW42" s="861"/>
      <c r="KX42" s="861"/>
      <c r="KY42" s="788">
        <v>2.52</v>
      </c>
      <c r="KZ42" s="861"/>
      <c r="LA42" s="861"/>
      <c r="LB42" s="788"/>
      <c r="LC42" s="861"/>
      <c r="LD42" s="861"/>
      <c r="LE42" s="788"/>
      <c r="LF42" s="861"/>
      <c r="LG42" s="861"/>
      <c r="LH42" s="788"/>
      <c r="LI42" s="861"/>
      <c r="LJ42" s="861"/>
      <c r="LK42" s="788"/>
      <c r="LL42" s="861" t="s">
        <v>3</v>
      </c>
      <c r="LM42" s="861"/>
      <c r="LN42" s="943">
        <v>2.96</v>
      </c>
      <c r="LO42" s="861" t="s">
        <v>3</v>
      </c>
      <c r="LP42" s="861"/>
      <c r="LQ42" s="788">
        <v>2.72</v>
      </c>
      <c r="LR42" s="861"/>
      <c r="LS42" s="861"/>
      <c r="LT42" s="788">
        <v>3.12</v>
      </c>
      <c r="LU42" s="861"/>
      <c r="LV42" s="861"/>
      <c r="LW42" s="788"/>
      <c r="LX42" s="861"/>
      <c r="LY42" s="861"/>
      <c r="LZ42" s="788"/>
      <c r="MA42" s="861"/>
      <c r="MB42" s="861"/>
      <c r="MC42" s="788"/>
      <c r="MD42" s="861"/>
      <c r="ME42" s="861"/>
      <c r="MF42" s="865"/>
      <c r="MG42" s="861" t="s">
        <v>3</v>
      </c>
      <c r="MH42" s="861"/>
      <c r="MI42" s="943">
        <v>2.96</v>
      </c>
      <c r="MJ42" s="861" t="s">
        <v>3</v>
      </c>
      <c r="MK42" s="861"/>
      <c r="ML42" s="788">
        <v>10.08</v>
      </c>
      <c r="MM42" s="861"/>
      <c r="MN42" s="861"/>
      <c r="MO42" s="788">
        <v>2.95</v>
      </c>
      <c r="MP42" s="861"/>
      <c r="MQ42" s="861"/>
      <c r="MR42" s="788"/>
      <c r="MS42" s="861"/>
      <c r="MT42" s="861"/>
      <c r="MU42" s="788"/>
      <c r="MV42" s="861"/>
      <c r="MW42" s="861"/>
      <c r="MX42" s="788"/>
      <c r="MY42" s="861"/>
      <c r="MZ42" s="861"/>
      <c r="NA42" s="788"/>
      <c r="NB42" s="861" t="s">
        <v>3</v>
      </c>
      <c r="NC42" s="861"/>
      <c r="ND42" s="943">
        <v>1.85</v>
      </c>
      <c r="NE42" s="861" t="s">
        <v>3</v>
      </c>
      <c r="NF42" s="861"/>
      <c r="NG42" s="788">
        <v>0.05</v>
      </c>
      <c r="NH42" s="861"/>
      <c r="NI42" s="861"/>
      <c r="NJ42" s="788">
        <v>3.78</v>
      </c>
      <c r="NK42" s="861"/>
      <c r="NL42" s="861"/>
      <c r="NM42" s="788"/>
      <c r="NN42" s="861"/>
      <c r="NO42" s="861"/>
      <c r="NP42" s="863"/>
      <c r="NQ42" s="861"/>
      <c r="NR42" s="861"/>
      <c r="NS42" s="788"/>
      <c r="NT42" s="861"/>
      <c r="NU42" s="861"/>
      <c r="NV42" s="788"/>
      <c r="NW42" s="861" t="s">
        <v>3</v>
      </c>
      <c r="NX42" s="861"/>
      <c r="NY42" s="943">
        <v>1.87</v>
      </c>
      <c r="NZ42" s="861" t="s">
        <v>3</v>
      </c>
      <c r="OA42" s="861"/>
      <c r="OB42" s="788">
        <v>1.41</v>
      </c>
      <c r="OC42" s="861"/>
      <c r="OD42" s="861"/>
      <c r="OE42" s="788">
        <v>4.4000000000000004</v>
      </c>
      <c r="OF42" s="861"/>
      <c r="OG42" s="861"/>
      <c r="OH42" s="788"/>
      <c r="OI42" s="861"/>
      <c r="OJ42" s="861"/>
      <c r="OK42" s="788"/>
      <c r="OL42" s="861"/>
      <c r="OM42" s="861"/>
      <c r="ON42" s="788"/>
      <c r="OO42" s="861"/>
      <c r="OP42" s="861"/>
      <c r="OQ42" s="788"/>
      <c r="OR42" s="861" t="s">
        <v>3</v>
      </c>
      <c r="OS42" s="861"/>
      <c r="OT42" s="943">
        <v>1.87</v>
      </c>
      <c r="OU42" s="861" t="s">
        <v>3</v>
      </c>
      <c r="OV42" s="861"/>
      <c r="OW42" s="943">
        <v>1.41</v>
      </c>
      <c r="OX42" s="861" t="s">
        <v>3</v>
      </c>
      <c r="OY42" s="861"/>
      <c r="OZ42" s="943">
        <v>4.4000000000000004</v>
      </c>
      <c r="PA42" s="861"/>
      <c r="PB42" s="861"/>
    </row>
    <row r="43" spans="1:418" ht="13.5" customHeight="1" x14ac:dyDescent="0.25">
      <c r="A43" s="768" t="s">
        <v>309</v>
      </c>
      <c r="B43" s="911" t="s">
        <v>540</v>
      </c>
      <c r="C43" s="869">
        <v>5.4000000000000001E-4</v>
      </c>
      <c r="D43" s="769" t="s">
        <v>2</v>
      </c>
      <c r="E43" s="852"/>
      <c r="F43" s="854"/>
      <c r="G43" s="854"/>
      <c r="H43" s="852"/>
      <c r="I43" s="854"/>
      <c r="J43" s="854"/>
      <c r="K43" s="852"/>
      <c r="L43" s="854"/>
      <c r="M43" s="854"/>
      <c r="N43" s="852"/>
      <c r="O43" s="854"/>
      <c r="P43" s="854"/>
      <c r="Q43" s="852"/>
      <c r="R43" s="854"/>
      <c r="S43" s="854"/>
      <c r="T43" s="852"/>
      <c r="U43" s="854"/>
      <c r="V43" s="854"/>
      <c r="W43" s="852"/>
      <c r="X43" s="854"/>
      <c r="Y43" s="854"/>
      <c r="Z43" s="852"/>
      <c r="AA43" s="854"/>
      <c r="AB43" s="854"/>
      <c r="AC43" s="852"/>
      <c r="AD43" s="854"/>
      <c r="AE43" s="854"/>
      <c r="AF43" s="852"/>
      <c r="AG43" s="854"/>
      <c r="AH43" s="854"/>
      <c r="AI43" s="852"/>
      <c r="AJ43" s="854"/>
      <c r="AK43" s="854"/>
      <c r="AL43" s="852"/>
      <c r="AM43" s="854"/>
      <c r="AN43" s="854"/>
      <c r="AO43" s="852"/>
      <c r="AP43" s="854"/>
      <c r="AQ43" s="854"/>
      <c r="AR43" s="852"/>
      <c r="AS43" s="854"/>
      <c r="AT43" s="854"/>
      <c r="AU43" s="852"/>
      <c r="AV43" s="854"/>
      <c r="AW43" s="854"/>
      <c r="AX43" s="852"/>
      <c r="AY43" s="854"/>
      <c r="AZ43" s="854"/>
      <c r="BA43" s="852"/>
      <c r="BB43" s="854"/>
      <c r="BC43" s="854"/>
      <c r="BD43" s="852"/>
      <c r="BE43" s="854"/>
      <c r="BF43" s="854"/>
      <c r="BG43" s="852"/>
      <c r="BH43" s="854"/>
      <c r="BI43" s="854"/>
      <c r="BJ43" s="852"/>
      <c r="BK43" s="854"/>
      <c r="BL43" s="854"/>
      <c r="BM43" s="852"/>
      <c r="BN43" s="854"/>
      <c r="BO43" s="854"/>
      <c r="BP43" s="852"/>
      <c r="BQ43" s="854"/>
      <c r="BR43" s="854"/>
      <c r="BS43" s="852"/>
      <c r="BT43" s="912"/>
      <c r="BU43" s="852"/>
      <c r="BV43" s="854"/>
      <c r="BW43" s="854"/>
      <c r="BX43" s="852"/>
      <c r="BY43" s="854"/>
      <c r="BZ43" s="854"/>
      <c r="CA43" s="852"/>
      <c r="CB43" s="854"/>
      <c r="CC43" s="854"/>
      <c r="CD43" s="852"/>
      <c r="CE43" s="854"/>
      <c r="CF43" s="854"/>
      <c r="CG43" s="852"/>
      <c r="CH43" s="854"/>
      <c r="CI43" s="854"/>
      <c r="CJ43" s="852"/>
      <c r="CK43" s="854"/>
      <c r="CL43" s="854"/>
      <c r="CM43" s="852"/>
      <c r="CN43" s="854"/>
      <c r="CO43" s="854"/>
      <c r="CP43" s="852"/>
      <c r="CQ43" s="854"/>
      <c r="CR43" s="854"/>
      <c r="CS43" s="852"/>
      <c r="CT43" s="854"/>
      <c r="CU43" s="854"/>
      <c r="CV43" s="852"/>
      <c r="CW43" s="854"/>
      <c r="CX43" s="854"/>
      <c r="CY43" s="852"/>
      <c r="CZ43" s="854"/>
      <c r="DA43" s="854"/>
      <c r="DB43" s="852"/>
      <c r="DC43" s="912"/>
      <c r="DD43" s="852"/>
      <c r="DE43" s="912"/>
      <c r="DF43" s="852"/>
      <c r="DG43" s="854"/>
      <c r="DH43" s="854"/>
      <c r="DI43" s="852"/>
      <c r="DJ43" s="854"/>
      <c r="DK43" s="854"/>
      <c r="DL43" s="852"/>
      <c r="DM43" s="854"/>
      <c r="DN43" s="854"/>
      <c r="DO43" s="852"/>
      <c r="DP43" s="854"/>
      <c r="DQ43" s="854"/>
      <c r="DR43" s="852"/>
      <c r="DS43" s="854"/>
      <c r="DT43" s="854"/>
      <c r="DU43" s="852"/>
      <c r="DV43" s="854"/>
      <c r="DW43" s="854"/>
      <c r="DX43" s="852"/>
      <c r="DY43" s="854"/>
      <c r="DZ43" s="854"/>
      <c r="EA43" s="852"/>
      <c r="EB43" s="854"/>
      <c r="EC43" s="854"/>
      <c r="ED43" s="852"/>
      <c r="EE43" s="912"/>
      <c r="EF43" s="852"/>
      <c r="EG43" s="854"/>
      <c r="EH43" s="854"/>
      <c r="EI43" s="852"/>
      <c r="EJ43" s="854"/>
      <c r="EK43" s="854"/>
      <c r="EL43" s="852"/>
      <c r="EM43" s="854"/>
      <c r="EN43" s="854"/>
      <c r="EO43" s="852"/>
      <c r="EP43" s="854"/>
      <c r="EQ43" s="854"/>
      <c r="ER43" s="852"/>
      <c r="ES43" s="854"/>
      <c r="ET43" s="854"/>
      <c r="EU43" s="867"/>
      <c r="EV43" s="854"/>
      <c r="EW43" s="854"/>
      <c r="EX43" s="867"/>
      <c r="EY43" s="854"/>
      <c r="EZ43" s="854"/>
      <c r="FA43" s="867"/>
      <c r="FB43" s="854"/>
      <c r="FC43" s="854"/>
      <c r="FD43" s="867"/>
      <c r="FE43" s="854"/>
      <c r="FF43" s="854"/>
      <c r="FG43" s="867"/>
      <c r="FH43" s="854"/>
      <c r="FI43" s="854"/>
      <c r="FJ43" s="867"/>
      <c r="FK43" s="854"/>
      <c r="FL43" s="854"/>
      <c r="FM43" s="867"/>
      <c r="FN43" s="854"/>
      <c r="FO43" s="854"/>
      <c r="FP43" s="867"/>
      <c r="FQ43" s="854"/>
      <c r="FR43" s="854"/>
      <c r="FS43" s="867"/>
      <c r="FT43" s="854"/>
      <c r="FU43" s="854"/>
      <c r="FV43" s="867"/>
      <c r="FW43" s="854"/>
      <c r="FX43" s="854"/>
      <c r="FY43" s="867"/>
      <c r="FZ43" s="854"/>
      <c r="GA43" s="854"/>
      <c r="GB43" s="867"/>
      <c r="GC43" s="854"/>
      <c r="GD43" s="854"/>
      <c r="GE43" s="867"/>
      <c r="GF43" s="854"/>
      <c r="GG43" s="854"/>
      <c r="GH43" s="867"/>
      <c r="GI43" s="854"/>
      <c r="GJ43" s="854"/>
      <c r="GK43" s="779"/>
      <c r="GL43" s="855"/>
      <c r="GM43" s="855"/>
      <c r="GN43" s="779"/>
      <c r="GO43" s="855"/>
      <c r="GP43" s="855"/>
      <c r="GQ43" s="779"/>
      <c r="GR43" s="855"/>
      <c r="GS43" s="855"/>
      <c r="GT43" s="779"/>
      <c r="GU43" s="855"/>
      <c r="GV43" s="855"/>
      <c r="GW43" s="779"/>
      <c r="GX43" s="855"/>
      <c r="GY43" s="855"/>
      <c r="GZ43" s="779"/>
      <c r="HA43" s="855"/>
      <c r="HB43" s="855"/>
      <c r="HC43" s="779"/>
      <c r="HD43" s="855"/>
      <c r="HE43" s="855"/>
      <c r="HF43" s="779"/>
      <c r="HG43" s="855"/>
      <c r="HH43" s="855"/>
      <c r="HI43" s="779"/>
      <c r="HJ43" s="855"/>
      <c r="HK43" s="855"/>
      <c r="HL43" s="779"/>
      <c r="HM43" s="855"/>
      <c r="HN43" s="855"/>
      <c r="HO43" s="779"/>
      <c r="HP43" s="855"/>
      <c r="HQ43" s="855"/>
      <c r="HR43" s="779"/>
      <c r="HS43" s="855"/>
      <c r="HT43" s="855"/>
      <c r="HU43" s="779"/>
      <c r="HV43" s="855"/>
      <c r="HW43" s="855"/>
      <c r="HX43" s="779"/>
      <c r="HY43" s="855"/>
      <c r="HZ43" s="855"/>
      <c r="IA43" s="779"/>
      <c r="IB43" s="855"/>
      <c r="IC43" s="855"/>
      <c r="ID43" s="779"/>
      <c r="IE43" s="855"/>
      <c r="IF43" s="855"/>
      <c r="IG43" s="779"/>
      <c r="IH43" s="855"/>
      <c r="II43" s="855"/>
      <c r="IJ43" s="779"/>
      <c r="IK43" s="856"/>
      <c r="IL43" s="779"/>
      <c r="IM43" s="856"/>
      <c r="IN43" s="779"/>
      <c r="IO43" s="855"/>
      <c r="IP43" s="855"/>
      <c r="IQ43" s="779"/>
      <c r="IR43" s="855"/>
      <c r="IS43" s="855"/>
      <c r="IT43" s="779"/>
      <c r="IU43" s="855"/>
      <c r="IV43" s="855"/>
      <c r="IW43" s="915">
        <v>4.1900000000000001E-3</v>
      </c>
      <c r="IX43" s="871" t="s">
        <v>8</v>
      </c>
      <c r="IY43" s="903" t="str">
        <f>(IF(((IW43/$C43)&lt;10),"&lt;10",ROUND((IW43/$C43),0)))</f>
        <v>&lt;10</v>
      </c>
      <c r="IZ43" s="948">
        <v>1.6100000000000001E-3</v>
      </c>
      <c r="JA43" s="871" t="s">
        <v>8</v>
      </c>
      <c r="JB43" s="903" t="str">
        <f>(IF(((IZ43/$C43)&lt;10),"&lt;10",ROUND((IZ43/$C43),0)))</f>
        <v>&lt;10</v>
      </c>
      <c r="JC43" s="949">
        <v>2.48E-3</v>
      </c>
      <c r="JD43" s="874" t="s">
        <v>8</v>
      </c>
      <c r="JE43" s="903" t="str">
        <f>(IF(((JC43/$C43)&lt;10),"&lt;10",ROUND((JC43/$C43),0)))</f>
        <v>&lt;10</v>
      </c>
      <c r="JF43" s="932">
        <v>1.8799999999999999E-3</v>
      </c>
      <c r="JG43" s="874" t="s">
        <v>8</v>
      </c>
      <c r="JH43" s="903" t="str">
        <f>(IF(((JF43/$C43)&lt;10),"&lt;10",ROUND((JF43/$C43),0)))</f>
        <v>&lt;10</v>
      </c>
      <c r="JI43" s="949">
        <v>3.0200000000000001E-3</v>
      </c>
      <c r="JJ43" s="874" t="s">
        <v>8</v>
      </c>
      <c r="JK43" s="903" t="str">
        <f>(IF(((JI43/$C43)&lt;10),"&lt;10",ROUND((JI43/$C43),0)))</f>
        <v>&lt;10</v>
      </c>
      <c r="JL43" s="873">
        <v>1.4599999999999999E-3</v>
      </c>
      <c r="JM43" s="874" t="s">
        <v>12</v>
      </c>
      <c r="JN43" s="874"/>
      <c r="JO43" s="788"/>
      <c r="JP43" s="861"/>
      <c r="JQ43" s="861"/>
      <c r="JR43" s="788"/>
      <c r="JS43" s="861"/>
      <c r="JT43" s="861"/>
      <c r="JU43" s="788"/>
      <c r="JV43" s="861"/>
      <c r="JW43" s="861"/>
      <c r="JX43" s="788"/>
      <c r="JY43" s="861"/>
      <c r="JZ43" s="861"/>
      <c r="KA43" s="943"/>
      <c r="KB43" s="861"/>
      <c r="KC43" s="861"/>
      <c r="KD43" s="788"/>
      <c r="KE43" s="861"/>
      <c r="KF43" s="861"/>
      <c r="KG43" s="861"/>
      <c r="KH43" s="861"/>
      <c r="KI43" s="861"/>
      <c r="KJ43" s="788"/>
      <c r="KK43" s="788"/>
      <c r="KL43" s="788"/>
      <c r="KM43" s="788"/>
      <c r="KN43" s="788"/>
      <c r="KO43" s="788"/>
      <c r="KP43" s="788"/>
      <c r="KQ43" s="788"/>
      <c r="KR43" s="788"/>
      <c r="KS43" s="943"/>
      <c r="KT43" s="861"/>
      <c r="KU43" s="861"/>
      <c r="KV43" s="788"/>
      <c r="KW43" s="861"/>
      <c r="KX43" s="861"/>
      <c r="KY43" s="788"/>
      <c r="KZ43" s="861"/>
      <c r="LA43" s="861"/>
      <c r="LB43" s="788"/>
      <c r="LC43" s="861"/>
      <c r="LD43" s="861"/>
      <c r="LE43" s="788"/>
      <c r="LF43" s="861"/>
      <c r="LG43" s="861"/>
      <c r="LH43" s="788"/>
      <c r="LI43" s="861"/>
      <c r="LJ43" s="861"/>
      <c r="LK43" s="788"/>
      <c r="LL43" s="861"/>
      <c r="LM43" s="861"/>
      <c r="LN43" s="943"/>
      <c r="LO43" s="861"/>
      <c r="LP43" s="861"/>
      <c r="LQ43" s="788"/>
      <c r="LR43" s="861"/>
      <c r="LS43" s="861"/>
      <c r="LT43" s="788"/>
      <c r="LU43" s="861"/>
      <c r="LV43" s="861"/>
      <c r="LW43" s="788"/>
      <c r="LX43" s="861"/>
      <c r="LY43" s="861"/>
      <c r="LZ43" s="788"/>
      <c r="MA43" s="861"/>
      <c r="MB43" s="861"/>
      <c r="MC43" s="788"/>
      <c r="MD43" s="861"/>
      <c r="ME43" s="861"/>
      <c r="MF43" s="865"/>
      <c r="MG43" s="861"/>
      <c r="MH43" s="861"/>
      <c r="MI43" s="943"/>
      <c r="MJ43" s="861"/>
      <c r="MK43" s="861"/>
      <c r="ML43" s="788"/>
      <c r="MM43" s="861"/>
      <c r="MN43" s="861"/>
      <c r="MO43" s="788"/>
      <c r="MP43" s="861"/>
      <c r="MQ43" s="861"/>
      <c r="MR43" s="788"/>
      <c r="MS43" s="861"/>
      <c r="MT43" s="861"/>
      <c r="MU43" s="788"/>
      <c r="MV43" s="861"/>
      <c r="MW43" s="861"/>
      <c r="MX43" s="788"/>
      <c r="MY43" s="861"/>
      <c r="MZ43" s="861"/>
      <c r="NA43" s="788"/>
      <c r="NB43" s="861"/>
      <c r="NC43" s="861"/>
      <c r="ND43" s="943"/>
      <c r="NE43" s="861"/>
      <c r="NF43" s="861"/>
      <c r="NG43" s="788"/>
      <c r="NH43" s="861"/>
      <c r="NI43" s="861"/>
      <c r="NJ43" s="788"/>
      <c r="NK43" s="861"/>
      <c r="NL43" s="861"/>
      <c r="NM43" s="788"/>
      <c r="NN43" s="861"/>
      <c r="NO43" s="861"/>
      <c r="NP43" s="863"/>
      <c r="NQ43" s="861"/>
      <c r="NR43" s="861"/>
      <c r="NS43" s="788"/>
      <c r="NT43" s="861"/>
      <c r="NU43" s="861"/>
      <c r="NV43" s="788"/>
      <c r="NW43" s="861"/>
      <c r="NX43" s="861"/>
      <c r="NY43" s="943"/>
      <c r="NZ43" s="861"/>
      <c r="OA43" s="861"/>
      <c r="OB43" s="788"/>
      <c r="OC43" s="861"/>
      <c r="OD43" s="861"/>
      <c r="OE43" s="788"/>
      <c r="OF43" s="861"/>
      <c r="OG43" s="861"/>
      <c r="OH43" s="788"/>
      <c r="OI43" s="861"/>
      <c r="OJ43" s="861"/>
      <c r="OK43" s="788"/>
      <c r="OL43" s="861"/>
      <c r="OM43" s="861"/>
      <c r="ON43" s="788"/>
      <c r="OO43" s="861"/>
      <c r="OP43" s="861"/>
      <c r="OQ43" s="788"/>
      <c r="OR43" s="861"/>
      <c r="OS43" s="861"/>
      <c r="OT43" s="943"/>
      <c r="OU43" s="861"/>
      <c r="OV43" s="861"/>
      <c r="OW43" s="943"/>
      <c r="OX43" s="861"/>
      <c r="OY43" s="861"/>
      <c r="OZ43" s="943"/>
      <c r="PA43" s="861"/>
      <c r="PB43" s="861"/>
    </row>
    <row r="44" spans="1:418" ht="13.5" customHeight="1" x14ac:dyDescent="0.25">
      <c r="A44" s="768" t="s">
        <v>310</v>
      </c>
      <c r="B44" s="911" t="s">
        <v>540</v>
      </c>
      <c r="C44" s="869">
        <v>0.43</v>
      </c>
      <c r="D44" s="769" t="s">
        <v>2</v>
      </c>
      <c r="E44" s="852"/>
      <c r="F44" s="854"/>
      <c r="G44" s="854"/>
      <c r="H44" s="852"/>
      <c r="I44" s="854"/>
      <c r="J44" s="854"/>
      <c r="K44" s="852"/>
      <c r="L44" s="854"/>
      <c r="M44" s="854"/>
      <c r="N44" s="852"/>
      <c r="O44" s="854"/>
      <c r="P44" s="854"/>
      <c r="Q44" s="852"/>
      <c r="R44" s="854"/>
      <c r="S44" s="854"/>
      <c r="T44" s="852"/>
      <c r="U44" s="854"/>
      <c r="V44" s="854"/>
      <c r="W44" s="852"/>
      <c r="X44" s="854"/>
      <c r="Y44" s="854"/>
      <c r="Z44" s="852"/>
      <c r="AA44" s="854"/>
      <c r="AB44" s="854"/>
      <c r="AC44" s="852"/>
      <c r="AD44" s="854"/>
      <c r="AE44" s="854"/>
      <c r="AF44" s="852"/>
      <c r="AG44" s="854"/>
      <c r="AH44" s="854"/>
      <c r="AI44" s="852"/>
      <c r="AJ44" s="854"/>
      <c r="AK44" s="854"/>
      <c r="AL44" s="852"/>
      <c r="AM44" s="854"/>
      <c r="AN44" s="854"/>
      <c r="AO44" s="852"/>
      <c r="AP44" s="854"/>
      <c r="AQ44" s="854"/>
      <c r="AR44" s="852"/>
      <c r="AS44" s="854"/>
      <c r="AT44" s="854"/>
      <c r="AU44" s="852"/>
      <c r="AV44" s="854"/>
      <c r="AW44" s="854"/>
      <c r="AX44" s="852"/>
      <c r="AY44" s="854"/>
      <c r="AZ44" s="854"/>
      <c r="BA44" s="852"/>
      <c r="BB44" s="854"/>
      <c r="BC44" s="854"/>
      <c r="BD44" s="852"/>
      <c r="BE44" s="854"/>
      <c r="BF44" s="854"/>
      <c r="BG44" s="852"/>
      <c r="BH44" s="854"/>
      <c r="BI44" s="854"/>
      <c r="BJ44" s="852"/>
      <c r="BK44" s="854"/>
      <c r="BL44" s="854"/>
      <c r="BM44" s="852"/>
      <c r="BN44" s="854"/>
      <c r="BO44" s="854"/>
      <c r="BP44" s="852"/>
      <c r="BQ44" s="854"/>
      <c r="BR44" s="854"/>
      <c r="BS44" s="852"/>
      <c r="BT44" s="912"/>
      <c r="BU44" s="852"/>
      <c r="BV44" s="854"/>
      <c r="BW44" s="854"/>
      <c r="BX44" s="852"/>
      <c r="BY44" s="854"/>
      <c r="BZ44" s="854"/>
      <c r="CA44" s="852"/>
      <c r="CB44" s="854"/>
      <c r="CC44" s="854"/>
      <c r="CD44" s="852"/>
      <c r="CE44" s="854"/>
      <c r="CF44" s="854"/>
      <c r="CG44" s="852"/>
      <c r="CH44" s="854"/>
      <c r="CI44" s="854"/>
      <c r="CJ44" s="852"/>
      <c r="CK44" s="854"/>
      <c r="CL44" s="854"/>
      <c r="CM44" s="852"/>
      <c r="CN44" s="854"/>
      <c r="CO44" s="854"/>
      <c r="CP44" s="852"/>
      <c r="CQ44" s="854"/>
      <c r="CR44" s="854"/>
      <c r="CS44" s="852"/>
      <c r="CT44" s="854"/>
      <c r="CU44" s="854"/>
      <c r="CV44" s="852"/>
      <c r="CW44" s="854"/>
      <c r="CX44" s="854"/>
      <c r="CY44" s="852"/>
      <c r="CZ44" s="854"/>
      <c r="DA44" s="854"/>
      <c r="DB44" s="852"/>
      <c r="DC44" s="912"/>
      <c r="DD44" s="852"/>
      <c r="DE44" s="912"/>
      <c r="DF44" s="852"/>
      <c r="DG44" s="854"/>
      <c r="DH44" s="854"/>
      <c r="DI44" s="852"/>
      <c r="DJ44" s="854"/>
      <c r="DK44" s="854"/>
      <c r="DL44" s="852"/>
      <c r="DM44" s="854"/>
      <c r="DN44" s="854"/>
      <c r="DO44" s="852"/>
      <c r="DP44" s="854"/>
      <c r="DQ44" s="854"/>
      <c r="DR44" s="852"/>
      <c r="DS44" s="854"/>
      <c r="DT44" s="854"/>
      <c r="DU44" s="852"/>
      <c r="DV44" s="854"/>
      <c r="DW44" s="854"/>
      <c r="DX44" s="852"/>
      <c r="DY44" s="854"/>
      <c r="DZ44" s="854"/>
      <c r="EA44" s="852"/>
      <c r="EB44" s="854"/>
      <c r="EC44" s="854"/>
      <c r="ED44" s="852"/>
      <c r="EE44" s="912"/>
      <c r="EF44" s="852"/>
      <c r="EG44" s="854"/>
      <c r="EH44" s="854"/>
      <c r="EI44" s="852"/>
      <c r="EJ44" s="854"/>
      <c r="EK44" s="854"/>
      <c r="EL44" s="852"/>
      <c r="EM44" s="854"/>
      <c r="EN44" s="854"/>
      <c r="EO44" s="852"/>
      <c r="EP44" s="854"/>
      <c r="EQ44" s="854"/>
      <c r="ER44" s="852"/>
      <c r="ES44" s="854"/>
      <c r="ET44" s="854"/>
      <c r="EU44" s="867"/>
      <c r="EV44" s="854"/>
      <c r="EW44" s="854"/>
      <c r="EX44" s="867"/>
      <c r="EY44" s="854"/>
      <c r="EZ44" s="854"/>
      <c r="FA44" s="867"/>
      <c r="FB44" s="854"/>
      <c r="FC44" s="854"/>
      <c r="FD44" s="867"/>
      <c r="FE44" s="854"/>
      <c r="FF44" s="854"/>
      <c r="FG44" s="867"/>
      <c r="FH44" s="854"/>
      <c r="FI44" s="854"/>
      <c r="FJ44" s="867"/>
      <c r="FK44" s="854"/>
      <c r="FL44" s="854"/>
      <c r="FM44" s="867"/>
      <c r="FN44" s="854"/>
      <c r="FO44" s="854"/>
      <c r="FP44" s="867"/>
      <c r="FQ44" s="854"/>
      <c r="FR44" s="854"/>
      <c r="FS44" s="867"/>
      <c r="FT44" s="854"/>
      <c r="FU44" s="854"/>
      <c r="FV44" s="867"/>
      <c r="FW44" s="854"/>
      <c r="FX44" s="854"/>
      <c r="FY44" s="867"/>
      <c r="FZ44" s="854"/>
      <c r="GA44" s="854"/>
      <c r="GB44" s="867"/>
      <c r="GC44" s="854"/>
      <c r="GD44" s="854"/>
      <c r="GE44" s="867"/>
      <c r="GF44" s="854"/>
      <c r="GG44" s="854"/>
      <c r="GH44" s="867"/>
      <c r="GI44" s="854"/>
      <c r="GJ44" s="854"/>
      <c r="GK44" s="779"/>
      <c r="GL44" s="855"/>
      <c r="GM44" s="855"/>
      <c r="GN44" s="779"/>
      <c r="GO44" s="855"/>
      <c r="GP44" s="855"/>
      <c r="GQ44" s="779"/>
      <c r="GR44" s="855"/>
      <c r="GS44" s="855"/>
      <c r="GT44" s="779"/>
      <c r="GU44" s="855"/>
      <c r="GV44" s="855"/>
      <c r="GW44" s="779"/>
      <c r="GX44" s="855"/>
      <c r="GY44" s="855"/>
      <c r="GZ44" s="779"/>
      <c r="HA44" s="855"/>
      <c r="HB44" s="855"/>
      <c r="HC44" s="779"/>
      <c r="HD44" s="855"/>
      <c r="HE44" s="855"/>
      <c r="HF44" s="779"/>
      <c r="HG44" s="855"/>
      <c r="HH44" s="855"/>
      <c r="HI44" s="779"/>
      <c r="HJ44" s="855"/>
      <c r="HK44" s="855"/>
      <c r="HL44" s="779"/>
      <c r="HM44" s="855"/>
      <c r="HN44" s="855"/>
      <c r="HO44" s="779"/>
      <c r="HP44" s="855"/>
      <c r="HQ44" s="855"/>
      <c r="HR44" s="779"/>
      <c r="HS44" s="855"/>
      <c r="HT44" s="855"/>
      <c r="HU44" s="779"/>
      <c r="HV44" s="855"/>
      <c r="HW44" s="855"/>
      <c r="HX44" s="779"/>
      <c r="HY44" s="855"/>
      <c r="HZ44" s="855"/>
      <c r="IA44" s="779"/>
      <c r="IB44" s="855"/>
      <c r="IC44" s="855"/>
      <c r="ID44" s="779"/>
      <c r="IE44" s="855"/>
      <c r="IF44" s="855"/>
      <c r="IG44" s="779"/>
      <c r="IH44" s="855"/>
      <c r="II44" s="855"/>
      <c r="IJ44" s="779"/>
      <c r="IK44" s="856"/>
      <c r="IL44" s="779"/>
      <c r="IM44" s="856"/>
      <c r="IN44" s="779"/>
      <c r="IO44" s="855"/>
      <c r="IP44" s="855"/>
      <c r="IQ44" s="779"/>
      <c r="IR44" s="855"/>
      <c r="IS44" s="855"/>
      <c r="IT44" s="779"/>
      <c r="IU44" s="855"/>
      <c r="IV44" s="855"/>
      <c r="IW44" s="915">
        <v>2.2000000000000002</v>
      </c>
      <c r="IX44" s="871"/>
      <c r="IY44" s="903" t="str">
        <f>(IF(((IW44/$C44)&lt;10),"&lt;10",ROUND((IW44/$C44),0)))</f>
        <v>&lt;10</v>
      </c>
      <c r="IZ44" s="948">
        <v>0.879</v>
      </c>
      <c r="JA44" s="871"/>
      <c r="JB44" s="903" t="str">
        <f>(IF(((IZ44/$C44)&lt;10),"&lt;10",ROUND((IZ44/$C44),0)))</f>
        <v>&lt;10</v>
      </c>
      <c r="JC44" s="949">
        <v>1.26</v>
      </c>
      <c r="JD44" s="874"/>
      <c r="JE44" s="903" t="str">
        <f>(IF(((JC44/$C44)&lt;10),"&lt;10",ROUND((JC44/$C44),0)))</f>
        <v>&lt;10</v>
      </c>
      <c r="JF44" s="932">
        <v>0.82799999999999996</v>
      </c>
      <c r="JG44" s="874"/>
      <c r="JH44" s="903" t="str">
        <f>(IF(((JF44/$C44)&lt;10),"&lt;10",ROUND((JF44/$C44),0)))</f>
        <v>&lt;10</v>
      </c>
      <c r="JI44" s="949">
        <v>2.13</v>
      </c>
      <c r="JJ44" s="874"/>
      <c r="JK44" s="903" t="str">
        <f>(IF(((JI44/$C44)&lt;10),"&lt;10",ROUND((JI44/$C44),0)))</f>
        <v>&lt;10</v>
      </c>
      <c r="JL44" s="949">
        <v>1.96</v>
      </c>
      <c r="JM44" s="874"/>
      <c r="JN44" s="903" t="str">
        <f>(IF(((JL44/$C44)&lt;10),"&lt;10",ROUND((JL44/$C44),0)))</f>
        <v>&lt;10</v>
      </c>
      <c r="JO44" s="788"/>
      <c r="JP44" s="861"/>
      <c r="JQ44" s="861"/>
      <c r="JR44" s="788"/>
      <c r="JS44" s="861"/>
      <c r="JT44" s="861"/>
      <c r="JU44" s="788"/>
      <c r="JV44" s="861"/>
      <c r="JW44" s="861"/>
      <c r="JX44" s="788"/>
      <c r="JY44" s="861"/>
      <c r="JZ44" s="861"/>
      <c r="KA44" s="943"/>
      <c r="KB44" s="861"/>
      <c r="KC44" s="861"/>
      <c r="KD44" s="788"/>
      <c r="KE44" s="861"/>
      <c r="KF44" s="861"/>
      <c r="KG44" s="861"/>
      <c r="KH44" s="861"/>
      <c r="KI44" s="861"/>
      <c r="KJ44" s="788"/>
      <c r="KK44" s="788"/>
      <c r="KL44" s="788"/>
      <c r="KM44" s="788"/>
      <c r="KN44" s="788"/>
      <c r="KO44" s="788"/>
      <c r="KP44" s="788"/>
      <c r="KQ44" s="788"/>
      <c r="KR44" s="788"/>
      <c r="KS44" s="943"/>
      <c r="KT44" s="861"/>
      <c r="KU44" s="861"/>
      <c r="KV44" s="788"/>
      <c r="KW44" s="861"/>
      <c r="KX44" s="861"/>
      <c r="KY44" s="788"/>
      <c r="KZ44" s="861"/>
      <c r="LA44" s="861"/>
      <c r="LB44" s="788"/>
      <c r="LC44" s="861"/>
      <c r="LD44" s="861"/>
      <c r="LE44" s="788"/>
      <c r="LF44" s="861"/>
      <c r="LG44" s="861"/>
      <c r="LH44" s="788"/>
      <c r="LI44" s="861"/>
      <c r="LJ44" s="861"/>
      <c r="LK44" s="788"/>
      <c r="LL44" s="861"/>
      <c r="LM44" s="861"/>
      <c r="LN44" s="943"/>
      <c r="LO44" s="861"/>
      <c r="LP44" s="861"/>
      <c r="LQ44" s="788"/>
      <c r="LR44" s="861"/>
      <c r="LS44" s="861"/>
      <c r="LT44" s="788"/>
      <c r="LU44" s="861"/>
      <c r="LV44" s="861"/>
      <c r="LW44" s="788"/>
      <c r="LX44" s="861"/>
      <c r="LY44" s="861"/>
      <c r="LZ44" s="788"/>
      <c r="MA44" s="861"/>
      <c r="MB44" s="861"/>
      <c r="MC44" s="788"/>
      <c r="MD44" s="861"/>
      <c r="ME44" s="861"/>
      <c r="MF44" s="865"/>
      <c r="MG44" s="861"/>
      <c r="MH44" s="861"/>
      <c r="MI44" s="943"/>
      <c r="MJ44" s="861"/>
      <c r="MK44" s="861"/>
      <c r="ML44" s="788"/>
      <c r="MM44" s="861"/>
      <c r="MN44" s="861"/>
      <c r="MO44" s="788"/>
      <c r="MP44" s="861"/>
      <c r="MQ44" s="861"/>
      <c r="MR44" s="788"/>
      <c r="MS44" s="861"/>
      <c r="MT44" s="861"/>
      <c r="MU44" s="788"/>
      <c r="MV44" s="861"/>
      <c r="MW44" s="861"/>
      <c r="MX44" s="788"/>
      <c r="MY44" s="861"/>
      <c r="MZ44" s="861"/>
      <c r="NA44" s="788"/>
      <c r="NB44" s="861"/>
      <c r="NC44" s="861"/>
      <c r="ND44" s="943"/>
      <c r="NE44" s="861"/>
      <c r="NF44" s="861"/>
      <c r="NG44" s="788"/>
      <c r="NH44" s="861"/>
      <c r="NI44" s="861"/>
      <c r="NJ44" s="788"/>
      <c r="NK44" s="861"/>
      <c r="NL44" s="861"/>
      <c r="NM44" s="788"/>
      <c r="NN44" s="861"/>
      <c r="NO44" s="861"/>
      <c r="NP44" s="863"/>
      <c r="NQ44" s="861"/>
      <c r="NR44" s="861"/>
      <c r="NS44" s="788"/>
      <c r="NT44" s="861"/>
      <c r="NU44" s="861"/>
      <c r="NV44" s="788"/>
      <c r="NW44" s="861"/>
      <c r="NX44" s="861"/>
      <c r="NY44" s="943"/>
      <c r="NZ44" s="861"/>
      <c r="OA44" s="861"/>
      <c r="OB44" s="788"/>
      <c r="OC44" s="861"/>
      <c r="OD44" s="861"/>
      <c r="OE44" s="788"/>
      <c r="OF44" s="861"/>
      <c r="OG44" s="861"/>
      <c r="OH44" s="788"/>
      <c r="OI44" s="861"/>
      <c r="OJ44" s="861"/>
      <c r="OK44" s="788"/>
      <c r="OL44" s="861"/>
      <c r="OM44" s="861"/>
      <c r="ON44" s="788"/>
      <c r="OO44" s="861"/>
      <c r="OP44" s="861"/>
      <c r="OQ44" s="788"/>
      <c r="OR44" s="861"/>
      <c r="OS44" s="861"/>
      <c r="OT44" s="943"/>
      <c r="OU44" s="861"/>
      <c r="OV44" s="861"/>
      <c r="OW44" s="943"/>
      <c r="OX44" s="861"/>
      <c r="OY44" s="861"/>
      <c r="OZ44" s="943"/>
      <c r="PA44" s="861"/>
      <c r="PB44" s="861"/>
    </row>
    <row r="45" spans="1:418" ht="13.5" customHeight="1" x14ac:dyDescent="0.25">
      <c r="A45" s="768" t="s">
        <v>311</v>
      </c>
      <c r="B45" s="911" t="s">
        <v>540</v>
      </c>
      <c r="C45" s="2230" t="s">
        <v>2</v>
      </c>
      <c r="D45" s="769">
        <v>7.6999999999999996E-4</v>
      </c>
      <c r="E45" s="852"/>
      <c r="F45" s="854"/>
      <c r="G45" s="854"/>
      <c r="H45" s="852"/>
      <c r="I45" s="854"/>
      <c r="J45" s="854"/>
      <c r="K45" s="852"/>
      <c r="L45" s="854"/>
      <c r="M45" s="854"/>
      <c r="N45" s="852"/>
      <c r="O45" s="854"/>
      <c r="P45" s="854"/>
      <c r="Q45" s="852"/>
      <c r="R45" s="854"/>
      <c r="S45" s="854"/>
      <c r="T45" s="852"/>
      <c r="U45" s="854"/>
      <c r="V45" s="854"/>
      <c r="W45" s="852"/>
      <c r="X45" s="854"/>
      <c r="Y45" s="854"/>
      <c r="Z45" s="852"/>
      <c r="AA45" s="854"/>
      <c r="AB45" s="854"/>
      <c r="AC45" s="852"/>
      <c r="AD45" s="854"/>
      <c r="AE45" s="854"/>
      <c r="AF45" s="852"/>
      <c r="AG45" s="854"/>
      <c r="AH45" s="854"/>
      <c r="AI45" s="852"/>
      <c r="AJ45" s="854"/>
      <c r="AK45" s="854"/>
      <c r="AL45" s="852"/>
      <c r="AM45" s="854"/>
      <c r="AN45" s="854"/>
      <c r="AO45" s="852"/>
      <c r="AP45" s="854"/>
      <c r="AQ45" s="854"/>
      <c r="AR45" s="852"/>
      <c r="AS45" s="854"/>
      <c r="AT45" s="854"/>
      <c r="AU45" s="852"/>
      <c r="AV45" s="854"/>
      <c r="AW45" s="854"/>
      <c r="AX45" s="852"/>
      <c r="AY45" s="854"/>
      <c r="AZ45" s="854"/>
      <c r="BA45" s="852"/>
      <c r="BB45" s="854"/>
      <c r="BC45" s="854"/>
      <c r="BD45" s="852"/>
      <c r="BE45" s="854"/>
      <c r="BF45" s="854"/>
      <c r="BG45" s="852"/>
      <c r="BH45" s="854"/>
      <c r="BI45" s="854"/>
      <c r="BJ45" s="852"/>
      <c r="BK45" s="854"/>
      <c r="BL45" s="854"/>
      <c r="BM45" s="852"/>
      <c r="BN45" s="854"/>
      <c r="BO45" s="854"/>
      <c r="BP45" s="852"/>
      <c r="BQ45" s="854"/>
      <c r="BR45" s="854"/>
      <c r="BS45" s="852"/>
      <c r="BT45" s="912"/>
      <c r="BU45" s="852"/>
      <c r="BV45" s="854"/>
      <c r="BW45" s="854"/>
      <c r="BX45" s="852"/>
      <c r="BY45" s="854"/>
      <c r="BZ45" s="854"/>
      <c r="CA45" s="852"/>
      <c r="CB45" s="854"/>
      <c r="CC45" s="854"/>
      <c r="CD45" s="852"/>
      <c r="CE45" s="854"/>
      <c r="CF45" s="854"/>
      <c r="CG45" s="852"/>
      <c r="CH45" s="854"/>
      <c r="CI45" s="854"/>
      <c r="CJ45" s="852"/>
      <c r="CK45" s="854"/>
      <c r="CL45" s="854"/>
      <c r="CM45" s="852"/>
      <c r="CN45" s="854"/>
      <c r="CO45" s="854"/>
      <c r="CP45" s="852"/>
      <c r="CQ45" s="854"/>
      <c r="CR45" s="854"/>
      <c r="CS45" s="852"/>
      <c r="CT45" s="854"/>
      <c r="CU45" s="854"/>
      <c r="CV45" s="852"/>
      <c r="CW45" s="854"/>
      <c r="CX45" s="854"/>
      <c r="CY45" s="852"/>
      <c r="CZ45" s="854"/>
      <c r="DA45" s="854"/>
      <c r="DB45" s="852"/>
      <c r="DC45" s="912"/>
      <c r="DD45" s="852"/>
      <c r="DE45" s="912"/>
      <c r="DF45" s="852"/>
      <c r="DG45" s="854"/>
      <c r="DH45" s="854"/>
      <c r="DI45" s="852"/>
      <c r="DJ45" s="854"/>
      <c r="DK45" s="854"/>
      <c r="DL45" s="852"/>
      <c r="DM45" s="854"/>
      <c r="DN45" s="854"/>
      <c r="DO45" s="852"/>
      <c r="DP45" s="854"/>
      <c r="DQ45" s="854"/>
      <c r="DR45" s="852"/>
      <c r="DS45" s="854"/>
      <c r="DT45" s="854"/>
      <c r="DU45" s="852"/>
      <c r="DV45" s="854"/>
      <c r="DW45" s="854"/>
      <c r="DX45" s="852"/>
      <c r="DY45" s="854"/>
      <c r="DZ45" s="854"/>
      <c r="EA45" s="852"/>
      <c r="EB45" s="854"/>
      <c r="EC45" s="854"/>
      <c r="ED45" s="852"/>
      <c r="EE45" s="912"/>
      <c r="EF45" s="852"/>
      <c r="EG45" s="854"/>
      <c r="EH45" s="854"/>
      <c r="EI45" s="852"/>
      <c r="EJ45" s="854"/>
      <c r="EK45" s="854"/>
      <c r="EL45" s="852"/>
      <c r="EM45" s="854"/>
      <c r="EN45" s="854"/>
      <c r="EO45" s="852"/>
      <c r="EP45" s="854"/>
      <c r="EQ45" s="854"/>
      <c r="ER45" s="852"/>
      <c r="ES45" s="854"/>
      <c r="ET45" s="854"/>
      <c r="EU45" s="867"/>
      <c r="EV45" s="854"/>
      <c r="EW45" s="854"/>
      <c r="EX45" s="867"/>
      <c r="EY45" s="854"/>
      <c r="EZ45" s="854"/>
      <c r="FA45" s="867"/>
      <c r="FB45" s="854"/>
      <c r="FC45" s="854"/>
      <c r="FD45" s="867"/>
      <c r="FE45" s="854"/>
      <c r="FF45" s="854"/>
      <c r="FG45" s="867"/>
      <c r="FH45" s="854"/>
      <c r="FI45" s="854"/>
      <c r="FJ45" s="867"/>
      <c r="FK45" s="854"/>
      <c r="FL45" s="854"/>
      <c r="FM45" s="867"/>
      <c r="FN45" s="854"/>
      <c r="FO45" s="854"/>
      <c r="FP45" s="867"/>
      <c r="FQ45" s="854"/>
      <c r="FR45" s="854"/>
      <c r="FS45" s="867"/>
      <c r="FT45" s="854"/>
      <c r="FU45" s="854"/>
      <c r="FV45" s="867"/>
      <c r="FW45" s="854"/>
      <c r="FX45" s="854"/>
      <c r="FY45" s="867"/>
      <c r="FZ45" s="854"/>
      <c r="GA45" s="854"/>
      <c r="GB45" s="867"/>
      <c r="GC45" s="854"/>
      <c r="GD45" s="854"/>
      <c r="GE45" s="867"/>
      <c r="GF45" s="854"/>
      <c r="GG45" s="854"/>
      <c r="GH45" s="867"/>
      <c r="GI45" s="854"/>
      <c r="GJ45" s="854"/>
      <c r="GK45" s="779"/>
      <c r="GL45" s="855"/>
      <c r="GM45" s="855"/>
      <c r="GN45" s="779"/>
      <c r="GO45" s="855"/>
      <c r="GP45" s="855"/>
      <c r="GQ45" s="779"/>
      <c r="GR45" s="855"/>
      <c r="GS45" s="855"/>
      <c r="GT45" s="779"/>
      <c r="GU45" s="855"/>
      <c r="GV45" s="855"/>
      <c r="GW45" s="779"/>
      <c r="GX45" s="855"/>
      <c r="GY45" s="855"/>
      <c r="GZ45" s="779"/>
      <c r="HA45" s="855"/>
      <c r="HB45" s="855"/>
      <c r="HC45" s="779"/>
      <c r="HD45" s="855"/>
      <c r="HE45" s="855"/>
      <c r="HF45" s="779"/>
      <c r="HG45" s="855"/>
      <c r="HH45" s="855"/>
      <c r="HI45" s="779"/>
      <c r="HJ45" s="855"/>
      <c r="HK45" s="855"/>
      <c r="HL45" s="779"/>
      <c r="HM45" s="855"/>
      <c r="HN45" s="855"/>
      <c r="HO45" s="779"/>
      <c r="HP45" s="855"/>
      <c r="HQ45" s="855"/>
      <c r="HR45" s="779"/>
      <c r="HS45" s="855"/>
      <c r="HT45" s="855"/>
      <c r="HU45" s="779"/>
      <c r="HV45" s="855"/>
      <c r="HW45" s="855"/>
      <c r="HX45" s="779"/>
      <c r="HY45" s="855"/>
      <c r="HZ45" s="855"/>
      <c r="IA45" s="779"/>
      <c r="IB45" s="855"/>
      <c r="IC45" s="855"/>
      <c r="ID45" s="779"/>
      <c r="IE45" s="855"/>
      <c r="IF45" s="855"/>
      <c r="IG45" s="779"/>
      <c r="IH45" s="855"/>
      <c r="II45" s="855"/>
      <c r="IJ45" s="779"/>
      <c r="IK45" s="856"/>
      <c r="IL45" s="779"/>
      <c r="IM45" s="856"/>
      <c r="IN45" s="779"/>
      <c r="IO45" s="855"/>
      <c r="IP45" s="855"/>
      <c r="IQ45" s="779"/>
      <c r="IR45" s="855"/>
      <c r="IS45" s="855"/>
      <c r="IT45" s="779"/>
      <c r="IU45" s="855"/>
      <c r="IV45" s="855"/>
      <c r="IW45" s="870">
        <v>2.8E-5</v>
      </c>
      <c r="IX45" s="913" t="s">
        <v>12</v>
      </c>
      <c r="IY45" s="913"/>
      <c r="IZ45" s="914">
        <v>1.5E-5</v>
      </c>
      <c r="JA45" s="913" t="s">
        <v>12</v>
      </c>
      <c r="JB45" s="913"/>
      <c r="JC45" s="870">
        <v>9.800000000000001E-5</v>
      </c>
      <c r="JD45" s="913" t="s">
        <v>8</v>
      </c>
      <c r="JE45" s="913"/>
      <c r="JF45" s="914">
        <v>1.5E-5</v>
      </c>
      <c r="JG45" s="913" t="s">
        <v>12</v>
      </c>
      <c r="JH45" s="913"/>
      <c r="JI45" s="870">
        <v>6.0999999999999999E-5</v>
      </c>
      <c r="JJ45" s="913" t="s">
        <v>8</v>
      </c>
      <c r="JK45" s="913"/>
      <c r="JL45" s="875">
        <v>1.5E-5</v>
      </c>
      <c r="JM45" s="874" t="s">
        <v>12</v>
      </c>
      <c r="JN45" s="874"/>
      <c r="JO45" s="788"/>
      <c r="JP45" s="861"/>
      <c r="JQ45" s="861"/>
      <c r="JR45" s="788"/>
      <c r="JS45" s="861"/>
      <c r="JT45" s="861"/>
      <c r="JU45" s="788"/>
      <c r="JV45" s="861"/>
      <c r="JW45" s="861"/>
      <c r="JX45" s="788"/>
      <c r="JY45" s="861"/>
      <c r="JZ45" s="861"/>
      <c r="KA45" s="943"/>
      <c r="KB45" s="861"/>
      <c r="KC45" s="861"/>
      <c r="KD45" s="788"/>
      <c r="KE45" s="861"/>
      <c r="KF45" s="861"/>
      <c r="KG45" s="861"/>
      <c r="KH45" s="861"/>
      <c r="KI45" s="861"/>
      <c r="KJ45" s="788"/>
      <c r="KK45" s="788"/>
      <c r="KL45" s="788"/>
      <c r="KM45" s="788"/>
      <c r="KN45" s="788"/>
      <c r="KO45" s="788"/>
      <c r="KP45" s="788"/>
      <c r="KQ45" s="788"/>
      <c r="KR45" s="788"/>
      <c r="KS45" s="943"/>
      <c r="KT45" s="861"/>
      <c r="KU45" s="861"/>
      <c r="KV45" s="788"/>
      <c r="KW45" s="861"/>
      <c r="KX45" s="861"/>
      <c r="KY45" s="788"/>
      <c r="KZ45" s="861"/>
      <c r="LA45" s="861"/>
      <c r="LB45" s="788"/>
      <c r="LC45" s="861"/>
      <c r="LD45" s="861"/>
      <c r="LE45" s="788"/>
      <c r="LF45" s="861"/>
      <c r="LG45" s="861"/>
      <c r="LH45" s="788"/>
      <c r="LI45" s="861"/>
      <c r="LJ45" s="861"/>
      <c r="LK45" s="788"/>
      <c r="LL45" s="861"/>
      <c r="LM45" s="861"/>
      <c r="LN45" s="943"/>
      <c r="LO45" s="861"/>
      <c r="LP45" s="861"/>
      <c r="LQ45" s="788"/>
      <c r="LR45" s="861"/>
      <c r="LS45" s="861"/>
      <c r="LT45" s="788"/>
      <c r="LU45" s="861"/>
      <c r="LV45" s="861"/>
      <c r="LW45" s="788"/>
      <c r="LX45" s="861"/>
      <c r="LY45" s="861"/>
      <c r="LZ45" s="788"/>
      <c r="MA45" s="861"/>
      <c r="MB45" s="861"/>
      <c r="MC45" s="788"/>
      <c r="MD45" s="861"/>
      <c r="ME45" s="861"/>
      <c r="MF45" s="865"/>
      <c r="MG45" s="861"/>
      <c r="MH45" s="861"/>
      <c r="MI45" s="943"/>
      <c r="MJ45" s="861"/>
      <c r="MK45" s="861"/>
      <c r="ML45" s="788"/>
      <c r="MM45" s="861"/>
      <c r="MN45" s="861"/>
      <c r="MO45" s="788"/>
      <c r="MP45" s="861"/>
      <c r="MQ45" s="861"/>
      <c r="MR45" s="788"/>
      <c r="MS45" s="861"/>
      <c r="MT45" s="861"/>
      <c r="MU45" s="788"/>
      <c r="MV45" s="861"/>
      <c r="MW45" s="861"/>
      <c r="MX45" s="788"/>
      <c r="MY45" s="861"/>
      <c r="MZ45" s="861"/>
      <c r="NA45" s="788"/>
      <c r="NB45" s="861"/>
      <c r="NC45" s="861"/>
      <c r="ND45" s="943"/>
      <c r="NE45" s="861"/>
      <c r="NF45" s="861"/>
      <c r="NG45" s="788"/>
      <c r="NH45" s="861"/>
      <c r="NI45" s="861"/>
      <c r="NJ45" s="788"/>
      <c r="NK45" s="861"/>
      <c r="NL45" s="861"/>
      <c r="NM45" s="788"/>
      <c r="NN45" s="861"/>
      <c r="NO45" s="861"/>
      <c r="NP45" s="863"/>
      <c r="NQ45" s="861"/>
      <c r="NR45" s="861"/>
      <c r="NS45" s="788"/>
      <c r="NT45" s="861"/>
      <c r="NU45" s="861"/>
      <c r="NV45" s="788"/>
      <c r="NW45" s="861"/>
      <c r="NX45" s="861"/>
      <c r="NY45" s="943"/>
      <c r="NZ45" s="861"/>
      <c r="OA45" s="861"/>
      <c r="OB45" s="788"/>
      <c r="OC45" s="861"/>
      <c r="OD45" s="861"/>
      <c r="OE45" s="788"/>
      <c r="OF45" s="861"/>
      <c r="OG45" s="861"/>
      <c r="OH45" s="788"/>
      <c r="OI45" s="861"/>
      <c r="OJ45" s="861"/>
      <c r="OK45" s="788"/>
      <c r="OL45" s="861"/>
      <c r="OM45" s="861"/>
      <c r="ON45" s="788"/>
      <c r="OO45" s="861"/>
      <c r="OP45" s="861"/>
      <c r="OQ45" s="788"/>
      <c r="OR45" s="861"/>
      <c r="OS45" s="861"/>
      <c r="OT45" s="943"/>
      <c r="OU45" s="861"/>
      <c r="OV45" s="861"/>
      <c r="OW45" s="943"/>
      <c r="OX45" s="861"/>
      <c r="OY45" s="861"/>
      <c r="OZ45" s="943"/>
      <c r="PA45" s="861"/>
      <c r="PB45" s="861"/>
    </row>
    <row r="46" spans="1:418" ht="13.5" customHeight="1" x14ac:dyDescent="0.25">
      <c r="A46" s="768" t="s">
        <v>312</v>
      </c>
      <c r="B46" s="911" t="s">
        <v>540</v>
      </c>
      <c r="C46" s="2230" t="s">
        <v>2</v>
      </c>
      <c r="D46" s="769">
        <v>1.6E-2</v>
      </c>
      <c r="E46" s="852"/>
      <c r="F46" s="854"/>
      <c r="G46" s="854"/>
      <c r="H46" s="852"/>
      <c r="I46" s="854"/>
      <c r="J46" s="854"/>
      <c r="K46" s="852"/>
      <c r="L46" s="854"/>
      <c r="M46" s="854"/>
      <c r="N46" s="852"/>
      <c r="O46" s="854"/>
      <c r="P46" s="854"/>
      <c r="Q46" s="852"/>
      <c r="R46" s="854"/>
      <c r="S46" s="854"/>
      <c r="T46" s="852"/>
      <c r="U46" s="854"/>
      <c r="V46" s="854"/>
      <c r="W46" s="852"/>
      <c r="X46" s="854"/>
      <c r="Y46" s="854"/>
      <c r="Z46" s="852"/>
      <c r="AA46" s="854"/>
      <c r="AB46" s="854"/>
      <c r="AC46" s="852"/>
      <c r="AD46" s="854"/>
      <c r="AE46" s="854"/>
      <c r="AF46" s="852"/>
      <c r="AG46" s="854"/>
      <c r="AH46" s="854"/>
      <c r="AI46" s="852"/>
      <c r="AJ46" s="854"/>
      <c r="AK46" s="854"/>
      <c r="AL46" s="852"/>
      <c r="AM46" s="854"/>
      <c r="AN46" s="854"/>
      <c r="AO46" s="852"/>
      <c r="AP46" s="854"/>
      <c r="AQ46" s="854"/>
      <c r="AR46" s="852"/>
      <c r="AS46" s="854"/>
      <c r="AT46" s="854"/>
      <c r="AU46" s="852"/>
      <c r="AV46" s="854"/>
      <c r="AW46" s="854"/>
      <c r="AX46" s="852"/>
      <c r="AY46" s="854"/>
      <c r="AZ46" s="854"/>
      <c r="BA46" s="852"/>
      <c r="BB46" s="854"/>
      <c r="BC46" s="854"/>
      <c r="BD46" s="852"/>
      <c r="BE46" s="854"/>
      <c r="BF46" s="854"/>
      <c r="BG46" s="852"/>
      <c r="BH46" s="854"/>
      <c r="BI46" s="854"/>
      <c r="BJ46" s="852"/>
      <c r="BK46" s="854"/>
      <c r="BL46" s="854"/>
      <c r="BM46" s="852"/>
      <c r="BN46" s="854"/>
      <c r="BO46" s="854"/>
      <c r="BP46" s="852"/>
      <c r="BQ46" s="854"/>
      <c r="BR46" s="854"/>
      <c r="BS46" s="852"/>
      <c r="BT46" s="912"/>
      <c r="BU46" s="852"/>
      <c r="BV46" s="854"/>
      <c r="BW46" s="854"/>
      <c r="BX46" s="852"/>
      <c r="BY46" s="854"/>
      <c r="BZ46" s="854"/>
      <c r="CA46" s="852"/>
      <c r="CB46" s="854"/>
      <c r="CC46" s="854"/>
      <c r="CD46" s="852"/>
      <c r="CE46" s="854"/>
      <c r="CF46" s="854"/>
      <c r="CG46" s="852"/>
      <c r="CH46" s="854"/>
      <c r="CI46" s="854"/>
      <c r="CJ46" s="852"/>
      <c r="CK46" s="854"/>
      <c r="CL46" s="854"/>
      <c r="CM46" s="852"/>
      <c r="CN46" s="854"/>
      <c r="CO46" s="854"/>
      <c r="CP46" s="852"/>
      <c r="CQ46" s="854"/>
      <c r="CR46" s="854"/>
      <c r="CS46" s="852"/>
      <c r="CT46" s="854"/>
      <c r="CU46" s="854"/>
      <c r="CV46" s="852"/>
      <c r="CW46" s="854"/>
      <c r="CX46" s="854"/>
      <c r="CY46" s="852"/>
      <c r="CZ46" s="854"/>
      <c r="DA46" s="854"/>
      <c r="DB46" s="852"/>
      <c r="DC46" s="912"/>
      <c r="DD46" s="852"/>
      <c r="DE46" s="912"/>
      <c r="DF46" s="852"/>
      <c r="DG46" s="854"/>
      <c r="DH46" s="854"/>
      <c r="DI46" s="852"/>
      <c r="DJ46" s="854"/>
      <c r="DK46" s="854"/>
      <c r="DL46" s="852"/>
      <c r="DM46" s="854"/>
      <c r="DN46" s="854"/>
      <c r="DO46" s="852"/>
      <c r="DP46" s="854"/>
      <c r="DQ46" s="854"/>
      <c r="DR46" s="852"/>
      <c r="DS46" s="854"/>
      <c r="DT46" s="854"/>
      <c r="DU46" s="852"/>
      <c r="DV46" s="854"/>
      <c r="DW46" s="854"/>
      <c r="DX46" s="852"/>
      <c r="DY46" s="854"/>
      <c r="DZ46" s="854"/>
      <c r="EA46" s="852"/>
      <c r="EB46" s="854"/>
      <c r="EC46" s="854"/>
      <c r="ED46" s="852"/>
      <c r="EE46" s="912"/>
      <c r="EF46" s="852"/>
      <c r="EG46" s="854"/>
      <c r="EH46" s="854"/>
      <c r="EI46" s="852"/>
      <c r="EJ46" s="854"/>
      <c r="EK46" s="854"/>
      <c r="EL46" s="852"/>
      <c r="EM46" s="854"/>
      <c r="EN46" s="854"/>
      <c r="EO46" s="852"/>
      <c r="EP46" s="854"/>
      <c r="EQ46" s="854"/>
      <c r="ER46" s="852"/>
      <c r="ES46" s="854"/>
      <c r="ET46" s="854"/>
      <c r="EU46" s="867"/>
      <c r="EV46" s="854"/>
      <c r="EW46" s="854"/>
      <c r="EX46" s="867"/>
      <c r="EY46" s="854"/>
      <c r="EZ46" s="854"/>
      <c r="FA46" s="867"/>
      <c r="FB46" s="854"/>
      <c r="FC46" s="854"/>
      <c r="FD46" s="867"/>
      <c r="FE46" s="854"/>
      <c r="FF46" s="854"/>
      <c r="FG46" s="867"/>
      <c r="FH46" s="854"/>
      <c r="FI46" s="854"/>
      <c r="FJ46" s="867"/>
      <c r="FK46" s="854"/>
      <c r="FL46" s="854"/>
      <c r="FM46" s="867"/>
      <c r="FN46" s="854"/>
      <c r="FO46" s="854"/>
      <c r="FP46" s="867"/>
      <c r="FQ46" s="854"/>
      <c r="FR46" s="854"/>
      <c r="FS46" s="867"/>
      <c r="FT46" s="854"/>
      <c r="FU46" s="854"/>
      <c r="FV46" s="867"/>
      <c r="FW46" s="854"/>
      <c r="FX46" s="854"/>
      <c r="FY46" s="867"/>
      <c r="FZ46" s="854"/>
      <c r="GA46" s="854"/>
      <c r="GB46" s="867"/>
      <c r="GC46" s="854"/>
      <c r="GD46" s="854"/>
      <c r="GE46" s="867"/>
      <c r="GF46" s="854"/>
      <c r="GG46" s="854"/>
      <c r="GH46" s="867"/>
      <c r="GI46" s="854"/>
      <c r="GJ46" s="854"/>
      <c r="GK46" s="779"/>
      <c r="GL46" s="855"/>
      <c r="GM46" s="855"/>
      <c r="GN46" s="779"/>
      <c r="GO46" s="855"/>
      <c r="GP46" s="855"/>
      <c r="GQ46" s="779"/>
      <c r="GR46" s="855"/>
      <c r="GS46" s="855"/>
      <c r="GT46" s="779"/>
      <c r="GU46" s="855"/>
      <c r="GV46" s="855"/>
      <c r="GW46" s="779"/>
      <c r="GX46" s="855"/>
      <c r="GY46" s="855"/>
      <c r="GZ46" s="779"/>
      <c r="HA46" s="855"/>
      <c r="HB46" s="855"/>
      <c r="HC46" s="779"/>
      <c r="HD46" s="855"/>
      <c r="HE46" s="855"/>
      <c r="HF46" s="779"/>
      <c r="HG46" s="855"/>
      <c r="HH46" s="855"/>
      <c r="HI46" s="779"/>
      <c r="HJ46" s="855"/>
      <c r="HK46" s="855"/>
      <c r="HL46" s="779"/>
      <c r="HM46" s="855"/>
      <c r="HN46" s="855"/>
      <c r="HO46" s="779"/>
      <c r="HP46" s="855"/>
      <c r="HQ46" s="855"/>
      <c r="HR46" s="779"/>
      <c r="HS46" s="855"/>
      <c r="HT46" s="855"/>
      <c r="HU46" s="779"/>
      <c r="HV46" s="855"/>
      <c r="HW46" s="855"/>
      <c r="HX46" s="779"/>
      <c r="HY46" s="855"/>
      <c r="HZ46" s="855"/>
      <c r="IA46" s="779"/>
      <c r="IB46" s="855"/>
      <c r="IC46" s="855"/>
      <c r="ID46" s="779"/>
      <c r="IE46" s="855"/>
      <c r="IF46" s="855"/>
      <c r="IG46" s="779"/>
      <c r="IH46" s="855"/>
      <c r="II46" s="855"/>
      <c r="IJ46" s="779"/>
      <c r="IK46" s="856"/>
      <c r="IL46" s="779"/>
      <c r="IM46" s="856"/>
      <c r="IN46" s="779"/>
      <c r="IO46" s="855"/>
      <c r="IP46" s="855"/>
      <c r="IQ46" s="779"/>
      <c r="IR46" s="855"/>
      <c r="IS46" s="855"/>
      <c r="IT46" s="779"/>
      <c r="IU46" s="855"/>
      <c r="IV46" s="855"/>
      <c r="IW46" s="870">
        <v>1.01E-2</v>
      </c>
      <c r="IX46" s="930" t="s">
        <v>8</v>
      </c>
      <c r="IY46" s="930"/>
      <c r="IZ46" s="950">
        <v>3.8E-3</v>
      </c>
      <c r="JA46" s="930" t="s">
        <v>12</v>
      </c>
      <c r="JB46" s="930"/>
      <c r="JC46" s="870">
        <v>3.8000000000000004E-3</v>
      </c>
      <c r="JD46" s="930" t="s">
        <v>12</v>
      </c>
      <c r="JE46" s="930"/>
      <c r="JF46" s="950">
        <v>3.8E-3</v>
      </c>
      <c r="JG46" s="930" t="s">
        <v>12</v>
      </c>
      <c r="JH46" s="930"/>
      <c r="JI46" s="870">
        <v>3.8000000000000004E-3</v>
      </c>
      <c r="JJ46" s="930" t="s">
        <v>12</v>
      </c>
      <c r="JK46" s="930"/>
      <c r="JL46" s="875">
        <v>3.8E-3</v>
      </c>
      <c r="JM46" s="874" t="s">
        <v>12</v>
      </c>
      <c r="JN46" s="874"/>
      <c r="JO46" s="788"/>
      <c r="JP46" s="861"/>
      <c r="JQ46" s="861"/>
      <c r="JR46" s="788"/>
      <c r="JS46" s="861"/>
      <c r="JT46" s="861"/>
      <c r="JU46" s="788"/>
      <c r="JV46" s="861"/>
      <c r="JW46" s="861"/>
      <c r="JX46" s="788"/>
      <c r="JY46" s="861"/>
      <c r="JZ46" s="861"/>
      <c r="KA46" s="943"/>
      <c r="KB46" s="861"/>
      <c r="KC46" s="861"/>
      <c r="KD46" s="788"/>
      <c r="KE46" s="861"/>
      <c r="KF46" s="861"/>
      <c r="KG46" s="861"/>
      <c r="KH46" s="861"/>
      <c r="KI46" s="861"/>
      <c r="KJ46" s="788"/>
      <c r="KK46" s="788"/>
      <c r="KL46" s="788"/>
      <c r="KM46" s="788"/>
      <c r="KN46" s="788"/>
      <c r="KO46" s="788"/>
      <c r="KP46" s="788"/>
      <c r="KQ46" s="788"/>
      <c r="KR46" s="788"/>
      <c r="KS46" s="943"/>
      <c r="KT46" s="861"/>
      <c r="KU46" s="861"/>
      <c r="KV46" s="788"/>
      <c r="KW46" s="861"/>
      <c r="KX46" s="861"/>
      <c r="KY46" s="788"/>
      <c r="KZ46" s="861"/>
      <c r="LA46" s="861"/>
      <c r="LB46" s="788"/>
      <c r="LC46" s="861"/>
      <c r="LD46" s="861"/>
      <c r="LE46" s="788"/>
      <c r="LF46" s="861"/>
      <c r="LG46" s="861"/>
      <c r="LH46" s="788"/>
      <c r="LI46" s="861"/>
      <c r="LJ46" s="861"/>
      <c r="LK46" s="788"/>
      <c r="LL46" s="861"/>
      <c r="LM46" s="861"/>
      <c r="LN46" s="943"/>
      <c r="LO46" s="861"/>
      <c r="LP46" s="861"/>
      <c r="LQ46" s="788"/>
      <c r="LR46" s="861"/>
      <c r="LS46" s="861"/>
      <c r="LT46" s="788"/>
      <c r="LU46" s="861"/>
      <c r="LV46" s="861"/>
      <c r="LW46" s="788"/>
      <c r="LX46" s="861"/>
      <c r="LY46" s="861"/>
      <c r="LZ46" s="788"/>
      <c r="MA46" s="861"/>
      <c r="MB46" s="861"/>
      <c r="MC46" s="788"/>
      <c r="MD46" s="861"/>
      <c r="ME46" s="861"/>
      <c r="MF46" s="865"/>
      <c r="MG46" s="861"/>
      <c r="MH46" s="861"/>
      <c r="MI46" s="943"/>
      <c r="MJ46" s="861"/>
      <c r="MK46" s="861"/>
      <c r="ML46" s="788"/>
      <c r="MM46" s="861"/>
      <c r="MN46" s="861"/>
      <c r="MO46" s="788"/>
      <c r="MP46" s="861"/>
      <c r="MQ46" s="861"/>
      <c r="MR46" s="788"/>
      <c r="MS46" s="861"/>
      <c r="MT46" s="861"/>
      <c r="MU46" s="788"/>
      <c r="MV46" s="861"/>
      <c r="MW46" s="861"/>
      <c r="MX46" s="788"/>
      <c r="MY46" s="861"/>
      <c r="MZ46" s="861"/>
      <c r="NA46" s="788"/>
      <c r="NB46" s="861"/>
      <c r="NC46" s="861"/>
      <c r="ND46" s="943"/>
      <c r="NE46" s="861"/>
      <c r="NF46" s="861"/>
      <c r="NG46" s="788"/>
      <c r="NH46" s="861"/>
      <c r="NI46" s="861"/>
      <c r="NJ46" s="788"/>
      <c r="NK46" s="861"/>
      <c r="NL46" s="861"/>
      <c r="NM46" s="788"/>
      <c r="NN46" s="861"/>
      <c r="NO46" s="861"/>
      <c r="NP46" s="863"/>
      <c r="NQ46" s="861"/>
      <c r="NR46" s="861"/>
      <c r="NS46" s="788"/>
      <c r="NT46" s="861"/>
      <c r="NU46" s="861"/>
      <c r="NV46" s="788"/>
      <c r="NW46" s="861"/>
      <c r="NX46" s="861"/>
      <c r="NY46" s="943"/>
      <c r="NZ46" s="861"/>
      <c r="OA46" s="861"/>
      <c r="OB46" s="788"/>
      <c r="OC46" s="861"/>
      <c r="OD46" s="861"/>
      <c r="OE46" s="788"/>
      <c r="OF46" s="861"/>
      <c r="OG46" s="861"/>
      <c r="OH46" s="788"/>
      <c r="OI46" s="861"/>
      <c r="OJ46" s="861"/>
      <c r="OK46" s="788"/>
      <c r="OL46" s="861"/>
      <c r="OM46" s="861"/>
      <c r="ON46" s="788"/>
      <c r="OO46" s="861"/>
      <c r="OP46" s="861"/>
      <c r="OQ46" s="788"/>
      <c r="OR46" s="861"/>
      <c r="OS46" s="861"/>
      <c r="OT46" s="943"/>
      <c r="OU46" s="861"/>
      <c r="OV46" s="861"/>
      <c r="OW46" s="943"/>
      <c r="OX46" s="861"/>
      <c r="OY46" s="861"/>
      <c r="OZ46" s="943"/>
      <c r="PA46" s="861"/>
      <c r="PB46" s="861"/>
    </row>
    <row r="47" spans="1:418" ht="13.5" customHeight="1" x14ac:dyDescent="0.25">
      <c r="A47" s="794" t="s">
        <v>22</v>
      </c>
      <c r="B47" s="911" t="s">
        <v>540</v>
      </c>
      <c r="C47" s="877">
        <v>3.6499999999999998E-2</v>
      </c>
      <c r="D47" s="796" t="s">
        <v>2</v>
      </c>
      <c r="E47" s="878"/>
      <c r="F47" s="881"/>
      <c r="G47" s="881"/>
      <c r="H47" s="878"/>
      <c r="I47" s="881"/>
      <c r="J47" s="881"/>
      <c r="K47" s="878"/>
      <c r="L47" s="881"/>
      <c r="M47" s="881"/>
      <c r="N47" s="878"/>
      <c r="O47" s="881"/>
      <c r="P47" s="881"/>
      <c r="Q47" s="878"/>
      <c r="R47" s="881"/>
      <c r="S47" s="881"/>
      <c r="T47" s="878"/>
      <c r="U47" s="881"/>
      <c r="V47" s="881"/>
      <c r="W47" s="878"/>
      <c r="X47" s="881"/>
      <c r="Y47" s="881"/>
      <c r="Z47" s="878"/>
      <c r="AA47" s="881"/>
      <c r="AB47" s="881"/>
      <c r="AC47" s="878"/>
      <c r="AD47" s="881"/>
      <c r="AE47" s="881"/>
      <c r="AF47" s="878"/>
      <c r="AG47" s="881"/>
      <c r="AH47" s="881"/>
      <c r="AI47" s="878"/>
      <c r="AJ47" s="881"/>
      <c r="AK47" s="881"/>
      <c r="AL47" s="878"/>
      <c r="AM47" s="881"/>
      <c r="AN47" s="881"/>
      <c r="AO47" s="878"/>
      <c r="AP47" s="881"/>
      <c r="AQ47" s="881"/>
      <c r="AR47" s="878"/>
      <c r="AS47" s="881"/>
      <c r="AT47" s="881"/>
      <c r="AU47" s="878"/>
      <c r="AV47" s="881"/>
      <c r="AW47" s="881"/>
      <c r="AX47" s="878"/>
      <c r="AY47" s="881"/>
      <c r="AZ47" s="881"/>
      <c r="BA47" s="878"/>
      <c r="BB47" s="881"/>
      <c r="BC47" s="881"/>
      <c r="BD47" s="878"/>
      <c r="BE47" s="881"/>
      <c r="BF47" s="881"/>
      <c r="BG47" s="878"/>
      <c r="BH47" s="881"/>
      <c r="BI47" s="881"/>
      <c r="BJ47" s="878"/>
      <c r="BK47" s="881"/>
      <c r="BL47" s="881"/>
      <c r="BM47" s="878"/>
      <c r="BN47" s="881"/>
      <c r="BO47" s="881"/>
      <c r="BP47" s="878"/>
      <c r="BQ47" s="881"/>
      <c r="BR47" s="881"/>
      <c r="BS47" s="878"/>
      <c r="BT47" s="934"/>
      <c r="BU47" s="878"/>
      <c r="BV47" s="881"/>
      <c r="BW47" s="881"/>
      <c r="BX47" s="878"/>
      <c r="BY47" s="881"/>
      <c r="BZ47" s="881"/>
      <c r="CA47" s="878"/>
      <c r="CB47" s="881"/>
      <c r="CC47" s="881"/>
      <c r="CD47" s="878"/>
      <c r="CE47" s="881"/>
      <c r="CF47" s="881"/>
      <c r="CG47" s="878"/>
      <c r="CH47" s="881"/>
      <c r="CI47" s="881"/>
      <c r="CJ47" s="878"/>
      <c r="CK47" s="881"/>
      <c r="CL47" s="881"/>
      <c r="CM47" s="878"/>
      <c r="CN47" s="881"/>
      <c r="CO47" s="881"/>
      <c r="CP47" s="878"/>
      <c r="CQ47" s="881"/>
      <c r="CR47" s="881"/>
      <c r="CS47" s="878"/>
      <c r="CT47" s="881"/>
      <c r="CU47" s="881"/>
      <c r="CV47" s="878"/>
      <c r="CW47" s="881"/>
      <c r="CX47" s="881"/>
      <c r="CY47" s="878"/>
      <c r="CZ47" s="881"/>
      <c r="DA47" s="881"/>
      <c r="DB47" s="878"/>
      <c r="DC47" s="934"/>
      <c r="DD47" s="878"/>
      <c r="DE47" s="934"/>
      <c r="DF47" s="878"/>
      <c r="DG47" s="881"/>
      <c r="DH47" s="881"/>
      <c r="DI47" s="878"/>
      <c r="DJ47" s="881"/>
      <c r="DK47" s="881"/>
      <c r="DL47" s="878"/>
      <c r="DM47" s="881"/>
      <c r="DN47" s="881"/>
      <c r="DO47" s="878"/>
      <c r="DP47" s="881"/>
      <c r="DQ47" s="881"/>
      <c r="DR47" s="878"/>
      <c r="DS47" s="881"/>
      <c r="DT47" s="881"/>
      <c r="DU47" s="878"/>
      <c r="DV47" s="881"/>
      <c r="DW47" s="881"/>
      <c r="DX47" s="878"/>
      <c r="DY47" s="881"/>
      <c r="DZ47" s="881"/>
      <c r="EA47" s="878"/>
      <c r="EB47" s="881"/>
      <c r="EC47" s="881"/>
      <c r="ED47" s="878"/>
      <c r="EE47" s="934"/>
      <c r="EF47" s="878"/>
      <c r="EG47" s="881"/>
      <c r="EH47" s="881"/>
      <c r="EI47" s="878"/>
      <c r="EJ47" s="881"/>
      <c r="EK47" s="881"/>
      <c r="EL47" s="878"/>
      <c r="EM47" s="881"/>
      <c r="EN47" s="881"/>
      <c r="EO47" s="878"/>
      <c r="EP47" s="881"/>
      <c r="EQ47" s="881"/>
      <c r="ER47" s="878"/>
      <c r="ES47" s="881"/>
      <c r="ET47" s="881"/>
      <c r="EU47" s="880"/>
      <c r="EV47" s="881"/>
      <c r="EW47" s="881"/>
      <c r="EX47" s="880"/>
      <c r="EY47" s="881"/>
      <c r="EZ47" s="881"/>
      <c r="FA47" s="880"/>
      <c r="FB47" s="881"/>
      <c r="FC47" s="881"/>
      <c r="FD47" s="880"/>
      <c r="FE47" s="881"/>
      <c r="FF47" s="881"/>
      <c r="FG47" s="880"/>
      <c r="FH47" s="881"/>
      <c r="FI47" s="881"/>
      <c r="FJ47" s="880"/>
      <c r="FK47" s="881"/>
      <c r="FL47" s="881"/>
      <c r="FM47" s="880"/>
      <c r="FN47" s="881"/>
      <c r="FO47" s="881"/>
      <c r="FP47" s="880"/>
      <c r="FQ47" s="881"/>
      <c r="FR47" s="881"/>
      <c r="FS47" s="880"/>
      <c r="FT47" s="881"/>
      <c r="FU47" s="881"/>
      <c r="FV47" s="880"/>
      <c r="FW47" s="881"/>
      <c r="FX47" s="881"/>
      <c r="FY47" s="880"/>
      <c r="FZ47" s="881"/>
      <c r="GA47" s="881"/>
      <c r="GB47" s="880"/>
      <c r="GC47" s="881"/>
      <c r="GD47" s="881"/>
      <c r="GE47" s="880"/>
      <c r="GF47" s="881"/>
      <c r="GG47" s="881"/>
      <c r="GH47" s="880"/>
      <c r="GI47" s="881"/>
      <c r="GJ47" s="881"/>
      <c r="GK47" s="951">
        <v>5.0000000000000001E-3</v>
      </c>
      <c r="GL47" s="882" t="s">
        <v>12</v>
      </c>
      <c r="GM47" s="882"/>
      <c r="GN47" s="951">
        <v>7.7999999999999996E-3</v>
      </c>
      <c r="GO47" s="952"/>
      <c r="GP47" s="952"/>
      <c r="GQ47" s="951">
        <v>5.0000000000000001E-3</v>
      </c>
      <c r="GR47" s="882" t="s">
        <v>12</v>
      </c>
      <c r="GS47" s="882"/>
      <c r="GT47" s="951">
        <v>6.4000000000000003E-3</v>
      </c>
      <c r="GU47" s="952"/>
      <c r="GV47" s="952"/>
      <c r="GW47" s="951">
        <v>5.0000000000000001E-3</v>
      </c>
      <c r="GX47" s="882" t="s">
        <v>12</v>
      </c>
      <c r="GY47" s="882"/>
      <c r="GZ47" s="951">
        <v>5.0000000000000001E-3</v>
      </c>
      <c r="HA47" s="882" t="s">
        <v>12</v>
      </c>
      <c r="HB47" s="882"/>
      <c r="HC47" s="951">
        <v>6.4000000000000003E-3</v>
      </c>
      <c r="HD47" s="952"/>
      <c r="HE47" s="952"/>
      <c r="HF47" s="951">
        <v>6.6E-3</v>
      </c>
      <c r="HG47" s="952"/>
      <c r="HH47" s="952"/>
      <c r="HI47" s="951">
        <v>5.1000000000000004E-3</v>
      </c>
      <c r="HJ47" s="952"/>
      <c r="HK47" s="952"/>
      <c r="HL47" s="951">
        <v>6.1000000000000004E-3</v>
      </c>
      <c r="HM47" s="952"/>
      <c r="HN47" s="952"/>
      <c r="HO47" s="953">
        <v>1.14E-2</v>
      </c>
      <c r="HP47" s="952"/>
      <c r="HQ47" s="952"/>
      <c r="HR47" s="951">
        <v>7.3000000000000001E-3</v>
      </c>
      <c r="HS47" s="952"/>
      <c r="HT47" s="952"/>
      <c r="HU47" s="951">
        <v>5.0000000000000001E-3</v>
      </c>
      <c r="HV47" s="882" t="s">
        <v>12</v>
      </c>
      <c r="HW47" s="882"/>
      <c r="HX47" s="951">
        <v>9.5999999999999992E-3</v>
      </c>
      <c r="HY47" s="952"/>
      <c r="HZ47" s="952"/>
      <c r="IA47" s="951">
        <v>5.8999999999999999E-3</v>
      </c>
      <c r="IB47" s="952"/>
      <c r="IC47" s="952"/>
      <c r="ID47" s="951">
        <v>7.1999999999999998E-3</v>
      </c>
      <c r="IE47" s="952"/>
      <c r="IF47" s="952"/>
      <c r="IG47" s="951">
        <v>5.0000000000000001E-3</v>
      </c>
      <c r="IH47" s="882" t="s">
        <v>12</v>
      </c>
      <c r="II47" s="882"/>
      <c r="IJ47" s="951">
        <v>6.1000000000000004E-3</v>
      </c>
      <c r="IK47" s="954"/>
      <c r="IL47" s="951">
        <v>5.3E-3</v>
      </c>
      <c r="IM47" s="954"/>
      <c r="IN47" s="951">
        <v>5.3E-3</v>
      </c>
      <c r="IO47" s="952"/>
      <c r="IP47" s="952"/>
      <c r="IQ47" s="951">
        <v>5.7999999999999996E-3</v>
      </c>
      <c r="IR47" s="952"/>
      <c r="IS47" s="952"/>
      <c r="IT47" s="951">
        <v>5.7999999999999996E-3</v>
      </c>
      <c r="IU47" s="952"/>
      <c r="IV47" s="952"/>
      <c r="IW47" s="884">
        <v>5.8100000000000009E-3</v>
      </c>
      <c r="IX47" s="935" t="s">
        <v>8</v>
      </c>
      <c r="IY47" s="935"/>
      <c r="IZ47" s="936">
        <v>1.7799999999999999E-3</v>
      </c>
      <c r="JA47" s="935" t="s">
        <v>12</v>
      </c>
      <c r="JB47" s="935"/>
      <c r="JC47" s="884">
        <v>3.63E-3</v>
      </c>
      <c r="JD47" s="935" t="s">
        <v>8</v>
      </c>
      <c r="JE47" s="935"/>
      <c r="JF47" s="936">
        <v>2.7299999999999998E-3</v>
      </c>
      <c r="JG47" s="935" t="s">
        <v>8</v>
      </c>
      <c r="JH47" s="935"/>
      <c r="JI47" s="884">
        <v>3.96E-3</v>
      </c>
      <c r="JJ47" s="935" t="s">
        <v>8</v>
      </c>
      <c r="JK47" s="935"/>
      <c r="JL47" s="887">
        <v>1.7799999999999999E-3</v>
      </c>
      <c r="JM47" s="888" t="s">
        <v>12</v>
      </c>
      <c r="JN47" s="888"/>
      <c r="JO47" s="815"/>
      <c r="JP47" s="889"/>
      <c r="JQ47" s="889"/>
      <c r="JR47" s="815"/>
      <c r="JS47" s="889"/>
      <c r="JT47" s="889"/>
      <c r="JU47" s="815"/>
      <c r="JV47" s="889"/>
      <c r="JW47" s="889"/>
      <c r="JX47" s="815"/>
      <c r="JY47" s="889"/>
      <c r="JZ47" s="889"/>
      <c r="KA47" s="955"/>
      <c r="KB47" s="889"/>
      <c r="KC47" s="889"/>
      <c r="KD47" s="815"/>
      <c r="KE47" s="889"/>
      <c r="KF47" s="889"/>
      <c r="KG47" s="889"/>
      <c r="KH47" s="889"/>
      <c r="KI47" s="889"/>
      <c r="KJ47" s="815"/>
      <c r="KK47" s="815"/>
      <c r="KL47" s="815"/>
      <c r="KM47" s="815"/>
      <c r="KN47" s="815"/>
      <c r="KO47" s="815"/>
      <c r="KP47" s="815"/>
      <c r="KQ47" s="815"/>
      <c r="KR47" s="815"/>
      <c r="KS47" s="955"/>
      <c r="KT47" s="889"/>
      <c r="KU47" s="889"/>
      <c r="KV47" s="815"/>
      <c r="KW47" s="889"/>
      <c r="KX47" s="889"/>
      <c r="KY47" s="815"/>
      <c r="KZ47" s="889"/>
      <c r="LA47" s="889"/>
      <c r="LB47" s="815"/>
      <c r="LC47" s="889"/>
      <c r="LD47" s="889"/>
      <c r="LE47" s="815"/>
      <c r="LF47" s="889"/>
      <c r="LG47" s="889"/>
      <c r="LH47" s="815"/>
      <c r="LI47" s="889"/>
      <c r="LJ47" s="889"/>
      <c r="LK47" s="815"/>
      <c r="LL47" s="889"/>
      <c r="LM47" s="889"/>
      <c r="LN47" s="955"/>
      <c r="LO47" s="889"/>
      <c r="LP47" s="889"/>
      <c r="LQ47" s="815"/>
      <c r="LR47" s="889"/>
      <c r="LS47" s="889"/>
      <c r="LT47" s="815"/>
      <c r="LU47" s="889"/>
      <c r="LV47" s="889"/>
      <c r="LW47" s="815"/>
      <c r="LX47" s="889"/>
      <c r="LY47" s="889"/>
      <c r="LZ47" s="815"/>
      <c r="MA47" s="889"/>
      <c r="MB47" s="889"/>
      <c r="MC47" s="815"/>
      <c r="MD47" s="889"/>
      <c r="ME47" s="889"/>
      <c r="MF47" s="956"/>
      <c r="MG47" s="889"/>
      <c r="MH47" s="889"/>
      <c r="MI47" s="955"/>
      <c r="MJ47" s="889"/>
      <c r="MK47" s="889"/>
      <c r="ML47" s="815"/>
      <c r="MM47" s="889"/>
      <c r="MN47" s="889"/>
      <c r="MO47" s="815"/>
      <c r="MP47" s="889"/>
      <c r="MQ47" s="889"/>
      <c r="MR47" s="815"/>
      <c r="MS47" s="889"/>
      <c r="MT47" s="889"/>
      <c r="MU47" s="815"/>
      <c r="MV47" s="889"/>
      <c r="MW47" s="889"/>
      <c r="MX47" s="815"/>
      <c r="MY47" s="889"/>
      <c r="MZ47" s="889"/>
      <c r="NA47" s="815"/>
      <c r="NB47" s="889"/>
      <c r="NC47" s="889"/>
      <c r="ND47" s="955"/>
      <c r="NE47" s="889"/>
      <c r="NF47" s="889"/>
      <c r="NG47" s="815"/>
      <c r="NH47" s="889"/>
      <c r="NI47" s="889"/>
      <c r="NJ47" s="815"/>
      <c r="NK47" s="889"/>
      <c r="NL47" s="889"/>
      <c r="NM47" s="815"/>
      <c r="NN47" s="889"/>
      <c r="NO47" s="889"/>
      <c r="NP47" s="891"/>
      <c r="NQ47" s="889"/>
      <c r="NR47" s="889"/>
      <c r="NS47" s="815"/>
      <c r="NT47" s="889"/>
      <c r="NU47" s="889"/>
      <c r="NV47" s="815"/>
      <c r="NW47" s="889"/>
      <c r="NX47" s="889"/>
      <c r="NY47" s="955"/>
      <c r="NZ47" s="889"/>
      <c r="OA47" s="889"/>
      <c r="OB47" s="815"/>
      <c r="OC47" s="889"/>
      <c r="OD47" s="889"/>
      <c r="OE47" s="815"/>
      <c r="OF47" s="889"/>
      <c r="OG47" s="889"/>
      <c r="OH47" s="815"/>
      <c r="OI47" s="889"/>
      <c r="OJ47" s="889"/>
      <c r="OK47" s="815"/>
      <c r="OL47" s="889"/>
      <c r="OM47" s="889"/>
      <c r="ON47" s="815"/>
      <c r="OO47" s="889"/>
      <c r="OP47" s="889"/>
      <c r="OQ47" s="815"/>
      <c r="OR47" s="889"/>
      <c r="OS47" s="889"/>
      <c r="OT47" s="955"/>
      <c r="OU47" s="889"/>
      <c r="OV47" s="889"/>
      <c r="OW47" s="955"/>
      <c r="OX47" s="889"/>
      <c r="OY47" s="889"/>
      <c r="OZ47" s="955"/>
      <c r="PA47" s="889"/>
      <c r="PB47" s="889"/>
    </row>
    <row r="48" spans="1:418" s="700" customFormat="1" ht="13.5" customHeight="1" x14ac:dyDescent="0.25">
      <c r="A48" s="180" t="s">
        <v>238</v>
      </c>
      <c r="B48" s="733"/>
      <c r="C48" s="2228"/>
      <c r="D48" s="733"/>
      <c r="E48" s="957"/>
      <c r="F48" s="958"/>
      <c r="G48" s="958"/>
      <c r="H48" s="957"/>
      <c r="I48" s="958"/>
      <c r="J48" s="958"/>
      <c r="K48" s="957"/>
      <c r="L48" s="958"/>
      <c r="M48" s="958"/>
      <c r="N48" s="957"/>
      <c r="O48" s="958"/>
      <c r="P48" s="958"/>
      <c r="Q48" s="957"/>
      <c r="R48" s="958"/>
      <c r="S48" s="958"/>
      <c r="T48" s="957"/>
      <c r="U48" s="958"/>
      <c r="V48" s="958"/>
      <c r="W48" s="957"/>
      <c r="X48" s="958"/>
      <c r="Y48" s="958"/>
      <c r="Z48" s="957"/>
      <c r="AA48" s="958"/>
      <c r="AB48" s="958"/>
      <c r="AC48" s="957"/>
      <c r="AD48" s="958"/>
      <c r="AE48" s="958"/>
      <c r="AF48" s="957"/>
      <c r="AG48" s="958"/>
      <c r="AH48" s="958"/>
      <c r="AI48" s="957"/>
      <c r="AJ48" s="958"/>
      <c r="AK48" s="958"/>
      <c r="AL48" s="957"/>
      <c r="AM48" s="958"/>
      <c r="AN48" s="958"/>
      <c r="AO48" s="957"/>
      <c r="AP48" s="958"/>
      <c r="AQ48" s="958"/>
      <c r="AR48" s="957"/>
      <c r="AS48" s="958"/>
      <c r="AT48" s="958"/>
      <c r="AU48" s="957"/>
      <c r="AV48" s="958"/>
      <c r="AW48" s="958"/>
      <c r="AX48" s="957"/>
      <c r="AY48" s="958"/>
      <c r="AZ48" s="958"/>
      <c r="BA48" s="957"/>
      <c r="BB48" s="958"/>
      <c r="BC48" s="958"/>
      <c r="BD48" s="957"/>
      <c r="BE48" s="958"/>
      <c r="BF48" s="958"/>
      <c r="BG48" s="957"/>
      <c r="BH48" s="958"/>
      <c r="BI48" s="958"/>
      <c r="BJ48" s="957"/>
      <c r="BK48" s="958"/>
      <c r="BL48" s="958"/>
      <c r="BM48" s="957"/>
      <c r="BN48" s="958"/>
      <c r="BO48" s="958"/>
      <c r="BP48" s="957"/>
      <c r="BQ48" s="958"/>
      <c r="BR48" s="958"/>
      <c r="BS48" s="957"/>
      <c r="BT48" s="957"/>
      <c r="BU48" s="957"/>
      <c r="BV48" s="958"/>
      <c r="BW48" s="958"/>
      <c r="BX48" s="957"/>
      <c r="BY48" s="958"/>
      <c r="BZ48" s="958"/>
      <c r="CA48" s="957"/>
      <c r="CB48" s="958"/>
      <c r="CC48" s="958"/>
      <c r="CD48" s="957"/>
      <c r="CE48" s="958"/>
      <c r="CF48" s="958"/>
      <c r="CG48" s="957"/>
      <c r="CH48" s="958"/>
      <c r="CI48" s="958"/>
      <c r="CJ48" s="957"/>
      <c r="CK48" s="958"/>
      <c r="CL48" s="958"/>
      <c r="CM48" s="957"/>
      <c r="CN48" s="958"/>
      <c r="CO48" s="958"/>
      <c r="CP48" s="957"/>
      <c r="CQ48" s="958"/>
      <c r="CR48" s="958"/>
      <c r="CS48" s="957"/>
      <c r="CT48" s="958"/>
      <c r="CU48" s="958"/>
      <c r="CV48" s="957"/>
      <c r="CW48" s="958"/>
      <c r="CX48" s="958"/>
      <c r="CY48" s="957"/>
      <c r="CZ48" s="958"/>
      <c r="DA48" s="958"/>
      <c r="DB48" s="957"/>
      <c r="DC48" s="957"/>
      <c r="DD48" s="957"/>
      <c r="DE48" s="957"/>
      <c r="DF48" s="957"/>
      <c r="DG48" s="958"/>
      <c r="DH48" s="958"/>
      <c r="DI48" s="957"/>
      <c r="DJ48" s="958"/>
      <c r="DK48" s="958"/>
      <c r="DL48" s="957"/>
      <c r="DM48" s="958"/>
      <c r="DN48" s="958"/>
      <c r="DO48" s="957"/>
      <c r="DP48" s="958"/>
      <c r="DQ48" s="958"/>
      <c r="DR48" s="957"/>
      <c r="DS48" s="958"/>
      <c r="DT48" s="958"/>
      <c r="DU48" s="957"/>
      <c r="DV48" s="958"/>
      <c r="DW48" s="958"/>
      <c r="DX48" s="957"/>
      <c r="DY48" s="958"/>
      <c r="DZ48" s="958"/>
      <c r="EA48" s="957"/>
      <c r="EB48" s="958"/>
      <c r="EC48" s="958"/>
      <c r="ED48" s="957"/>
      <c r="EE48" s="957"/>
      <c r="EF48" s="957"/>
      <c r="EG48" s="958"/>
      <c r="EH48" s="958"/>
      <c r="EI48" s="957"/>
      <c r="EJ48" s="958"/>
      <c r="EK48" s="958"/>
      <c r="EL48" s="957"/>
      <c r="EM48" s="958"/>
      <c r="EN48" s="958"/>
      <c r="EO48" s="957"/>
      <c r="EP48" s="958"/>
      <c r="EQ48" s="958"/>
      <c r="ER48" s="957"/>
      <c r="ES48" s="958"/>
      <c r="ET48" s="958"/>
      <c r="EU48" s="957"/>
      <c r="EV48" s="959"/>
      <c r="EW48" s="959"/>
      <c r="EX48" s="957"/>
      <c r="EY48" s="959"/>
      <c r="EZ48" s="959"/>
      <c r="FA48" s="957"/>
      <c r="FB48" s="959"/>
      <c r="FC48" s="959"/>
      <c r="FD48" s="957"/>
      <c r="FE48" s="959"/>
      <c r="FF48" s="959"/>
      <c r="FG48" s="957"/>
      <c r="FH48" s="959"/>
      <c r="FI48" s="959"/>
      <c r="FJ48" s="957"/>
      <c r="FK48" s="959"/>
      <c r="FL48" s="959"/>
      <c r="FM48" s="957"/>
      <c r="FN48" s="959"/>
      <c r="FO48" s="959"/>
      <c r="FP48" s="957"/>
      <c r="FQ48" s="959"/>
      <c r="FR48" s="959"/>
      <c r="FS48" s="957"/>
      <c r="FT48" s="959"/>
      <c r="FU48" s="959"/>
      <c r="FV48" s="957"/>
      <c r="FW48" s="959"/>
      <c r="FX48" s="959"/>
      <c r="FY48" s="957"/>
      <c r="FZ48" s="959"/>
      <c r="GA48" s="959"/>
      <c r="GB48" s="957"/>
      <c r="GC48" s="959"/>
      <c r="GD48" s="959"/>
      <c r="GE48" s="957"/>
      <c r="GF48" s="959"/>
      <c r="GG48" s="959"/>
      <c r="GH48" s="957"/>
      <c r="GI48" s="959"/>
      <c r="GJ48" s="959"/>
      <c r="GK48" s="960"/>
      <c r="GL48" s="961"/>
      <c r="GM48" s="961"/>
      <c r="GN48" s="960"/>
      <c r="GO48" s="961"/>
      <c r="GP48" s="961"/>
      <c r="GQ48" s="960"/>
      <c r="GR48" s="961"/>
      <c r="GS48" s="961"/>
      <c r="GT48" s="960"/>
      <c r="GU48" s="961"/>
      <c r="GV48" s="961"/>
      <c r="GW48" s="960"/>
      <c r="GX48" s="961"/>
      <c r="GY48" s="961"/>
      <c r="GZ48" s="960"/>
      <c r="HA48" s="961"/>
      <c r="HB48" s="961"/>
      <c r="HC48" s="960"/>
      <c r="HD48" s="961"/>
      <c r="HE48" s="961"/>
      <c r="HF48" s="960"/>
      <c r="HG48" s="961"/>
      <c r="HH48" s="961"/>
      <c r="HI48" s="960"/>
      <c r="HJ48" s="961"/>
      <c r="HK48" s="961"/>
      <c r="HL48" s="960"/>
      <c r="HM48" s="961"/>
      <c r="HN48" s="961"/>
      <c r="HO48" s="960"/>
      <c r="HP48" s="961"/>
      <c r="HQ48" s="961"/>
      <c r="HR48" s="960"/>
      <c r="HS48" s="961"/>
      <c r="HT48" s="961"/>
      <c r="HU48" s="960"/>
      <c r="HV48" s="961"/>
      <c r="HW48" s="961"/>
      <c r="HX48" s="960"/>
      <c r="HY48" s="961"/>
      <c r="HZ48" s="961"/>
      <c r="IA48" s="960"/>
      <c r="IB48" s="961"/>
      <c r="IC48" s="961"/>
      <c r="ID48" s="960"/>
      <c r="IE48" s="961"/>
      <c r="IF48" s="961"/>
      <c r="IG48" s="960"/>
      <c r="IH48" s="961"/>
      <c r="II48" s="961"/>
      <c r="IJ48" s="960"/>
      <c r="IK48" s="962"/>
      <c r="IL48" s="960"/>
      <c r="IM48" s="962"/>
      <c r="IN48" s="960"/>
      <c r="IO48" s="961"/>
      <c r="IP48" s="961"/>
      <c r="IQ48" s="960"/>
      <c r="IR48" s="961"/>
      <c r="IS48" s="961"/>
      <c r="IT48" s="960"/>
      <c r="IU48" s="961"/>
      <c r="IV48" s="961"/>
      <c r="IW48" s="963"/>
      <c r="IX48" s="964"/>
      <c r="IY48" s="964"/>
      <c r="IZ48" s="965"/>
      <c r="JA48" s="964"/>
      <c r="JB48" s="964"/>
      <c r="JC48" s="966"/>
      <c r="JD48" s="967"/>
      <c r="JE48" s="967"/>
      <c r="JF48" s="968"/>
      <c r="JG48" s="967"/>
      <c r="JH48" s="967"/>
      <c r="JI48" s="966"/>
      <c r="JJ48" s="967"/>
      <c r="JK48" s="967"/>
      <c r="JL48" s="966"/>
      <c r="JM48" s="967"/>
      <c r="JN48" s="967"/>
      <c r="JO48" s="969"/>
      <c r="JP48" s="744"/>
      <c r="JQ48" s="744"/>
      <c r="JR48" s="969"/>
      <c r="JS48" s="744"/>
      <c r="JT48" s="744"/>
      <c r="JU48" s="969"/>
      <c r="JV48" s="744"/>
      <c r="JW48" s="744"/>
      <c r="JX48" s="969"/>
      <c r="JY48" s="744"/>
      <c r="JZ48" s="744"/>
      <c r="KA48" s="969"/>
      <c r="KB48" s="744"/>
      <c r="KC48" s="744"/>
      <c r="KD48" s="969"/>
      <c r="KE48" s="744"/>
      <c r="KF48" s="744"/>
      <c r="KG48" s="744"/>
      <c r="KH48" s="744"/>
      <c r="KI48" s="744"/>
      <c r="KJ48" s="970"/>
      <c r="KK48" s="969"/>
      <c r="KL48" s="970"/>
      <c r="KM48" s="969"/>
      <c r="KN48" s="970"/>
      <c r="KO48" s="969"/>
      <c r="KP48" s="970"/>
      <c r="KQ48" s="969"/>
      <c r="KR48" s="2223"/>
      <c r="KS48" s="970"/>
      <c r="KT48" s="744"/>
      <c r="KU48" s="744"/>
      <c r="KV48" s="969"/>
      <c r="KW48" s="744"/>
      <c r="KX48" s="744"/>
      <c r="KY48" s="969"/>
      <c r="KZ48" s="744"/>
      <c r="LA48" s="744"/>
      <c r="LB48" s="969"/>
      <c r="LC48" s="744"/>
      <c r="LD48" s="744"/>
      <c r="LE48" s="969"/>
      <c r="LF48" s="744"/>
      <c r="LG48" s="744"/>
      <c r="LH48" s="969"/>
      <c r="LI48" s="744"/>
      <c r="LJ48" s="744"/>
      <c r="LK48" s="969"/>
      <c r="LL48" s="744"/>
      <c r="LM48" s="744"/>
      <c r="LN48" s="969"/>
      <c r="LO48" s="744"/>
      <c r="LP48" s="744"/>
      <c r="LQ48" s="969"/>
      <c r="LR48" s="744"/>
      <c r="LS48" s="744"/>
      <c r="LT48" s="969"/>
      <c r="LU48" s="744"/>
      <c r="LV48" s="744"/>
      <c r="LW48" s="969"/>
      <c r="LX48" s="744"/>
      <c r="LY48" s="744"/>
      <c r="LZ48" s="969"/>
      <c r="MA48" s="744"/>
      <c r="MB48" s="744"/>
      <c r="MC48" s="969"/>
      <c r="MD48" s="744"/>
      <c r="ME48" s="744"/>
      <c r="MF48" s="969"/>
      <c r="MG48" s="744"/>
      <c r="MH48" s="744"/>
      <c r="MI48" s="969"/>
      <c r="MJ48" s="744"/>
      <c r="MK48" s="744"/>
      <c r="ML48" s="969"/>
      <c r="MM48" s="744"/>
      <c r="MN48" s="744"/>
      <c r="MO48" s="969"/>
      <c r="MP48" s="744"/>
      <c r="MQ48" s="744"/>
      <c r="MR48" s="969"/>
      <c r="MS48" s="744"/>
      <c r="MT48" s="744"/>
      <c r="MU48" s="969"/>
      <c r="MV48" s="744"/>
      <c r="MW48" s="744"/>
      <c r="MX48" s="969"/>
      <c r="MY48" s="744"/>
      <c r="MZ48" s="744"/>
      <c r="NA48" s="969"/>
      <c r="NB48" s="744"/>
      <c r="NC48" s="744"/>
      <c r="ND48" s="969"/>
      <c r="NE48" s="744"/>
      <c r="NF48" s="744"/>
      <c r="NG48" s="969"/>
      <c r="NH48" s="744"/>
      <c r="NI48" s="744"/>
      <c r="NJ48" s="969"/>
      <c r="NK48" s="744"/>
      <c r="NL48" s="744"/>
      <c r="NM48" s="969"/>
      <c r="NN48" s="744"/>
      <c r="NO48" s="744"/>
      <c r="NP48" s="969"/>
      <c r="NQ48" s="744"/>
      <c r="NR48" s="744"/>
      <c r="NS48" s="969"/>
      <c r="NT48" s="744"/>
      <c r="NU48" s="744"/>
      <c r="NV48" s="969"/>
      <c r="NW48" s="744"/>
      <c r="NX48" s="744"/>
      <c r="NY48" s="969"/>
      <c r="NZ48" s="744"/>
      <c r="OA48" s="744"/>
      <c r="OB48" s="969"/>
      <c r="OC48" s="744"/>
      <c r="OD48" s="744"/>
      <c r="OE48" s="969"/>
      <c r="OF48" s="744"/>
      <c r="OG48" s="744"/>
      <c r="OH48" s="971"/>
      <c r="OI48" s="744"/>
      <c r="OJ48" s="744"/>
      <c r="OK48" s="971"/>
      <c r="OL48" s="744"/>
      <c r="OM48" s="744"/>
      <c r="ON48" s="971"/>
      <c r="OO48" s="744"/>
      <c r="OP48" s="744"/>
      <c r="OQ48" s="971"/>
      <c r="OR48" s="744"/>
      <c r="OS48" s="744"/>
      <c r="OT48" s="971"/>
      <c r="OU48" s="744"/>
      <c r="OV48" s="744"/>
      <c r="OW48" s="971"/>
      <c r="OX48" s="744"/>
      <c r="OY48" s="744"/>
      <c r="OZ48" s="971"/>
      <c r="PA48" s="744"/>
      <c r="PB48" s="744"/>
    </row>
    <row r="49" spans="1:418" s="987" customFormat="1" ht="13.5" customHeight="1" x14ac:dyDescent="0.2">
      <c r="A49" s="972" t="s">
        <v>313</v>
      </c>
      <c r="B49" s="973" t="s">
        <v>557</v>
      </c>
      <c r="C49" s="2229" t="s">
        <v>2</v>
      </c>
      <c r="D49" s="749" t="s">
        <v>2</v>
      </c>
      <c r="E49" s="895"/>
      <c r="F49" s="896"/>
      <c r="G49" s="896"/>
      <c r="H49" s="895"/>
      <c r="I49" s="896"/>
      <c r="J49" s="896"/>
      <c r="K49" s="895"/>
      <c r="L49" s="896"/>
      <c r="M49" s="896"/>
      <c r="N49" s="895"/>
      <c r="O49" s="896"/>
      <c r="P49" s="896"/>
      <c r="Q49" s="895"/>
      <c r="R49" s="896"/>
      <c r="S49" s="896"/>
      <c r="T49" s="895"/>
      <c r="U49" s="896"/>
      <c r="V49" s="896"/>
      <c r="W49" s="895"/>
      <c r="X49" s="896"/>
      <c r="Y49" s="896"/>
      <c r="Z49" s="895"/>
      <c r="AA49" s="896"/>
      <c r="AB49" s="896"/>
      <c r="AC49" s="895"/>
      <c r="AD49" s="896"/>
      <c r="AE49" s="896"/>
      <c r="AF49" s="895"/>
      <c r="AG49" s="896"/>
      <c r="AH49" s="896"/>
      <c r="AI49" s="895"/>
      <c r="AJ49" s="896"/>
      <c r="AK49" s="896"/>
      <c r="AL49" s="895"/>
      <c r="AM49" s="896"/>
      <c r="AN49" s="896"/>
      <c r="AO49" s="895"/>
      <c r="AP49" s="896"/>
      <c r="AQ49" s="896"/>
      <c r="AR49" s="895"/>
      <c r="AS49" s="896"/>
      <c r="AT49" s="896"/>
      <c r="AU49" s="895"/>
      <c r="AV49" s="896"/>
      <c r="AW49" s="896"/>
      <c r="AX49" s="895"/>
      <c r="AY49" s="896"/>
      <c r="AZ49" s="896"/>
      <c r="BA49" s="895"/>
      <c r="BB49" s="896"/>
      <c r="BC49" s="896"/>
      <c r="BD49" s="895"/>
      <c r="BE49" s="896"/>
      <c r="BF49" s="896"/>
      <c r="BG49" s="895"/>
      <c r="BH49" s="896"/>
      <c r="BI49" s="896"/>
      <c r="BJ49" s="895"/>
      <c r="BK49" s="896"/>
      <c r="BL49" s="896"/>
      <c r="BM49" s="895"/>
      <c r="BN49" s="896"/>
      <c r="BO49" s="896"/>
      <c r="BP49" s="895"/>
      <c r="BQ49" s="896"/>
      <c r="BR49" s="896"/>
      <c r="BS49" s="895"/>
      <c r="BT49" s="897"/>
      <c r="BU49" s="895"/>
      <c r="BV49" s="896"/>
      <c r="BW49" s="896"/>
      <c r="BX49" s="895"/>
      <c r="BY49" s="896"/>
      <c r="BZ49" s="896"/>
      <c r="CA49" s="895"/>
      <c r="CB49" s="896"/>
      <c r="CC49" s="896"/>
      <c r="CD49" s="895"/>
      <c r="CE49" s="896"/>
      <c r="CF49" s="896"/>
      <c r="CG49" s="895"/>
      <c r="CH49" s="896"/>
      <c r="CI49" s="896"/>
      <c r="CJ49" s="895"/>
      <c r="CK49" s="896"/>
      <c r="CL49" s="896"/>
      <c r="CM49" s="895"/>
      <c r="CN49" s="896"/>
      <c r="CO49" s="896"/>
      <c r="CP49" s="895"/>
      <c r="CQ49" s="896"/>
      <c r="CR49" s="896"/>
      <c r="CS49" s="895"/>
      <c r="CT49" s="896"/>
      <c r="CU49" s="896"/>
      <c r="CV49" s="895"/>
      <c r="CW49" s="896"/>
      <c r="CX49" s="896"/>
      <c r="CY49" s="895"/>
      <c r="CZ49" s="896"/>
      <c r="DA49" s="896"/>
      <c r="DB49" s="895"/>
      <c r="DC49" s="897"/>
      <c r="DD49" s="895"/>
      <c r="DE49" s="897"/>
      <c r="DF49" s="895"/>
      <c r="DG49" s="896"/>
      <c r="DH49" s="896"/>
      <c r="DI49" s="895"/>
      <c r="DJ49" s="896"/>
      <c r="DK49" s="896"/>
      <c r="DL49" s="895"/>
      <c r="DM49" s="896"/>
      <c r="DN49" s="896"/>
      <c r="DO49" s="895"/>
      <c r="DP49" s="896"/>
      <c r="DQ49" s="896"/>
      <c r="DR49" s="895"/>
      <c r="DS49" s="896"/>
      <c r="DT49" s="896"/>
      <c r="DU49" s="895"/>
      <c r="DV49" s="896"/>
      <c r="DW49" s="896"/>
      <c r="DX49" s="895"/>
      <c r="DY49" s="896"/>
      <c r="DZ49" s="896"/>
      <c r="EA49" s="895"/>
      <c r="EB49" s="896"/>
      <c r="EC49" s="896"/>
      <c r="ED49" s="895"/>
      <c r="EE49" s="897"/>
      <c r="EF49" s="895"/>
      <c r="EG49" s="896"/>
      <c r="EH49" s="896"/>
      <c r="EI49" s="895"/>
      <c r="EJ49" s="896"/>
      <c r="EK49" s="896"/>
      <c r="EL49" s="895"/>
      <c r="EM49" s="896"/>
      <c r="EN49" s="896"/>
      <c r="EO49" s="895"/>
      <c r="EP49" s="896"/>
      <c r="EQ49" s="896"/>
      <c r="ER49" s="895"/>
      <c r="ES49" s="896"/>
      <c r="ET49" s="896"/>
      <c r="EU49" s="898"/>
      <c r="EV49" s="896"/>
      <c r="EW49" s="896"/>
      <c r="EX49" s="898"/>
      <c r="EY49" s="896"/>
      <c r="EZ49" s="896"/>
      <c r="FA49" s="898"/>
      <c r="FB49" s="896"/>
      <c r="FC49" s="896"/>
      <c r="FD49" s="898"/>
      <c r="FE49" s="896"/>
      <c r="FF49" s="896"/>
      <c r="FG49" s="898"/>
      <c r="FH49" s="896"/>
      <c r="FI49" s="896"/>
      <c r="FJ49" s="898"/>
      <c r="FK49" s="896"/>
      <c r="FL49" s="896"/>
      <c r="FM49" s="898"/>
      <c r="FN49" s="896"/>
      <c r="FO49" s="896"/>
      <c r="FP49" s="898"/>
      <c r="FQ49" s="896"/>
      <c r="FR49" s="896"/>
      <c r="FS49" s="898"/>
      <c r="FT49" s="896"/>
      <c r="FU49" s="896"/>
      <c r="FV49" s="898"/>
      <c r="FW49" s="896"/>
      <c r="FX49" s="896"/>
      <c r="FY49" s="898"/>
      <c r="FZ49" s="896"/>
      <c r="GA49" s="896"/>
      <c r="GB49" s="898"/>
      <c r="GC49" s="896"/>
      <c r="GD49" s="896"/>
      <c r="GE49" s="898"/>
      <c r="GF49" s="896"/>
      <c r="GG49" s="896"/>
      <c r="GH49" s="898"/>
      <c r="GI49" s="896"/>
      <c r="GJ49" s="896"/>
      <c r="GK49" s="974"/>
      <c r="GL49" s="899"/>
      <c r="GM49" s="899"/>
      <c r="GN49" s="974"/>
      <c r="GO49" s="975"/>
      <c r="GP49" s="975"/>
      <c r="GQ49" s="974"/>
      <c r="GR49" s="899"/>
      <c r="GS49" s="899"/>
      <c r="GT49" s="974"/>
      <c r="GU49" s="975"/>
      <c r="GV49" s="975"/>
      <c r="GW49" s="974"/>
      <c r="GX49" s="899"/>
      <c r="GY49" s="899"/>
      <c r="GZ49" s="974"/>
      <c r="HA49" s="899"/>
      <c r="HB49" s="899"/>
      <c r="HC49" s="974"/>
      <c r="HD49" s="975"/>
      <c r="HE49" s="975"/>
      <c r="HF49" s="974"/>
      <c r="HG49" s="975"/>
      <c r="HH49" s="975"/>
      <c r="HI49" s="974"/>
      <c r="HJ49" s="975"/>
      <c r="HK49" s="975"/>
      <c r="HL49" s="974"/>
      <c r="HM49" s="975"/>
      <c r="HN49" s="975"/>
      <c r="HO49" s="976"/>
      <c r="HP49" s="975"/>
      <c r="HQ49" s="975"/>
      <c r="HR49" s="974"/>
      <c r="HS49" s="975"/>
      <c r="HT49" s="975"/>
      <c r="HU49" s="974"/>
      <c r="HV49" s="899"/>
      <c r="HW49" s="899"/>
      <c r="HX49" s="974"/>
      <c r="HY49" s="975"/>
      <c r="HZ49" s="975"/>
      <c r="IA49" s="974"/>
      <c r="IB49" s="975"/>
      <c r="IC49" s="975"/>
      <c r="ID49" s="974"/>
      <c r="IE49" s="975"/>
      <c r="IF49" s="975"/>
      <c r="IG49" s="974"/>
      <c r="IH49" s="899"/>
      <c r="II49" s="899"/>
      <c r="IJ49" s="974"/>
      <c r="IK49" s="977"/>
      <c r="IL49" s="974"/>
      <c r="IM49" s="977"/>
      <c r="IN49" s="974"/>
      <c r="IO49" s="975"/>
      <c r="IP49" s="975"/>
      <c r="IQ49" s="974"/>
      <c r="IR49" s="975"/>
      <c r="IS49" s="975"/>
      <c r="IT49" s="974"/>
      <c r="IU49" s="975"/>
      <c r="IV49" s="975"/>
      <c r="IW49" s="978">
        <v>39.200000000000003</v>
      </c>
      <c r="IX49" s="902"/>
      <c r="IY49" s="902"/>
      <c r="IZ49" s="979">
        <v>89.899999999999991</v>
      </c>
      <c r="JA49" s="980" t="s">
        <v>3</v>
      </c>
      <c r="JB49" s="980"/>
      <c r="JC49" s="978">
        <v>14</v>
      </c>
      <c r="JD49" s="980" t="s">
        <v>3</v>
      </c>
      <c r="JE49" s="980"/>
      <c r="JF49" s="979">
        <v>17</v>
      </c>
      <c r="JG49" s="980" t="s">
        <v>3</v>
      </c>
      <c r="JH49" s="980"/>
      <c r="JI49" s="978">
        <v>5.0999999999999997E-2</v>
      </c>
      <c r="JJ49" s="980" t="s">
        <v>8</v>
      </c>
      <c r="JK49" s="980"/>
      <c r="JL49" s="981">
        <v>3.4999999999999996E-2</v>
      </c>
      <c r="JM49" s="907" t="s">
        <v>8</v>
      </c>
      <c r="JN49" s="907"/>
      <c r="JO49" s="982"/>
      <c r="JP49" s="983"/>
      <c r="JQ49" s="983"/>
      <c r="JR49" s="982"/>
      <c r="JS49" s="983"/>
      <c r="JT49" s="983"/>
      <c r="JU49" s="982"/>
      <c r="JV49" s="983"/>
      <c r="JW49" s="983"/>
      <c r="JX49" s="982"/>
      <c r="JY49" s="983"/>
      <c r="JZ49" s="983"/>
      <c r="KA49" s="984"/>
      <c r="KB49" s="983"/>
      <c r="KC49" s="983"/>
      <c r="KD49" s="982"/>
      <c r="KE49" s="983"/>
      <c r="KF49" s="983"/>
      <c r="KG49" s="983"/>
      <c r="KH49" s="983"/>
      <c r="KI49" s="983"/>
      <c r="KJ49" s="982"/>
      <c r="KK49" s="982"/>
      <c r="KL49" s="982"/>
      <c r="KM49" s="982"/>
      <c r="KN49" s="982"/>
      <c r="KO49" s="982"/>
      <c r="KP49" s="982"/>
      <c r="KQ49" s="982"/>
      <c r="KR49" s="982"/>
      <c r="KS49" s="984"/>
      <c r="KT49" s="983"/>
      <c r="KU49" s="983"/>
      <c r="KV49" s="982"/>
      <c r="KW49" s="983"/>
      <c r="KX49" s="983"/>
      <c r="KY49" s="982"/>
      <c r="KZ49" s="983"/>
      <c r="LA49" s="983"/>
      <c r="LB49" s="982"/>
      <c r="LC49" s="983"/>
      <c r="LD49" s="983"/>
      <c r="LE49" s="982"/>
      <c r="LF49" s="983"/>
      <c r="LG49" s="983"/>
      <c r="LH49" s="982"/>
      <c r="LI49" s="983"/>
      <c r="LJ49" s="983"/>
      <c r="LK49" s="982"/>
      <c r="LL49" s="983"/>
      <c r="LM49" s="983"/>
      <c r="LN49" s="984"/>
      <c r="LO49" s="983"/>
      <c r="LP49" s="983"/>
      <c r="LQ49" s="982"/>
      <c r="LR49" s="983"/>
      <c r="LS49" s="983"/>
      <c r="LT49" s="982"/>
      <c r="LU49" s="983"/>
      <c r="LV49" s="983"/>
      <c r="LW49" s="982"/>
      <c r="LX49" s="983"/>
      <c r="LY49" s="983"/>
      <c r="LZ49" s="982"/>
      <c r="MA49" s="983"/>
      <c r="MB49" s="983"/>
      <c r="MC49" s="982"/>
      <c r="MD49" s="983"/>
      <c r="ME49" s="983"/>
      <c r="MF49" s="985"/>
      <c r="MG49" s="983"/>
      <c r="MH49" s="983"/>
      <c r="MI49" s="984"/>
      <c r="MJ49" s="983"/>
      <c r="MK49" s="983"/>
      <c r="ML49" s="982"/>
      <c r="MM49" s="983"/>
      <c r="MN49" s="983"/>
      <c r="MO49" s="982"/>
      <c r="MP49" s="983"/>
      <c r="MQ49" s="983"/>
      <c r="MR49" s="982"/>
      <c r="MS49" s="983"/>
      <c r="MT49" s="983"/>
      <c r="MU49" s="982"/>
      <c r="MV49" s="983"/>
      <c r="MW49" s="983"/>
      <c r="MX49" s="982"/>
      <c r="MY49" s="983"/>
      <c r="MZ49" s="983"/>
      <c r="NA49" s="982"/>
      <c r="NB49" s="983"/>
      <c r="NC49" s="983"/>
      <c r="ND49" s="984"/>
      <c r="NE49" s="983"/>
      <c r="NF49" s="983"/>
      <c r="NG49" s="982"/>
      <c r="NH49" s="983"/>
      <c r="NI49" s="983"/>
      <c r="NJ49" s="982"/>
      <c r="NK49" s="983"/>
      <c r="NL49" s="983"/>
      <c r="NM49" s="982"/>
      <c r="NN49" s="983"/>
      <c r="NO49" s="983"/>
      <c r="NP49" s="986"/>
      <c r="NQ49" s="983"/>
      <c r="NR49" s="983"/>
      <c r="NS49" s="982"/>
      <c r="NT49" s="983"/>
      <c r="NU49" s="983"/>
      <c r="NV49" s="982"/>
      <c r="NW49" s="983"/>
      <c r="NX49" s="983"/>
      <c r="NY49" s="984"/>
      <c r="NZ49" s="983"/>
      <c r="OA49" s="983"/>
      <c r="OB49" s="982"/>
      <c r="OC49" s="983"/>
      <c r="OD49" s="983"/>
      <c r="OE49" s="982"/>
      <c r="OF49" s="983"/>
      <c r="OG49" s="983"/>
      <c r="OH49" s="982"/>
      <c r="OI49" s="983"/>
      <c r="OJ49" s="983"/>
      <c r="OK49" s="982"/>
      <c r="OL49" s="983"/>
      <c r="OM49" s="983"/>
      <c r="ON49" s="982"/>
      <c r="OO49" s="983"/>
      <c r="OP49" s="983"/>
      <c r="OQ49" s="982"/>
      <c r="OR49" s="983"/>
      <c r="OS49" s="983"/>
      <c r="OT49" s="984"/>
      <c r="OU49" s="983"/>
      <c r="OV49" s="983"/>
      <c r="OW49" s="984"/>
      <c r="OX49" s="983"/>
      <c r="OY49" s="983"/>
      <c r="OZ49" s="984"/>
      <c r="PA49" s="983"/>
      <c r="PB49" s="983"/>
    </row>
    <row r="50" spans="1:418" s="987" customFormat="1" ht="13.5" customHeight="1" x14ac:dyDescent="0.2">
      <c r="A50" s="988" t="s">
        <v>317</v>
      </c>
      <c r="B50" s="989" t="s">
        <v>557</v>
      </c>
      <c r="C50" s="869">
        <v>2.1</v>
      </c>
      <c r="D50" s="769" t="s">
        <v>2</v>
      </c>
      <c r="E50" s="852"/>
      <c r="F50" s="854"/>
      <c r="G50" s="854"/>
      <c r="H50" s="852"/>
      <c r="I50" s="854"/>
      <c r="J50" s="854"/>
      <c r="K50" s="852"/>
      <c r="L50" s="854"/>
      <c r="M50" s="854"/>
      <c r="N50" s="852"/>
      <c r="O50" s="854"/>
      <c r="P50" s="854"/>
      <c r="Q50" s="852"/>
      <c r="R50" s="854"/>
      <c r="S50" s="854"/>
      <c r="T50" s="852"/>
      <c r="U50" s="854"/>
      <c r="V50" s="854"/>
      <c r="W50" s="852"/>
      <c r="X50" s="854"/>
      <c r="Y50" s="854"/>
      <c r="Z50" s="852"/>
      <c r="AA50" s="854"/>
      <c r="AB50" s="854"/>
      <c r="AC50" s="852"/>
      <c r="AD50" s="854"/>
      <c r="AE50" s="854"/>
      <c r="AF50" s="852"/>
      <c r="AG50" s="854"/>
      <c r="AH50" s="854"/>
      <c r="AI50" s="852"/>
      <c r="AJ50" s="854"/>
      <c r="AK50" s="854"/>
      <c r="AL50" s="852"/>
      <c r="AM50" s="854"/>
      <c r="AN50" s="854"/>
      <c r="AO50" s="852"/>
      <c r="AP50" s="854"/>
      <c r="AQ50" s="854"/>
      <c r="AR50" s="852"/>
      <c r="AS50" s="854"/>
      <c r="AT50" s="854"/>
      <c r="AU50" s="852"/>
      <c r="AV50" s="854"/>
      <c r="AW50" s="854"/>
      <c r="AX50" s="852"/>
      <c r="AY50" s="854"/>
      <c r="AZ50" s="854"/>
      <c r="BA50" s="852"/>
      <c r="BB50" s="854"/>
      <c r="BC50" s="854"/>
      <c r="BD50" s="852"/>
      <c r="BE50" s="854"/>
      <c r="BF50" s="854"/>
      <c r="BG50" s="852"/>
      <c r="BH50" s="854"/>
      <c r="BI50" s="854"/>
      <c r="BJ50" s="852"/>
      <c r="BK50" s="854"/>
      <c r="BL50" s="854"/>
      <c r="BM50" s="852"/>
      <c r="BN50" s="854"/>
      <c r="BO50" s="854"/>
      <c r="BP50" s="852"/>
      <c r="BQ50" s="854"/>
      <c r="BR50" s="854"/>
      <c r="BS50" s="852"/>
      <c r="BT50" s="912"/>
      <c r="BU50" s="852"/>
      <c r="BV50" s="854"/>
      <c r="BW50" s="854"/>
      <c r="BX50" s="852"/>
      <c r="BY50" s="854"/>
      <c r="BZ50" s="854"/>
      <c r="CA50" s="852"/>
      <c r="CB50" s="854"/>
      <c r="CC50" s="854"/>
      <c r="CD50" s="852"/>
      <c r="CE50" s="854"/>
      <c r="CF50" s="854"/>
      <c r="CG50" s="852"/>
      <c r="CH50" s="854"/>
      <c r="CI50" s="854"/>
      <c r="CJ50" s="852"/>
      <c r="CK50" s="854"/>
      <c r="CL50" s="854"/>
      <c r="CM50" s="852"/>
      <c r="CN50" s="854"/>
      <c r="CO50" s="854"/>
      <c r="CP50" s="852"/>
      <c r="CQ50" s="854"/>
      <c r="CR50" s="854"/>
      <c r="CS50" s="852"/>
      <c r="CT50" s="854"/>
      <c r="CU50" s="854"/>
      <c r="CV50" s="852"/>
      <c r="CW50" s="854"/>
      <c r="CX50" s="854"/>
      <c r="CY50" s="852"/>
      <c r="CZ50" s="854"/>
      <c r="DA50" s="854"/>
      <c r="DB50" s="852"/>
      <c r="DC50" s="912"/>
      <c r="DD50" s="852"/>
      <c r="DE50" s="912"/>
      <c r="DF50" s="852"/>
      <c r="DG50" s="854"/>
      <c r="DH50" s="854"/>
      <c r="DI50" s="852"/>
      <c r="DJ50" s="854"/>
      <c r="DK50" s="854"/>
      <c r="DL50" s="852"/>
      <c r="DM50" s="854"/>
      <c r="DN50" s="854"/>
      <c r="DO50" s="852"/>
      <c r="DP50" s="854"/>
      <c r="DQ50" s="854"/>
      <c r="DR50" s="852"/>
      <c r="DS50" s="854"/>
      <c r="DT50" s="854"/>
      <c r="DU50" s="852"/>
      <c r="DV50" s="854"/>
      <c r="DW50" s="854"/>
      <c r="DX50" s="852"/>
      <c r="DY50" s="854"/>
      <c r="DZ50" s="854"/>
      <c r="EA50" s="852"/>
      <c r="EB50" s="854"/>
      <c r="EC50" s="854"/>
      <c r="ED50" s="852"/>
      <c r="EE50" s="912"/>
      <c r="EF50" s="852"/>
      <c r="EG50" s="854"/>
      <c r="EH50" s="854"/>
      <c r="EI50" s="852"/>
      <c r="EJ50" s="854"/>
      <c r="EK50" s="854"/>
      <c r="EL50" s="852"/>
      <c r="EM50" s="854"/>
      <c r="EN50" s="854"/>
      <c r="EO50" s="852"/>
      <c r="EP50" s="854"/>
      <c r="EQ50" s="854"/>
      <c r="ER50" s="852"/>
      <c r="ES50" s="854"/>
      <c r="ET50" s="854"/>
      <c r="EU50" s="867"/>
      <c r="EV50" s="854"/>
      <c r="EW50" s="854"/>
      <c r="EX50" s="867"/>
      <c r="EY50" s="854"/>
      <c r="EZ50" s="854"/>
      <c r="FA50" s="867"/>
      <c r="FB50" s="854"/>
      <c r="FC50" s="854"/>
      <c r="FD50" s="867"/>
      <c r="FE50" s="854"/>
      <c r="FF50" s="854"/>
      <c r="FG50" s="867"/>
      <c r="FH50" s="854"/>
      <c r="FI50" s="854"/>
      <c r="FJ50" s="867"/>
      <c r="FK50" s="854"/>
      <c r="FL50" s="854"/>
      <c r="FM50" s="867"/>
      <c r="FN50" s="854"/>
      <c r="FO50" s="854"/>
      <c r="FP50" s="867"/>
      <c r="FQ50" s="854"/>
      <c r="FR50" s="854"/>
      <c r="FS50" s="867"/>
      <c r="FT50" s="854"/>
      <c r="FU50" s="854"/>
      <c r="FV50" s="867"/>
      <c r="FW50" s="854"/>
      <c r="FX50" s="854"/>
      <c r="FY50" s="867"/>
      <c r="FZ50" s="854"/>
      <c r="GA50" s="854"/>
      <c r="GB50" s="867"/>
      <c r="GC50" s="854"/>
      <c r="GD50" s="854"/>
      <c r="GE50" s="867"/>
      <c r="GF50" s="854"/>
      <c r="GG50" s="854"/>
      <c r="GH50" s="867"/>
      <c r="GI50" s="854"/>
      <c r="GJ50" s="854"/>
      <c r="GK50" s="990"/>
      <c r="GL50" s="855"/>
      <c r="GM50" s="855"/>
      <c r="GN50" s="990"/>
      <c r="GO50" s="991"/>
      <c r="GP50" s="991"/>
      <c r="GQ50" s="990"/>
      <c r="GR50" s="855"/>
      <c r="GS50" s="855"/>
      <c r="GT50" s="990"/>
      <c r="GU50" s="991"/>
      <c r="GV50" s="991"/>
      <c r="GW50" s="990"/>
      <c r="GX50" s="855"/>
      <c r="GY50" s="855"/>
      <c r="GZ50" s="990"/>
      <c r="HA50" s="855"/>
      <c r="HB50" s="855"/>
      <c r="HC50" s="990"/>
      <c r="HD50" s="991"/>
      <c r="HE50" s="991"/>
      <c r="HF50" s="990"/>
      <c r="HG50" s="991"/>
      <c r="HH50" s="991"/>
      <c r="HI50" s="990"/>
      <c r="HJ50" s="991"/>
      <c r="HK50" s="991"/>
      <c r="HL50" s="990"/>
      <c r="HM50" s="991"/>
      <c r="HN50" s="991"/>
      <c r="HO50" s="992"/>
      <c r="HP50" s="991"/>
      <c r="HQ50" s="991"/>
      <c r="HR50" s="990"/>
      <c r="HS50" s="991"/>
      <c r="HT50" s="991"/>
      <c r="HU50" s="990"/>
      <c r="HV50" s="855"/>
      <c r="HW50" s="855"/>
      <c r="HX50" s="990"/>
      <c r="HY50" s="991"/>
      <c r="HZ50" s="991"/>
      <c r="IA50" s="990"/>
      <c r="IB50" s="991"/>
      <c r="IC50" s="991"/>
      <c r="ID50" s="990"/>
      <c r="IE50" s="991"/>
      <c r="IF50" s="991"/>
      <c r="IG50" s="990"/>
      <c r="IH50" s="855"/>
      <c r="II50" s="855"/>
      <c r="IJ50" s="990"/>
      <c r="IK50" s="993"/>
      <c r="IL50" s="990"/>
      <c r="IM50" s="993"/>
      <c r="IN50" s="990"/>
      <c r="IO50" s="991"/>
      <c r="IP50" s="991"/>
      <c r="IQ50" s="990"/>
      <c r="IR50" s="991"/>
      <c r="IS50" s="991"/>
      <c r="IT50" s="990"/>
      <c r="IU50" s="991"/>
      <c r="IV50" s="991"/>
      <c r="IW50" s="2224">
        <v>22.5</v>
      </c>
      <c r="IX50" s="930"/>
      <c r="IY50" s="903">
        <f>(IF(((IW50/$C50)&lt;10),"&lt;10",ROUND((IW50/$C50),0)))</f>
        <v>11</v>
      </c>
      <c r="IZ50" s="914">
        <v>4.68</v>
      </c>
      <c r="JA50" s="913" t="s">
        <v>12</v>
      </c>
      <c r="JB50" s="913"/>
      <c r="JC50" s="870">
        <v>0.25</v>
      </c>
      <c r="JD50" s="913" t="s">
        <v>12</v>
      </c>
      <c r="JE50" s="913"/>
      <c r="JF50" s="2225">
        <v>1.03</v>
      </c>
      <c r="JG50" s="913" t="s">
        <v>8</v>
      </c>
      <c r="JH50" s="903" t="str">
        <f>(IF(((JF50/$C50)&lt;10),"&lt;10",ROUND((JF50/$C50),0)))</f>
        <v>&lt;10</v>
      </c>
      <c r="JI50" s="870">
        <v>2.7E-2</v>
      </c>
      <c r="JJ50" s="913" t="s">
        <v>12</v>
      </c>
      <c r="JK50" s="913"/>
      <c r="JL50" s="875">
        <v>1.2E-2</v>
      </c>
      <c r="JM50" s="874" t="s">
        <v>12</v>
      </c>
      <c r="JN50" s="874"/>
      <c r="JO50" s="996"/>
      <c r="JP50" s="997"/>
      <c r="JQ50" s="997"/>
      <c r="JR50" s="996"/>
      <c r="JS50" s="997"/>
      <c r="JT50" s="997"/>
      <c r="JU50" s="996"/>
      <c r="JV50" s="997"/>
      <c r="JW50" s="997"/>
      <c r="JX50" s="996"/>
      <c r="JY50" s="997"/>
      <c r="JZ50" s="997"/>
      <c r="KA50" s="998"/>
      <c r="KB50" s="997"/>
      <c r="KC50" s="997"/>
      <c r="KD50" s="996"/>
      <c r="KE50" s="997"/>
      <c r="KF50" s="997"/>
      <c r="KG50" s="997"/>
      <c r="KH50" s="997"/>
      <c r="KI50" s="997"/>
      <c r="KJ50" s="996"/>
      <c r="KK50" s="996"/>
      <c r="KL50" s="996"/>
      <c r="KM50" s="996"/>
      <c r="KN50" s="996"/>
      <c r="KO50" s="996"/>
      <c r="KP50" s="996"/>
      <c r="KQ50" s="996"/>
      <c r="KR50" s="996"/>
      <c r="KS50" s="998"/>
      <c r="KT50" s="997"/>
      <c r="KU50" s="997"/>
      <c r="KV50" s="996"/>
      <c r="KW50" s="997"/>
      <c r="KX50" s="997"/>
      <c r="KY50" s="996"/>
      <c r="KZ50" s="997"/>
      <c r="LA50" s="997"/>
      <c r="LB50" s="996"/>
      <c r="LC50" s="997"/>
      <c r="LD50" s="997"/>
      <c r="LE50" s="996"/>
      <c r="LF50" s="997"/>
      <c r="LG50" s="997"/>
      <c r="LH50" s="996"/>
      <c r="LI50" s="997"/>
      <c r="LJ50" s="997"/>
      <c r="LK50" s="996"/>
      <c r="LL50" s="997"/>
      <c r="LM50" s="997"/>
      <c r="LN50" s="998"/>
      <c r="LO50" s="997"/>
      <c r="LP50" s="997"/>
      <c r="LQ50" s="996"/>
      <c r="LR50" s="997"/>
      <c r="LS50" s="997"/>
      <c r="LT50" s="996"/>
      <c r="LU50" s="997"/>
      <c r="LV50" s="997"/>
      <c r="LW50" s="996"/>
      <c r="LX50" s="997"/>
      <c r="LY50" s="997"/>
      <c r="LZ50" s="996"/>
      <c r="MA50" s="997"/>
      <c r="MB50" s="997"/>
      <c r="MC50" s="996"/>
      <c r="MD50" s="997"/>
      <c r="ME50" s="997"/>
      <c r="MF50" s="999"/>
      <c r="MG50" s="997"/>
      <c r="MH50" s="997"/>
      <c r="MI50" s="998"/>
      <c r="MJ50" s="997"/>
      <c r="MK50" s="997"/>
      <c r="ML50" s="996"/>
      <c r="MM50" s="997"/>
      <c r="MN50" s="997"/>
      <c r="MO50" s="996"/>
      <c r="MP50" s="997"/>
      <c r="MQ50" s="997"/>
      <c r="MR50" s="996"/>
      <c r="MS50" s="997"/>
      <c r="MT50" s="997"/>
      <c r="MU50" s="996"/>
      <c r="MV50" s="997"/>
      <c r="MW50" s="997"/>
      <c r="MX50" s="996"/>
      <c r="MY50" s="997"/>
      <c r="MZ50" s="997"/>
      <c r="NA50" s="996"/>
      <c r="NB50" s="997"/>
      <c r="NC50" s="997"/>
      <c r="ND50" s="998"/>
      <c r="NE50" s="997"/>
      <c r="NF50" s="997"/>
      <c r="NG50" s="996"/>
      <c r="NH50" s="997"/>
      <c r="NI50" s="997"/>
      <c r="NJ50" s="996"/>
      <c r="NK50" s="997"/>
      <c r="NL50" s="997"/>
      <c r="NM50" s="996"/>
      <c r="NN50" s="997"/>
      <c r="NO50" s="997"/>
      <c r="NP50" s="1000"/>
      <c r="NQ50" s="997"/>
      <c r="NR50" s="997"/>
      <c r="NS50" s="996"/>
      <c r="NT50" s="997"/>
      <c r="NU50" s="997"/>
      <c r="NV50" s="996"/>
      <c r="NW50" s="997"/>
      <c r="NX50" s="997"/>
      <c r="NY50" s="998"/>
      <c r="NZ50" s="997"/>
      <c r="OA50" s="997"/>
      <c r="OB50" s="996"/>
      <c r="OC50" s="997"/>
      <c r="OD50" s="997"/>
      <c r="OE50" s="996"/>
      <c r="OF50" s="997"/>
      <c r="OG50" s="997"/>
      <c r="OH50" s="996"/>
      <c r="OI50" s="997"/>
      <c r="OJ50" s="997"/>
      <c r="OK50" s="996"/>
      <c r="OL50" s="997"/>
      <c r="OM50" s="997"/>
      <c r="ON50" s="996"/>
      <c r="OO50" s="997"/>
      <c r="OP50" s="997"/>
      <c r="OQ50" s="996"/>
      <c r="OR50" s="997"/>
      <c r="OS50" s="997"/>
      <c r="OT50" s="998"/>
      <c r="OU50" s="997"/>
      <c r="OV50" s="997"/>
      <c r="OW50" s="998"/>
      <c r="OX50" s="997"/>
      <c r="OY50" s="997"/>
      <c r="OZ50" s="998"/>
      <c r="PA50" s="997"/>
      <c r="PB50" s="997"/>
    </row>
    <row r="51" spans="1:418" s="987" customFormat="1" ht="13.5" customHeight="1" x14ac:dyDescent="0.2">
      <c r="A51" s="988" t="s">
        <v>558</v>
      </c>
      <c r="B51" s="989" t="s">
        <v>557</v>
      </c>
      <c r="C51" s="869">
        <v>23</v>
      </c>
      <c r="D51" s="769" t="s">
        <v>2</v>
      </c>
      <c r="E51" s="852"/>
      <c r="F51" s="854"/>
      <c r="G51" s="854"/>
      <c r="H51" s="852"/>
      <c r="I51" s="854"/>
      <c r="J51" s="854"/>
      <c r="K51" s="852"/>
      <c r="L51" s="854"/>
      <c r="M51" s="854"/>
      <c r="N51" s="852"/>
      <c r="O51" s="854"/>
      <c r="P51" s="854"/>
      <c r="Q51" s="852"/>
      <c r="R51" s="854"/>
      <c r="S51" s="854"/>
      <c r="T51" s="852"/>
      <c r="U51" s="854"/>
      <c r="V51" s="854"/>
      <c r="W51" s="852"/>
      <c r="X51" s="854"/>
      <c r="Y51" s="854"/>
      <c r="Z51" s="852"/>
      <c r="AA51" s="854"/>
      <c r="AB51" s="854"/>
      <c r="AC51" s="852"/>
      <c r="AD51" s="854"/>
      <c r="AE51" s="854"/>
      <c r="AF51" s="852"/>
      <c r="AG51" s="854"/>
      <c r="AH51" s="854"/>
      <c r="AI51" s="852"/>
      <c r="AJ51" s="854"/>
      <c r="AK51" s="854"/>
      <c r="AL51" s="852"/>
      <c r="AM51" s="854"/>
      <c r="AN51" s="854"/>
      <c r="AO51" s="852"/>
      <c r="AP51" s="854"/>
      <c r="AQ51" s="854"/>
      <c r="AR51" s="852"/>
      <c r="AS51" s="854"/>
      <c r="AT51" s="854"/>
      <c r="AU51" s="852"/>
      <c r="AV51" s="854"/>
      <c r="AW51" s="854"/>
      <c r="AX51" s="852"/>
      <c r="AY51" s="854"/>
      <c r="AZ51" s="854"/>
      <c r="BA51" s="852"/>
      <c r="BB51" s="854"/>
      <c r="BC51" s="854"/>
      <c r="BD51" s="852"/>
      <c r="BE51" s="854"/>
      <c r="BF51" s="854"/>
      <c r="BG51" s="852"/>
      <c r="BH51" s="854"/>
      <c r="BI51" s="854"/>
      <c r="BJ51" s="852"/>
      <c r="BK51" s="854"/>
      <c r="BL51" s="854"/>
      <c r="BM51" s="852"/>
      <c r="BN51" s="854"/>
      <c r="BO51" s="854"/>
      <c r="BP51" s="852"/>
      <c r="BQ51" s="854"/>
      <c r="BR51" s="854"/>
      <c r="BS51" s="852"/>
      <c r="BT51" s="912"/>
      <c r="BU51" s="852"/>
      <c r="BV51" s="854"/>
      <c r="BW51" s="854"/>
      <c r="BX51" s="852"/>
      <c r="BY51" s="854"/>
      <c r="BZ51" s="854"/>
      <c r="CA51" s="852"/>
      <c r="CB51" s="854"/>
      <c r="CC51" s="854"/>
      <c r="CD51" s="852"/>
      <c r="CE51" s="854"/>
      <c r="CF51" s="854"/>
      <c r="CG51" s="852"/>
      <c r="CH51" s="854"/>
      <c r="CI51" s="854"/>
      <c r="CJ51" s="852"/>
      <c r="CK51" s="854"/>
      <c r="CL51" s="854"/>
      <c r="CM51" s="852"/>
      <c r="CN51" s="854"/>
      <c r="CO51" s="854"/>
      <c r="CP51" s="852"/>
      <c r="CQ51" s="854"/>
      <c r="CR51" s="854"/>
      <c r="CS51" s="852"/>
      <c r="CT51" s="854"/>
      <c r="CU51" s="854"/>
      <c r="CV51" s="852"/>
      <c r="CW51" s="854"/>
      <c r="CX51" s="854"/>
      <c r="CY51" s="852"/>
      <c r="CZ51" s="854"/>
      <c r="DA51" s="854"/>
      <c r="DB51" s="852"/>
      <c r="DC51" s="912"/>
      <c r="DD51" s="852"/>
      <c r="DE51" s="912"/>
      <c r="DF51" s="852"/>
      <c r="DG51" s="854"/>
      <c r="DH51" s="854"/>
      <c r="DI51" s="852"/>
      <c r="DJ51" s="854"/>
      <c r="DK51" s="854"/>
      <c r="DL51" s="852"/>
      <c r="DM51" s="854"/>
      <c r="DN51" s="854"/>
      <c r="DO51" s="852"/>
      <c r="DP51" s="854"/>
      <c r="DQ51" s="854"/>
      <c r="DR51" s="852"/>
      <c r="DS51" s="854"/>
      <c r="DT51" s="854"/>
      <c r="DU51" s="852"/>
      <c r="DV51" s="854"/>
      <c r="DW51" s="854"/>
      <c r="DX51" s="852"/>
      <c r="DY51" s="854"/>
      <c r="DZ51" s="854"/>
      <c r="EA51" s="852"/>
      <c r="EB51" s="854"/>
      <c r="EC51" s="854"/>
      <c r="ED51" s="852"/>
      <c r="EE51" s="912"/>
      <c r="EF51" s="852"/>
      <c r="EG51" s="854"/>
      <c r="EH51" s="854"/>
      <c r="EI51" s="852"/>
      <c r="EJ51" s="854"/>
      <c r="EK51" s="854"/>
      <c r="EL51" s="852"/>
      <c r="EM51" s="854"/>
      <c r="EN51" s="854"/>
      <c r="EO51" s="852"/>
      <c r="EP51" s="854"/>
      <c r="EQ51" s="854"/>
      <c r="ER51" s="852"/>
      <c r="ES51" s="854"/>
      <c r="ET51" s="854"/>
      <c r="EU51" s="867"/>
      <c r="EV51" s="854"/>
      <c r="EW51" s="854"/>
      <c r="EX51" s="867"/>
      <c r="EY51" s="854"/>
      <c r="EZ51" s="854"/>
      <c r="FA51" s="867"/>
      <c r="FB51" s="854"/>
      <c r="FC51" s="854"/>
      <c r="FD51" s="867"/>
      <c r="FE51" s="854"/>
      <c r="FF51" s="854"/>
      <c r="FG51" s="867"/>
      <c r="FH51" s="854"/>
      <c r="FI51" s="854"/>
      <c r="FJ51" s="867"/>
      <c r="FK51" s="854"/>
      <c r="FL51" s="854"/>
      <c r="FM51" s="867"/>
      <c r="FN51" s="854"/>
      <c r="FO51" s="854"/>
      <c r="FP51" s="867"/>
      <c r="FQ51" s="854"/>
      <c r="FR51" s="854"/>
      <c r="FS51" s="867"/>
      <c r="FT51" s="854"/>
      <c r="FU51" s="854"/>
      <c r="FV51" s="867"/>
      <c r="FW51" s="854"/>
      <c r="FX51" s="854"/>
      <c r="FY51" s="867"/>
      <c r="FZ51" s="854"/>
      <c r="GA51" s="854"/>
      <c r="GB51" s="867"/>
      <c r="GC51" s="854"/>
      <c r="GD51" s="854"/>
      <c r="GE51" s="867"/>
      <c r="GF51" s="854"/>
      <c r="GG51" s="854"/>
      <c r="GH51" s="867"/>
      <c r="GI51" s="854"/>
      <c r="GJ51" s="854"/>
      <c r="GK51" s="779">
        <v>1.33E-3</v>
      </c>
      <c r="GL51" s="855" t="s">
        <v>12</v>
      </c>
      <c r="GM51" s="855"/>
      <c r="GN51" s="779">
        <v>1.5999999999999999E-3</v>
      </c>
      <c r="GO51" s="855" t="s">
        <v>8</v>
      </c>
      <c r="GP51" s="855"/>
      <c r="GQ51" s="779">
        <v>1.2699999999999999E-3</v>
      </c>
      <c r="GR51" s="855" t="s">
        <v>12</v>
      </c>
      <c r="GS51" s="855"/>
      <c r="GT51" s="779">
        <v>1.2699999999999999E-3</v>
      </c>
      <c r="GU51" s="855" t="s">
        <v>12</v>
      </c>
      <c r="GV51" s="855"/>
      <c r="GW51" s="779">
        <v>1.3500000000000001E-3</v>
      </c>
      <c r="GX51" s="855" t="s">
        <v>12</v>
      </c>
      <c r="GY51" s="855"/>
      <c r="GZ51" s="779">
        <v>1.34E-3</v>
      </c>
      <c r="HA51" s="855" t="s">
        <v>12</v>
      </c>
      <c r="HB51" s="855"/>
      <c r="HC51" s="1001"/>
      <c r="HD51" s="855"/>
      <c r="HE51" s="855"/>
      <c r="HF51" s="1001"/>
      <c r="HG51" s="855"/>
      <c r="HH51" s="855"/>
      <c r="HI51" s="1001"/>
      <c r="HJ51" s="855" t="s">
        <v>3</v>
      </c>
      <c r="HK51" s="855"/>
      <c r="HL51" s="1001"/>
      <c r="HM51" s="855"/>
      <c r="HN51" s="855"/>
      <c r="HO51" s="1001"/>
      <c r="HP51" s="855"/>
      <c r="HQ51" s="855"/>
      <c r="HR51" s="1001"/>
      <c r="HS51" s="855"/>
      <c r="HT51" s="855"/>
      <c r="HU51" s="1001"/>
      <c r="HV51" s="855" t="s">
        <v>3</v>
      </c>
      <c r="HW51" s="855"/>
      <c r="HX51" s="1001"/>
      <c r="HY51" s="855"/>
      <c r="HZ51" s="855"/>
      <c r="IA51" s="1001"/>
      <c r="IB51" s="855"/>
      <c r="IC51" s="855"/>
      <c r="ID51" s="1001"/>
      <c r="IE51" s="855"/>
      <c r="IF51" s="855"/>
      <c r="IG51" s="1001"/>
      <c r="IH51" s="855" t="s">
        <v>3</v>
      </c>
      <c r="II51" s="855"/>
      <c r="IJ51" s="1001"/>
      <c r="IK51" s="856"/>
      <c r="IL51" s="1001"/>
      <c r="IM51" s="856"/>
      <c r="IN51" s="1001"/>
      <c r="IO51" s="855"/>
      <c r="IP51" s="855"/>
      <c r="IQ51" s="1001"/>
      <c r="IR51" s="855" t="s">
        <v>3</v>
      </c>
      <c r="IS51" s="855"/>
      <c r="IT51" s="1001"/>
      <c r="IU51" s="855" t="s">
        <v>3</v>
      </c>
      <c r="IV51" s="855"/>
      <c r="IW51" s="915">
        <v>701</v>
      </c>
      <c r="IX51" s="930"/>
      <c r="IY51" s="903">
        <f>(IF(((IW51/$C51)&lt;10),"&lt;10",ROUND((IW51/$C51),0)))</f>
        <v>30</v>
      </c>
      <c r="IZ51" s="1002">
        <v>2000</v>
      </c>
      <c r="JA51" s="913" t="s">
        <v>3</v>
      </c>
      <c r="JB51" s="903">
        <f>(IF(((IZ51/$C51)&lt;10),"&lt;10",ROUND((IZ51/$C51),0)))</f>
        <v>87</v>
      </c>
      <c r="JC51" s="915">
        <v>200</v>
      </c>
      <c r="JD51" s="913" t="s">
        <v>3</v>
      </c>
      <c r="JE51" s="903" t="str">
        <f>(IF(((JC51/$C51)&lt;10),"&lt;10",ROUND((JC51/$C51),0)))</f>
        <v>&lt;10</v>
      </c>
      <c r="JF51" s="1003">
        <v>231</v>
      </c>
      <c r="JG51" s="913" t="s">
        <v>3</v>
      </c>
      <c r="JH51" s="903">
        <f>(IF(((JF51/$C51)&lt;10),"&lt;10",ROUND((JF51/$C51),0)))</f>
        <v>10</v>
      </c>
      <c r="JI51" s="870">
        <v>6.65</v>
      </c>
      <c r="JJ51" s="913" t="s">
        <v>3</v>
      </c>
      <c r="JK51" s="913"/>
      <c r="JL51" s="875">
        <v>2.9099999999999997</v>
      </c>
      <c r="JM51" s="874" t="s">
        <v>3</v>
      </c>
      <c r="JN51" s="874"/>
      <c r="JO51" s="996"/>
      <c r="JP51" s="997"/>
      <c r="JQ51" s="997"/>
      <c r="JR51" s="996"/>
      <c r="JS51" s="997"/>
      <c r="JT51" s="997"/>
      <c r="JU51" s="996"/>
      <c r="JV51" s="997"/>
      <c r="JW51" s="997"/>
      <c r="JX51" s="996"/>
      <c r="JY51" s="997"/>
      <c r="JZ51" s="997"/>
      <c r="KA51" s="998"/>
      <c r="KB51" s="997"/>
      <c r="KC51" s="997"/>
      <c r="KD51" s="996"/>
      <c r="KE51" s="997"/>
      <c r="KF51" s="997"/>
      <c r="KG51" s="997"/>
      <c r="KH51" s="997"/>
      <c r="KI51" s="997"/>
      <c r="KJ51" s="996"/>
      <c r="KK51" s="996"/>
      <c r="KL51" s="996"/>
      <c r="KM51" s="996"/>
      <c r="KN51" s="996"/>
      <c r="KO51" s="996"/>
      <c r="KP51" s="996"/>
      <c r="KQ51" s="996"/>
      <c r="KR51" s="996"/>
      <c r="KS51" s="998"/>
      <c r="KT51" s="997"/>
      <c r="KU51" s="997"/>
      <c r="KV51" s="996"/>
      <c r="KW51" s="997"/>
      <c r="KX51" s="997"/>
      <c r="KY51" s="996"/>
      <c r="KZ51" s="997"/>
      <c r="LA51" s="997"/>
      <c r="LB51" s="996"/>
      <c r="LC51" s="997"/>
      <c r="LD51" s="997"/>
      <c r="LE51" s="996"/>
      <c r="LF51" s="997"/>
      <c r="LG51" s="997"/>
      <c r="LH51" s="996"/>
      <c r="LI51" s="997"/>
      <c r="LJ51" s="997"/>
      <c r="LK51" s="996"/>
      <c r="LL51" s="997"/>
      <c r="LM51" s="997"/>
      <c r="LN51" s="998"/>
      <c r="LO51" s="997"/>
      <c r="LP51" s="997"/>
      <c r="LQ51" s="996"/>
      <c r="LR51" s="997"/>
      <c r="LS51" s="997"/>
      <c r="LT51" s="996"/>
      <c r="LU51" s="997"/>
      <c r="LV51" s="997"/>
      <c r="LW51" s="996"/>
      <c r="LX51" s="997"/>
      <c r="LY51" s="997"/>
      <c r="LZ51" s="996"/>
      <c r="MA51" s="997"/>
      <c r="MB51" s="997"/>
      <c r="MC51" s="996"/>
      <c r="MD51" s="997"/>
      <c r="ME51" s="997"/>
      <c r="MF51" s="999"/>
      <c r="MG51" s="997"/>
      <c r="MH51" s="997"/>
      <c r="MI51" s="998"/>
      <c r="MJ51" s="997"/>
      <c r="MK51" s="997"/>
      <c r="ML51" s="996"/>
      <c r="MM51" s="997"/>
      <c r="MN51" s="997"/>
      <c r="MO51" s="996"/>
      <c r="MP51" s="997"/>
      <c r="MQ51" s="997"/>
      <c r="MR51" s="996"/>
      <c r="MS51" s="997"/>
      <c r="MT51" s="997"/>
      <c r="MU51" s="996"/>
      <c r="MV51" s="997"/>
      <c r="MW51" s="997"/>
      <c r="MX51" s="996"/>
      <c r="MY51" s="997"/>
      <c r="MZ51" s="997"/>
      <c r="NA51" s="996"/>
      <c r="NB51" s="997"/>
      <c r="NC51" s="997"/>
      <c r="ND51" s="998"/>
      <c r="NE51" s="997"/>
      <c r="NF51" s="997"/>
      <c r="NG51" s="996"/>
      <c r="NH51" s="997"/>
      <c r="NI51" s="997"/>
      <c r="NJ51" s="996"/>
      <c r="NK51" s="997"/>
      <c r="NL51" s="997"/>
      <c r="NM51" s="996"/>
      <c r="NN51" s="997"/>
      <c r="NO51" s="997"/>
      <c r="NP51" s="1000"/>
      <c r="NQ51" s="997"/>
      <c r="NR51" s="997"/>
      <c r="NS51" s="996"/>
      <c r="NT51" s="997"/>
      <c r="NU51" s="997"/>
      <c r="NV51" s="996"/>
      <c r="NW51" s="997"/>
      <c r="NX51" s="997"/>
      <c r="NY51" s="998"/>
      <c r="NZ51" s="997"/>
      <c r="OA51" s="997"/>
      <c r="OB51" s="996"/>
      <c r="OC51" s="997"/>
      <c r="OD51" s="997"/>
      <c r="OE51" s="996"/>
      <c r="OF51" s="997"/>
      <c r="OG51" s="997"/>
      <c r="OH51" s="996"/>
      <c r="OI51" s="997"/>
      <c r="OJ51" s="997"/>
      <c r="OK51" s="996"/>
      <c r="OL51" s="997"/>
      <c r="OM51" s="997"/>
      <c r="ON51" s="996"/>
      <c r="OO51" s="997"/>
      <c r="OP51" s="997"/>
      <c r="OQ51" s="996"/>
      <c r="OR51" s="997"/>
      <c r="OS51" s="997"/>
      <c r="OT51" s="998"/>
      <c r="OU51" s="997"/>
      <c r="OV51" s="997"/>
      <c r="OW51" s="998"/>
      <c r="OX51" s="997"/>
      <c r="OY51" s="997"/>
      <c r="OZ51" s="998"/>
      <c r="PA51" s="997"/>
      <c r="PB51" s="997"/>
    </row>
    <row r="52" spans="1:418" s="987" customFormat="1" ht="13.5" customHeight="1" x14ac:dyDescent="0.2">
      <c r="A52" s="988" t="s">
        <v>559</v>
      </c>
      <c r="B52" s="989" t="s">
        <v>557</v>
      </c>
      <c r="C52" s="869" t="s">
        <v>2</v>
      </c>
      <c r="D52" s="769">
        <v>0.2</v>
      </c>
      <c r="E52" s="852"/>
      <c r="F52" s="854"/>
      <c r="G52" s="854"/>
      <c r="H52" s="852"/>
      <c r="I52" s="854"/>
      <c r="J52" s="854"/>
      <c r="K52" s="852"/>
      <c r="L52" s="854"/>
      <c r="M52" s="854"/>
      <c r="N52" s="852"/>
      <c r="O52" s="854"/>
      <c r="P52" s="854"/>
      <c r="Q52" s="852"/>
      <c r="R52" s="854"/>
      <c r="S52" s="854"/>
      <c r="T52" s="852"/>
      <c r="U52" s="854"/>
      <c r="V52" s="854"/>
      <c r="W52" s="852"/>
      <c r="X52" s="854"/>
      <c r="Y52" s="854"/>
      <c r="Z52" s="852"/>
      <c r="AA52" s="854"/>
      <c r="AB52" s="854"/>
      <c r="AC52" s="852"/>
      <c r="AD52" s="854"/>
      <c r="AE52" s="854"/>
      <c r="AF52" s="852"/>
      <c r="AG52" s="854"/>
      <c r="AH52" s="854"/>
      <c r="AI52" s="852"/>
      <c r="AJ52" s="854"/>
      <c r="AK52" s="854"/>
      <c r="AL52" s="852"/>
      <c r="AM52" s="854"/>
      <c r="AN52" s="854"/>
      <c r="AO52" s="852"/>
      <c r="AP52" s="854"/>
      <c r="AQ52" s="854"/>
      <c r="AR52" s="852"/>
      <c r="AS52" s="854"/>
      <c r="AT52" s="854"/>
      <c r="AU52" s="852"/>
      <c r="AV52" s="854"/>
      <c r="AW52" s="854"/>
      <c r="AX52" s="852"/>
      <c r="AY52" s="854"/>
      <c r="AZ52" s="854"/>
      <c r="BA52" s="852"/>
      <c r="BB52" s="854"/>
      <c r="BC52" s="854"/>
      <c r="BD52" s="852"/>
      <c r="BE52" s="854"/>
      <c r="BF52" s="854"/>
      <c r="BG52" s="852"/>
      <c r="BH52" s="854"/>
      <c r="BI52" s="854"/>
      <c r="BJ52" s="852"/>
      <c r="BK52" s="854"/>
      <c r="BL52" s="854"/>
      <c r="BM52" s="852"/>
      <c r="BN52" s="854"/>
      <c r="BO52" s="854"/>
      <c r="BP52" s="852"/>
      <c r="BQ52" s="854"/>
      <c r="BR52" s="854"/>
      <c r="BS52" s="852"/>
      <c r="BT52" s="912"/>
      <c r="BU52" s="852"/>
      <c r="BV52" s="854"/>
      <c r="BW52" s="854"/>
      <c r="BX52" s="852"/>
      <c r="BY52" s="854"/>
      <c r="BZ52" s="854"/>
      <c r="CA52" s="852"/>
      <c r="CB52" s="854"/>
      <c r="CC52" s="854"/>
      <c r="CD52" s="852"/>
      <c r="CE52" s="854"/>
      <c r="CF52" s="854"/>
      <c r="CG52" s="852"/>
      <c r="CH52" s="854"/>
      <c r="CI52" s="854"/>
      <c r="CJ52" s="852"/>
      <c r="CK52" s="854"/>
      <c r="CL52" s="854"/>
      <c r="CM52" s="852"/>
      <c r="CN52" s="854"/>
      <c r="CO52" s="854"/>
      <c r="CP52" s="852"/>
      <c r="CQ52" s="854"/>
      <c r="CR52" s="854"/>
      <c r="CS52" s="852"/>
      <c r="CT52" s="854"/>
      <c r="CU52" s="854"/>
      <c r="CV52" s="852"/>
      <c r="CW52" s="854"/>
      <c r="CX52" s="854"/>
      <c r="CY52" s="852"/>
      <c r="CZ52" s="854"/>
      <c r="DA52" s="854"/>
      <c r="DB52" s="852"/>
      <c r="DC52" s="912"/>
      <c r="DD52" s="852"/>
      <c r="DE52" s="912"/>
      <c r="DF52" s="852"/>
      <c r="DG52" s="854"/>
      <c r="DH52" s="854"/>
      <c r="DI52" s="852"/>
      <c r="DJ52" s="854"/>
      <c r="DK52" s="854"/>
      <c r="DL52" s="852"/>
      <c r="DM52" s="854"/>
      <c r="DN52" s="854"/>
      <c r="DO52" s="852"/>
      <c r="DP52" s="854"/>
      <c r="DQ52" s="854"/>
      <c r="DR52" s="852"/>
      <c r="DS52" s="854"/>
      <c r="DT52" s="854"/>
      <c r="DU52" s="852"/>
      <c r="DV52" s="854"/>
      <c r="DW52" s="854"/>
      <c r="DX52" s="852"/>
      <c r="DY52" s="854"/>
      <c r="DZ52" s="854"/>
      <c r="EA52" s="852"/>
      <c r="EB52" s="854"/>
      <c r="EC52" s="854"/>
      <c r="ED52" s="852"/>
      <c r="EE52" s="912"/>
      <c r="EF52" s="852"/>
      <c r="EG52" s="854"/>
      <c r="EH52" s="854"/>
      <c r="EI52" s="852"/>
      <c r="EJ52" s="854"/>
      <c r="EK52" s="854"/>
      <c r="EL52" s="852"/>
      <c r="EM52" s="854"/>
      <c r="EN52" s="854"/>
      <c r="EO52" s="852"/>
      <c r="EP52" s="854"/>
      <c r="EQ52" s="854"/>
      <c r="ER52" s="852"/>
      <c r="ES52" s="854"/>
      <c r="ET52" s="854"/>
      <c r="EU52" s="867"/>
      <c r="EV52" s="854"/>
      <c r="EW52" s="854"/>
      <c r="EX52" s="867"/>
      <c r="EY52" s="854"/>
      <c r="EZ52" s="854"/>
      <c r="FA52" s="867"/>
      <c r="FB52" s="854"/>
      <c r="FC52" s="854"/>
      <c r="FD52" s="867"/>
      <c r="FE52" s="854"/>
      <c r="FF52" s="854"/>
      <c r="FG52" s="867"/>
      <c r="FH52" s="854"/>
      <c r="FI52" s="854"/>
      <c r="FJ52" s="867"/>
      <c r="FK52" s="854"/>
      <c r="FL52" s="854"/>
      <c r="FM52" s="867"/>
      <c r="FN52" s="854"/>
      <c r="FO52" s="854"/>
      <c r="FP52" s="867"/>
      <c r="FQ52" s="854"/>
      <c r="FR52" s="854"/>
      <c r="FS52" s="867"/>
      <c r="FT52" s="854"/>
      <c r="FU52" s="854"/>
      <c r="FV52" s="867"/>
      <c r="FW52" s="854"/>
      <c r="FX52" s="854"/>
      <c r="FY52" s="867"/>
      <c r="FZ52" s="854"/>
      <c r="GA52" s="854"/>
      <c r="GB52" s="867"/>
      <c r="GC52" s="854"/>
      <c r="GD52" s="854"/>
      <c r="GE52" s="867"/>
      <c r="GF52" s="854"/>
      <c r="GG52" s="854"/>
      <c r="GH52" s="867"/>
      <c r="GI52" s="854"/>
      <c r="GJ52" s="854"/>
      <c r="GK52" s="779"/>
      <c r="GL52" s="855"/>
      <c r="GM52" s="855"/>
      <c r="GN52" s="779"/>
      <c r="GO52" s="855"/>
      <c r="GP52" s="855"/>
      <c r="GQ52" s="779"/>
      <c r="GR52" s="855"/>
      <c r="GS52" s="855"/>
      <c r="GT52" s="779"/>
      <c r="GU52" s="855"/>
      <c r="GV52" s="855"/>
      <c r="GW52" s="779"/>
      <c r="GX52" s="855"/>
      <c r="GY52" s="855"/>
      <c r="GZ52" s="779"/>
      <c r="HA52" s="855"/>
      <c r="HB52" s="855"/>
      <c r="HC52" s="1001"/>
      <c r="HD52" s="855"/>
      <c r="HE52" s="855"/>
      <c r="HF52" s="1001"/>
      <c r="HG52" s="855"/>
      <c r="HH52" s="855"/>
      <c r="HI52" s="1001"/>
      <c r="HJ52" s="855"/>
      <c r="HK52" s="855"/>
      <c r="HL52" s="1001"/>
      <c r="HM52" s="855"/>
      <c r="HN52" s="855"/>
      <c r="HO52" s="1001"/>
      <c r="HP52" s="855"/>
      <c r="HQ52" s="855"/>
      <c r="HR52" s="1001"/>
      <c r="HS52" s="855"/>
      <c r="HT52" s="855"/>
      <c r="HU52" s="1001"/>
      <c r="HV52" s="855"/>
      <c r="HW52" s="855"/>
      <c r="HX52" s="1001"/>
      <c r="HY52" s="855"/>
      <c r="HZ52" s="855"/>
      <c r="IA52" s="1001"/>
      <c r="IB52" s="855"/>
      <c r="IC52" s="855"/>
      <c r="ID52" s="1001"/>
      <c r="IE52" s="855"/>
      <c r="IF52" s="855"/>
      <c r="IG52" s="1001"/>
      <c r="IH52" s="855"/>
      <c r="II52" s="855"/>
      <c r="IJ52" s="1001"/>
      <c r="IK52" s="856"/>
      <c r="IL52" s="1001"/>
      <c r="IM52" s="856"/>
      <c r="IN52" s="1001"/>
      <c r="IO52" s="855"/>
      <c r="IP52" s="855"/>
      <c r="IQ52" s="1001"/>
      <c r="IR52" s="855"/>
      <c r="IS52" s="855"/>
      <c r="IT52" s="1001"/>
      <c r="IU52" s="855"/>
      <c r="IV52" s="855"/>
      <c r="IW52" s="994">
        <v>19.399999999999999</v>
      </c>
      <c r="IX52" s="930"/>
      <c r="IY52" s="903">
        <f>(IF(((IW52/$D52)&lt;10),"&lt;10",ROUND((IW52/$D52),0)))</f>
        <v>97</v>
      </c>
      <c r="IZ52" s="995">
        <v>53.400000000000006</v>
      </c>
      <c r="JA52" s="913" t="s">
        <v>3</v>
      </c>
      <c r="JB52" s="903">
        <f>(IF(((IZ52/$D52)&lt;10),"&lt;10",ROUND((IZ52/$D52),0)))</f>
        <v>267</v>
      </c>
      <c r="JC52" s="994">
        <v>3.06</v>
      </c>
      <c r="JD52" s="913" t="s">
        <v>3</v>
      </c>
      <c r="JE52" s="903">
        <f>(IF(((JC52/$D52)&lt;10),"&lt;10",ROUND((JC52/$D52),0)))</f>
        <v>15</v>
      </c>
      <c r="JF52" s="995">
        <v>6.44</v>
      </c>
      <c r="JG52" s="913" t="s">
        <v>3</v>
      </c>
      <c r="JH52" s="903">
        <f>(IF(((JF52/$D52)&lt;10),"&lt;10",ROUND((JF52/$D52),0)))</f>
        <v>32</v>
      </c>
      <c r="JI52" s="870">
        <v>8.4000000000000005E-2</v>
      </c>
      <c r="JJ52" s="913" t="s">
        <v>8</v>
      </c>
      <c r="JK52" s="913"/>
      <c r="JL52" s="875">
        <v>8.6000000000000007E-2</v>
      </c>
      <c r="JM52" s="874" t="s">
        <v>3</v>
      </c>
      <c r="JN52" s="874"/>
      <c r="JO52" s="996"/>
      <c r="JP52" s="997"/>
      <c r="JQ52" s="997"/>
      <c r="JR52" s="996"/>
      <c r="JS52" s="997"/>
      <c r="JT52" s="997"/>
      <c r="JU52" s="996"/>
      <c r="JV52" s="997"/>
      <c r="JW52" s="997"/>
      <c r="JX52" s="996"/>
      <c r="JY52" s="997"/>
      <c r="JZ52" s="997"/>
      <c r="KA52" s="998"/>
      <c r="KB52" s="997"/>
      <c r="KC52" s="997"/>
      <c r="KD52" s="996"/>
      <c r="KE52" s="997"/>
      <c r="KF52" s="997"/>
      <c r="KG52" s="997"/>
      <c r="KH52" s="997"/>
      <c r="KI52" s="997"/>
      <c r="KJ52" s="996"/>
      <c r="KK52" s="996"/>
      <c r="KL52" s="996"/>
      <c r="KM52" s="996"/>
      <c r="KN52" s="996"/>
      <c r="KO52" s="996"/>
      <c r="KP52" s="996"/>
      <c r="KQ52" s="996"/>
      <c r="KR52" s="996"/>
      <c r="KS52" s="998"/>
      <c r="KT52" s="997"/>
      <c r="KU52" s="997"/>
      <c r="KV52" s="996"/>
      <c r="KW52" s="997"/>
      <c r="KX52" s="997"/>
      <c r="KY52" s="996"/>
      <c r="KZ52" s="997"/>
      <c r="LA52" s="997"/>
      <c r="LB52" s="996"/>
      <c r="LC52" s="997"/>
      <c r="LD52" s="997"/>
      <c r="LE52" s="996"/>
      <c r="LF52" s="997"/>
      <c r="LG52" s="997"/>
      <c r="LH52" s="996"/>
      <c r="LI52" s="997"/>
      <c r="LJ52" s="997"/>
      <c r="LK52" s="996"/>
      <c r="LL52" s="997"/>
      <c r="LM52" s="997"/>
      <c r="LN52" s="998"/>
      <c r="LO52" s="997"/>
      <c r="LP52" s="997"/>
      <c r="LQ52" s="996"/>
      <c r="LR52" s="997"/>
      <c r="LS52" s="997"/>
      <c r="LT52" s="996"/>
      <c r="LU52" s="997"/>
      <c r="LV52" s="997"/>
      <c r="LW52" s="996"/>
      <c r="LX52" s="997"/>
      <c r="LY52" s="997"/>
      <c r="LZ52" s="996"/>
      <c r="MA52" s="997"/>
      <c r="MB52" s="997"/>
      <c r="MC52" s="996"/>
      <c r="MD52" s="997"/>
      <c r="ME52" s="997"/>
      <c r="MF52" s="999"/>
      <c r="MG52" s="997"/>
      <c r="MH52" s="997"/>
      <c r="MI52" s="998"/>
      <c r="MJ52" s="997"/>
      <c r="MK52" s="997"/>
      <c r="ML52" s="996"/>
      <c r="MM52" s="997"/>
      <c r="MN52" s="997"/>
      <c r="MO52" s="996"/>
      <c r="MP52" s="997"/>
      <c r="MQ52" s="997"/>
      <c r="MR52" s="996"/>
      <c r="MS52" s="997"/>
      <c r="MT52" s="997"/>
      <c r="MU52" s="996"/>
      <c r="MV52" s="997"/>
      <c r="MW52" s="997"/>
      <c r="MX52" s="996"/>
      <c r="MY52" s="997"/>
      <c r="MZ52" s="997"/>
      <c r="NA52" s="996"/>
      <c r="NB52" s="997"/>
      <c r="NC52" s="997"/>
      <c r="ND52" s="998"/>
      <c r="NE52" s="997"/>
      <c r="NF52" s="997"/>
      <c r="NG52" s="996"/>
      <c r="NH52" s="997"/>
      <c r="NI52" s="997"/>
      <c r="NJ52" s="996"/>
      <c r="NK52" s="997"/>
      <c r="NL52" s="997"/>
      <c r="NM52" s="996"/>
      <c r="NN52" s="997"/>
      <c r="NO52" s="997"/>
      <c r="NP52" s="1000"/>
      <c r="NQ52" s="997"/>
      <c r="NR52" s="997"/>
      <c r="NS52" s="996"/>
      <c r="NT52" s="997"/>
      <c r="NU52" s="997"/>
      <c r="NV52" s="996"/>
      <c r="NW52" s="997"/>
      <c r="NX52" s="997"/>
      <c r="NY52" s="998"/>
      <c r="NZ52" s="997"/>
      <c r="OA52" s="997"/>
      <c r="OB52" s="996"/>
      <c r="OC52" s="997"/>
      <c r="OD52" s="997"/>
      <c r="OE52" s="996"/>
      <c r="OF52" s="997"/>
      <c r="OG52" s="997"/>
      <c r="OH52" s="996"/>
      <c r="OI52" s="997"/>
      <c r="OJ52" s="997"/>
      <c r="OK52" s="996"/>
      <c r="OL52" s="997"/>
      <c r="OM52" s="997"/>
      <c r="ON52" s="996"/>
      <c r="OO52" s="997"/>
      <c r="OP52" s="997"/>
      <c r="OQ52" s="996"/>
      <c r="OR52" s="997"/>
      <c r="OS52" s="997"/>
      <c r="OT52" s="998"/>
      <c r="OU52" s="997"/>
      <c r="OV52" s="997"/>
      <c r="OW52" s="998"/>
      <c r="OX52" s="997"/>
      <c r="OY52" s="997"/>
      <c r="OZ52" s="998"/>
      <c r="PA52" s="997"/>
      <c r="PB52" s="997"/>
    </row>
    <row r="53" spans="1:418" s="987" customFormat="1" ht="13.5" customHeight="1" x14ac:dyDescent="0.2">
      <c r="A53" s="988" t="s">
        <v>560</v>
      </c>
      <c r="B53" s="989" t="s">
        <v>557</v>
      </c>
      <c r="C53" s="869">
        <v>0.73</v>
      </c>
      <c r="D53" s="769" t="s">
        <v>2</v>
      </c>
      <c r="E53" s="852"/>
      <c r="F53" s="854"/>
      <c r="G53" s="854"/>
      <c r="H53" s="852"/>
      <c r="I53" s="854"/>
      <c r="J53" s="854"/>
      <c r="K53" s="852"/>
      <c r="L53" s="854"/>
      <c r="M53" s="854"/>
      <c r="N53" s="852"/>
      <c r="O53" s="854"/>
      <c r="P53" s="854"/>
      <c r="Q53" s="852"/>
      <c r="R53" s="854"/>
      <c r="S53" s="854"/>
      <c r="T53" s="852"/>
      <c r="U53" s="854"/>
      <c r="V53" s="854"/>
      <c r="W53" s="852"/>
      <c r="X53" s="854"/>
      <c r="Y53" s="854"/>
      <c r="Z53" s="852"/>
      <c r="AA53" s="854"/>
      <c r="AB53" s="854"/>
      <c r="AC53" s="852"/>
      <c r="AD53" s="854"/>
      <c r="AE53" s="854"/>
      <c r="AF53" s="852"/>
      <c r="AG53" s="854"/>
      <c r="AH53" s="854"/>
      <c r="AI53" s="852"/>
      <c r="AJ53" s="854"/>
      <c r="AK53" s="854"/>
      <c r="AL53" s="852"/>
      <c r="AM53" s="854"/>
      <c r="AN53" s="854"/>
      <c r="AO53" s="852"/>
      <c r="AP53" s="854"/>
      <c r="AQ53" s="854"/>
      <c r="AR53" s="852"/>
      <c r="AS53" s="854"/>
      <c r="AT53" s="854"/>
      <c r="AU53" s="852"/>
      <c r="AV53" s="854"/>
      <c r="AW53" s="854"/>
      <c r="AX53" s="852"/>
      <c r="AY53" s="854"/>
      <c r="AZ53" s="854"/>
      <c r="BA53" s="852"/>
      <c r="BB53" s="854"/>
      <c r="BC53" s="854"/>
      <c r="BD53" s="852"/>
      <c r="BE53" s="854"/>
      <c r="BF53" s="854"/>
      <c r="BG53" s="852"/>
      <c r="BH53" s="854"/>
      <c r="BI53" s="854"/>
      <c r="BJ53" s="852"/>
      <c r="BK53" s="854"/>
      <c r="BL53" s="854"/>
      <c r="BM53" s="852"/>
      <c r="BN53" s="854"/>
      <c r="BO53" s="854"/>
      <c r="BP53" s="852"/>
      <c r="BQ53" s="854"/>
      <c r="BR53" s="854"/>
      <c r="BS53" s="852"/>
      <c r="BT53" s="912"/>
      <c r="BU53" s="852"/>
      <c r="BV53" s="854"/>
      <c r="BW53" s="854"/>
      <c r="BX53" s="852"/>
      <c r="BY53" s="854"/>
      <c r="BZ53" s="854"/>
      <c r="CA53" s="852"/>
      <c r="CB53" s="854"/>
      <c r="CC53" s="854"/>
      <c r="CD53" s="852"/>
      <c r="CE53" s="854"/>
      <c r="CF53" s="854"/>
      <c r="CG53" s="852"/>
      <c r="CH53" s="854"/>
      <c r="CI53" s="854"/>
      <c r="CJ53" s="852"/>
      <c r="CK53" s="854"/>
      <c r="CL53" s="854"/>
      <c r="CM53" s="852"/>
      <c r="CN53" s="854"/>
      <c r="CO53" s="854"/>
      <c r="CP53" s="852"/>
      <c r="CQ53" s="854"/>
      <c r="CR53" s="854"/>
      <c r="CS53" s="852"/>
      <c r="CT53" s="854"/>
      <c r="CU53" s="854"/>
      <c r="CV53" s="852"/>
      <c r="CW53" s="854"/>
      <c r="CX53" s="854"/>
      <c r="CY53" s="852"/>
      <c r="CZ53" s="854"/>
      <c r="DA53" s="854"/>
      <c r="DB53" s="852"/>
      <c r="DC53" s="912"/>
      <c r="DD53" s="852"/>
      <c r="DE53" s="912"/>
      <c r="DF53" s="852"/>
      <c r="DG53" s="854"/>
      <c r="DH53" s="854"/>
      <c r="DI53" s="852"/>
      <c r="DJ53" s="854"/>
      <c r="DK53" s="854"/>
      <c r="DL53" s="852"/>
      <c r="DM53" s="854"/>
      <c r="DN53" s="854"/>
      <c r="DO53" s="852"/>
      <c r="DP53" s="854"/>
      <c r="DQ53" s="854"/>
      <c r="DR53" s="852"/>
      <c r="DS53" s="854"/>
      <c r="DT53" s="854"/>
      <c r="DU53" s="852"/>
      <c r="DV53" s="854"/>
      <c r="DW53" s="854"/>
      <c r="DX53" s="852"/>
      <c r="DY53" s="854"/>
      <c r="DZ53" s="854"/>
      <c r="EA53" s="852"/>
      <c r="EB53" s="854"/>
      <c r="EC53" s="854"/>
      <c r="ED53" s="852"/>
      <c r="EE53" s="912"/>
      <c r="EF53" s="852"/>
      <c r="EG53" s="854"/>
      <c r="EH53" s="854"/>
      <c r="EI53" s="852"/>
      <c r="EJ53" s="854"/>
      <c r="EK53" s="854"/>
      <c r="EL53" s="852"/>
      <c r="EM53" s="854"/>
      <c r="EN53" s="854"/>
      <c r="EO53" s="852"/>
      <c r="EP53" s="854"/>
      <c r="EQ53" s="854"/>
      <c r="ER53" s="852"/>
      <c r="ES53" s="854"/>
      <c r="ET53" s="854"/>
      <c r="EU53" s="867"/>
      <c r="EV53" s="854"/>
      <c r="EW53" s="854"/>
      <c r="EX53" s="867"/>
      <c r="EY53" s="854"/>
      <c r="EZ53" s="854"/>
      <c r="FA53" s="867"/>
      <c r="FB53" s="854"/>
      <c r="FC53" s="854"/>
      <c r="FD53" s="867"/>
      <c r="FE53" s="854"/>
      <c r="FF53" s="854"/>
      <c r="FG53" s="867"/>
      <c r="FH53" s="854"/>
      <c r="FI53" s="854"/>
      <c r="FJ53" s="867"/>
      <c r="FK53" s="854"/>
      <c r="FL53" s="854"/>
      <c r="FM53" s="867"/>
      <c r="FN53" s="854"/>
      <c r="FO53" s="854"/>
      <c r="FP53" s="867"/>
      <c r="FQ53" s="854"/>
      <c r="FR53" s="854"/>
      <c r="FS53" s="867"/>
      <c r="FT53" s="854"/>
      <c r="FU53" s="854"/>
      <c r="FV53" s="867"/>
      <c r="FW53" s="854"/>
      <c r="FX53" s="854"/>
      <c r="FY53" s="867"/>
      <c r="FZ53" s="854"/>
      <c r="GA53" s="854"/>
      <c r="GB53" s="867"/>
      <c r="GC53" s="854"/>
      <c r="GD53" s="854"/>
      <c r="GE53" s="867"/>
      <c r="GF53" s="854"/>
      <c r="GG53" s="854"/>
      <c r="GH53" s="867"/>
      <c r="GI53" s="854"/>
      <c r="GJ53" s="854"/>
      <c r="GK53" s="779">
        <v>3.0000000000000001E-3</v>
      </c>
      <c r="GL53" s="855" t="s">
        <v>8</v>
      </c>
      <c r="GM53" s="855"/>
      <c r="GN53" s="779">
        <v>3.7000000000000002E-3</v>
      </c>
      <c r="GO53" s="855" t="s">
        <v>8</v>
      </c>
      <c r="GP53" s="855"/>
      <c r="GQ53" s="779">
        <v>3.5000000000000001E-3</v>
      </c>
      <c r="GR53" s="855" t="s">
        <v>8</v>
      </c>
      <c r="GS53" s="855"/>
      <c r="GT53" s="779">
        <v>4.1999999999999997E-3</v>
      </c>
      <c r="GU53" s="855" t="s">
        <v>8</v>
      </c>
      <c r="GV53" s="855"/>
      <c r="GW53" s="779">
        <v>3.8999999999999998E-3</v>
      </c>
      <c r="GX53" s="855" t="s">
        <v>8</v>
      </c>
      <c r="GY53" s="855"/>
      <c r="GZ53" s="779">
        <v>6.0000000000000001E-3</v>
      </c>
      <c r="HA53" s="855" t="s">
        <v>8</v>
      </c>
      <c r="HB53" s="855"/>
      <c r="HC53" s="1001"/>
      <c r="HD53" s="855"/>
      <c r="HE53" s="855"/>
      <c r="HF53" s="1001"/>
      <c r="HG53" s="855"/>
      <c r="HH53" s="855"/>
      <c r="HI53" s="1001"/>
      <c r="HJ53" s="855" t="s">
        <v>3</v>
      </c>
      <c r="HK53" s="855"/>
      <c r="HL53" s="1001"/>
      <c r="HM53" s="855"/>
      <c r="HN53" s="855"/>
      <c r="HO53" s="1001"/>
      <c r="HP53" s="855"/>
      <c r="HQ53" s="855"/>
      <c r="HR53" s="1001"/>
      <c r="HS53" s="855"/>
      <c r="HT53" s="855"/>
      <c r="HU53" s="1001"/>
      <c r="HV53" s="855" t="s">
        <v>3</v>
      </c>
      <c r="HW53" s="855"/>
      <c r="HX53" s="1001"/>
      <c r="HY53" s="855"/>
      <c r="HZ53" s="855"/>
      <c r="IA53" s="1001"/>
      <c r="IB53" s="855"/>
      <c r="IC53" s="855"/>
      <c r="ID53" s="1001"/>
      <c r="IE53" s="855"/>
      <c r="IF53" s="855"/>
      <c r="IG53" s="1001"/>
      <c r="IH53" s="855" t="s">
        <v>3</v>
      </c>
      <c r="II53" s="855"/>
      <c r="IJ53" s="1001"/>
      <c r="IK53" s="856"/>
      <c r="IL53" s="1001"/>
      <c r="IM53" s="856"/>
      <c r="IN53" s="1001"/>
      <c r="IO53" s="855"/>
      <c r="IP53" s="855"/>
      <c r="IQ53" s="1001"/>
      <c r="IR53" s="855" t="s">
        <v>3</v>
      </c>
      <c r="IS53" s="855"/>
      <c r="IT53" s="1001"/>
      <c r="IU53" s="855" t="s">
        <v>3</v>
      </c>
      <c r="IV53" s="855"/>
      <c r="IW53" s="915">
        <v>45.2</v>
      </c>
      <c r="IX53" s="930"/>
      <c r="IY53" s="903">
        <f>(IF(((IW53/$C53)&lt;10),"&lt;10",ROUND((IW53/$C53),0)))</f>
        <v>62</v>
      </c>
      <c r="IZ53" s="1003">
        <v>188</v>
      </c>
      <c r="JA53" s="913" t="s">
        <v>3</v>
      </c>
      <c r="JB53" s="903">
        <f>(IF(((IZ53/$C53)&lt;10),"&lt;10",ROUND((IZ53/$C53),0)))</f>
        <v>258</v>
      </c>
      <c r="JC53" s="915">
        <v>2.57</v>
      </c>
      <c r="JD53" s="913" t="s">
        <v>3</v>
      </c>
      <c r="JE53" s="903" t="str">
        <f>(IF(((JC53/$C53)&lt;10),"&lt;10",ROUND((JC53/$C53),0)))</f>
        <v>&lt;10</v>
      </c>
      <c r="JF53" s="1003">
        <v>1.9300000000000002</v>
      </c>
      <c r="JG53" s="913" t="s">
        <v>3</v>
      </c>
      <c r="JH53" s="903" t="str">
        <f>(IF(((JF53/$C53)&lt;10),"&lt;10",ROUND((JF53/$C53),0)))</f>
        <v>&lt;10</v>
      </c>
      <c r="JI53" s="870">
        <v>0.19</v>
      </c>
      <c r="JJ53" s="913" t="s">
        <v>3</v>
      </c>
      <c r="JK53" s="913"/>
      <c r="JL53" s="875">
        <v>0.25999999999999995</v>
      </c>
      <c r="JM53" s="874" t="s">
        <v>3</v>
      </c>
      <c r="JN53" s="874"/>
      <c r="JO53" s="996"/>
      <c r="JP53" s="997"/>
      <c r="JQ53" s="997"/>
      <c r="JR53" s="996"/>
      <c r="JS53" s="997"/>
      <c r="JT53" s="997"/>
      <c r="JU53" s="996"/>
      <c r="JV53" s="997"/>
      <c r="JW53" s="997"/>
      <c r="JX53" s="996"/>
      <c r="JY53" s="997"/>
      <c r="JZ53" s="997"/>
      <c r="KA53" s="998"/>
      <c r="KB53" s="997"/>
      <c r="KC53" s="997"/>
      <c r="KD53" s="996"/>
      <c r="KE53" s="997"/>
      <c r="KF53" s="997"/>
      <c r="KG53" s="997"/>
      <c r="KH53" s="997"/>
      <c r="KI53" s="997"/>
      <c r="KJ53" s="996"/>
      <c r="KK53" s="996"/>
      <c r="KL53" s="996"/>
      <c r="KM53" s="996"/>
      <c r="KN53" s="996"/>
      <c r="KO53" s="996"/>
      <c r="KP53" s="996"/>
      <c r="KQ53" s="996"/>
      <c r="KR53" s="996"/>
      <c r="KS53" s="998"/>
      <c r="KT53" s="997"/>
      <c r="KU53" s="997"/>
      <c r="KV53" s="996"/>
      <c r="KW53" s="997"/>
      <c r="KX53" s="997"/>
      <c r="KY53" s="996"/>
      <c r="KZ53" s="997"/>
      <c r="LA53" s="997"/>
      <c r="LB53" s="996"/>
      <c r="LC53" s="997"/>
      <c r="LD53" s="997"/>
      <c r="LE53" s="996"/>
      <c r="LF53" s="997"/>
      <c r="LG53" s="997"/>
      <c r="LH53" s="996"/>
      <c r="LI53" s="997"/>
      <c r="LJ53" s="997"/>
      <c r="LK53" s="996"/>
      <c r="LL53" s="997"/>
      <c r="LM53" s="997"/>
      <c r="LN53" s="998"/>
      <c r="LO53" s="997"/>
      <c r="LP53" s="997"/>
      <c r="LQ53" s="996"/>
      <c r="LR53" s="997"/>
      <c r="LS53" s="997"/>
      <c r="LT53" s="996"/>
      <c r="LU53" s="997"/>
      <c r="LV53" s="997"/>
      <c r="LW53" s="996"/>
      <c r="LX53" s="997"/>
      <c r="LY53" s="997"/>
      <c r="LZ53" s="996"/>
      <c r="MA53" s="997"/>
      <c r="MB53" s="997"/>
      <c r="MC53" s="996"/>
      <c r="MD53" s="997"/>
      <c r="ME53" s="997"/>
      <c r="MF53" s="999"/>
      <c r="MG53" s="997"/>
      <c r="MH53" s="997"/>
      <c r="MI53" s="998"/>
      <c r="MJ53" s="997"/>
      <c r="MK53" s="997"/>
      <c r="ML53" s="996"/>
      <c r="MM53" s="997"/>
      <c r="MN53" s="997"/>
      <c r="MO53" s="996"/>
      <c r="MP53" s="997"/>
      <c r="MQ53" s="997"/>
      <c r="MR53" s="996"/>
      <c r="MS53" s="997"/>
      <c r="MT53" s="997"/>
      <c r="MU53" s="996"/>
      <c r="MV53" s="997"/>
      <c r="MW53" s="997"/>
      <c r="MX53" s="996"/>
      <c r="MY53" s="997"/>
      <c r="MZ53" s="997"/>
      <c r="NA53" s="996"/>
      <c r="NB53" s="997"/>
      <c r="NC53" s="997"/>
      <c r="ND53" s="998"/>
      <c r="NE53" s="997"/>
      <c r="NF53" s="997"/>
      <c r="NG53" s="996"/>
      <c r="NH53" s="997"/>
      <c r="NI53" s="997"/>
      <c r="NJ53" s="996"/>
      <c r="NK53" s="997"/>
      <c r="NL53" s="997"/>
      <c r="NM53" s="996"/>
      <c r="NN53" s="997"/>
      <c r="NO53" s="997"/>
      <c r="NP53" s="1000"/>
      <c r="NQ53" s="997"/>
      <c r="NR53" s="997"/>
      <c r="NS53" s="996"/>
      <c r="NT53" s="997"/>
      <c r="NU53" s="997"/>
      <c r="NV53" s="996"/>
      <c r="NW53" s="997"/>
      <c r="NX53" s="997"/>
      <c r="NY53" s="998"/>
      <c r="NZ53" s="997"/>
      <c r="OA53" s="997"/>
      <c r="OB53" s="996"/>
      <c r="OC53" s="997"/>
      <c r="OD53" s="997"/>
      <c r="OE53" s="996"/>
      <c r="OF53" s="997"/>
      <c r="OG53" s="997"/>
      <c r="OH53" s="996"/>
      <c r="OI53" s="997"/>
      <c r="OJ53" s="997"/>
      <c r="OK53" s="996"/>
      <c r="OL53" s="997"/>
      <c r="OM53" s="997"/>
      <c r="ON53" s="996"/>
      <c r="OO53" s="997"/>
      <c r="OP53" s="997"/>
      <c r="OQ53" s="996"/>
      <c r="OR53" s="997"/>
      <c r="OS53" s="997"/>
      <c r="OT53" s="998"/>
      <c r="OU53" s="997"/>
      <c r="OV53" s="997"/>
      <c r="OW53" s="998"/>
      <c r="OX53" s="997"/>
      <c r="OY53" s="997"/>
      <c r="OZ53" s="998"/>
      <c r="PA53" s="997"/>
      <c r="PB53" s="997"/>
    </row>
    <row r="54" spans="1:418" s="987" customFormat="1" ht="13.5" customHeight="1" x14ac:dyDescent="0.2">
      <c r="A54" s="988" t="s">
        <v>561</v>
      </c>
      <c r="B54" s="989" t="s">
        <v>557</v>
      </c>
      <c r="C54" s="869">
        <v>1.1999999999999999E-3</v>
      </c>
      <c r="D54" s="769" t="s">
        <v>2</v>
      </c>
      <c r="E54" s="852"/>
      <c r="F54" s="854"/>
      <c r="G54" s="854"/>
      <c r="H54" s="852"/>
      <c r="I54" s="854"/>
      <c r="J54" s="854"/>
      <c r="K54" s="852"/>
      <c r="L54" s="854"/>
      <c r="M54" s="854"/>
      <c r="N54" s="852"/>
      <c r="O54" s="854"/>
      <c r="P54" s="854"/>
      <c r="Q54" s="852"/>
      <c r="R54" s="854"/>
      <c r="S54" s="854"/>
      <c r="T54" s="852"/>
      <c r="U54" s="854"/>
      <c r="V54" s="854"/>
      <c r="W54" s="852"/>
      <c r="X54" s="854"/>
      <c r="Y54" s="854"/>
      <c r="Z54" s="852"/>
      <c r="AA54" s="854"/>
      <c r="AB54" s="854"/>
      <c r="AC54" s="852"/>
      <c r="AD54" s="854"/>
      <c r="AE54" s="854"/>
      <c r="AF54" s="852"/>
      <c r="AG54" s="854"/>
      <c r="AH54" s="854"/>
      <c r="AI54" s="852"/>
      <c r="AJ54" s="854"/>
      <c r="AK54" s="854"/>
      <c r="AL54" s="852"/>
      <c r="AM54" s="854"/>
      <c r="AN54" s="854"/>
      <c r="AO54" s="852"/>
      <c r="AP54" s="854"/>
      <c r="AQ54" s="854"/>
      <c r="AR54" s="852"/>
      <c r="AS54" s="854"/>
      <c r="AT54" s="854"/>
      <c r="AU54" s="852"/>
      <c r="AV54" s="854"/>
      <c r="AW54" s="854"/>
      <c r="AX54" s="852"/>
      <c r="AY54" s="854"/>
      <c r="AZ54" s="854"/>
      <c r="BA54" s="852"/>
      <c r="BB54" s="854"/>
      <c r="BC54" s="854"/>
      <c r="BD54" s="852"/>
      <c r="BE54" s="854"/>
      <c r="BF54" s="854"/>
      <c r="BG54" s="852"/>
      <c r="BH54" s="854"/>
      <c r="BI54" s="854"/>
      <c r="BJ54" s="852"/>
      <c r="BK54" s="854"/>
      <c r="BL54" s="854"/>
      <c r="BM54" s="852"/>
      <c r="BN54" s="854"/>
      <c r="BO54" s="854"/>
      <c r="BP54" s="852"/>
      <c r="BQ54" s="854"/>
      <c r="BR54" s="854"/>
      <c r="BS54" s="852"/>
      <c r="BT54" s="912"/>
      <c r="BU54" s="852"/>
      <c r="BV54" s="854"/>
      <c r="BW54" s="854"/>
      <c r="BX54" s="852"/>
      <c r="BY54" s="854"/>
      <c r="BZ54" s="854"/>
      <c r="CA54" s="852"/>
      <c r="CB54" s="854"/>
      <c r="CC54" s="854"/>
      <c r="CD54" s="852"/>
      <c r="CE54" s="854"/>
      <c r="CF54" s="854"/>
      <c r="CG54" s="852"/>
      <c r="CH54" s="854"/>
      <c r="CI54" s="854"/>
      <c r="CJ54" s="852"/>
      <c r="CK54" s="854"/>
      <c r="CL54" s="854"/>
      <c r="CM54" s="852"/>
      <c r="CN54" s="854"/>
      <c r="CO54" s="854"/>
      <c r="CP54" s="852"/>
      <c r="CQ54" s="854"/>
      <c r="CR54" s="854"/>
      <c r="CS54" s="852"/>
      <c r="CT54" s="854"/>
      <c r="CU54" s="854"/>
      <c r="CV54" s="852"/>
      <c r="CW54" s="854"/>
      <c r="CX54" s="854"/>
      <c r="CY54" s="852"/>
      <c r="CZ54" s="854"/>
      <c r="DA54" s="854"/>
      <c r="DB54" s="852"/>
      <c r="DC54" s="912"/>
      <c r="DD54" s="852"/>
      <c r="DE54" s="912"/>
      <c r="DF54" s="852"/>
      <c r="DG54" s="854"/>
      <c r="DH54" s="854"/>
      <c r="DI54" s="852"/>
      <c r="DJ54" s="854"/>
      <c r="DK54" s="854"/>
      <c r="DL54" s="852"/>
      <c r="DM54" s="854"/>
      <c r="DN54" s="854"/>
      <c r="DO54" s="852"/>
      <c r="DP54" s="854"/>
      <c r="DQ54" s="854"/>
      <c r="DR54" s="852"/>
      <c r="DS54" s="854"/>
      <c r="DT54" s="854"/>
      <c r="DU54" s="852"/>
      <c r="DV54" s="854"/>
      <c r="DW54" s="854"/>
      <c r="DX54" s="852"/>
      <c r="DY54" s="854"/>
      <c r="DZ54" s="854"/>
      <c r="EA54" s="852"/>
      <c r="EB54" s="854"/>
      <c r="EC54" s="854"/>
      <c r="ED54" s="852"/>
      <c r="EE54" s="912"/>
      <c r="EF54" s="852"/>
      <c r="EG54" s="854"/>
      <c r="EH54" s="854"/>
      <c r="EI54" s="852"/>
      <c r="EJ54" s="854"/>
      <c r="EK54" s="854"/>
      <c r="EL54" s="852"/>
      <c r="EM54" s="854"/>
      <c r="EN54" s="854"/>
      <c r="EO54" s="852"/>
      <c r="EP54" s="854"/>
      <c r="EQ54" s="854"/>
      <c r="ER54" s="852"/>
      <c r="ES54" s="854"/>
      <c r="ET54" s="854"/>
      <c r="EU54" s="867"/>
      <c r="EV54" s="854"/>
      <c r="EW54" s="854"/>
      <c r="EX54" s="867"/>
      <c r="EY54" s="854"/>
      <c r="EZ54" s="854"/>
      <c r="FA54" s="867"/>
      <c r="FB54" s="854"/>
      <c r="FC54" s="854"/>
      <c r="FD54" s="867"/>
      <c r="FE54" s="854"/>
      <c r="FF54" s="854"/>
      <c r="FG54" s="867"/>
      <c r="FH54" s="854"/>
      <c r="FI54" s="854"/>
      <c r="FJ54" s="867"/>
      <c r="FK54" s="854"/>
      <c r="FL54" s="854"/>
      <c r="FM54" s="867"/>
      <c r="FN54" s="854"/>
      <c r="FO54" s="854"/>
      <c r="FP54" s="867"/>
      <c r="FQ54" s="854"/>
      <c r="FR54" s="854"/>
      <c r="FS54" s="867"/>
      <c r="FT54" s="854"/>
      <c r="FU54" s="854"/>
      <c r="FV54" s="867"/>
      <c r="FW54" s="854"/>
      <c r="FX54" s="854"/>
      <c r="FY54" s="867"/>
      <c r="FZ54" s="854"/>
      <c r="GA54" s="854"/>
      <c r="GB54" s="867"/>
      <c r="GC54" s="854"/>
      <c r="GD54" s="854"/>
      <c r="GE54" s="867"/>
      <c r="GF54" s="854"/>
      <c r="GG54" s="854"/>
      <c r="GH54" s="867"/>
      <c r="GI54" s="854"/>
      <c r="GJ54" s="854"/>
      <c r="GK54" s="1004">
        <v>1.7000000000000001E-3</v>
      </c>
      <c r="GL54" s="855" t="s">
        <v>8</v>
      </c>
      <c r="GM54" s="903" t="str">
        <f>(IF(((GK54/$C54)&lt;10),"&lt;10",ROUND((GK54/$C54),0)))</f>
        <v>&lt;10</v>
      </c>
      <c r="GN54" s="1004">
        <v>1.4E-3</v>
      </c>
      <c r="GO54" s="855" t="s">
        <v>8</v>
      </c>
      <c r="GP54" s="903" t="str">
        <f>(IF(((GN54/$C54)&lt;10),"&lt;10",ROUND((GN54/$C54),0)))</f>
        <v>&lt;10</v>
      </c>
      <c r="GQ54" s="779">
        <v>1.2600000000000001E-3</v>
      </c>
      <c r="GR54" s="855" t="s">
        <v>12</v>
      </c>
      <c r="GS54" s="855"/>
      <c r="GT54" s="779">
        <v>1.25E-3</v>
      </c>
      <c r="GU54" s="855" t="s">
        <v>12</v>
      </c>
      <c r="GV54" s="855"/>
      <c r="GW54" s="779">
        <v>1.34E-3</v>
      </c>
      <c r="GX54" s="855" t="s">
        <v>12</v>
      </c>
      <c r="GY54" s="855"/>
      <c r="GZ54" s="779">
        <v>1.33E-3</v>
      </c>
      <c r="HA54" s="855" t="s">
        <v>12</v>
      </c>
      <c r="HB54" s="855"/>
      <c r="HC54" s="1001"/>
      <c r="HD54" s="855"/>
      <c r="HE54" s="855"/>
      <c r="HF54" s="1001"/>
      <c r="HG54" s="855"/>
      <c r="HH54" s="855"/>
      <c r="HI54" s="1001"/>
      <c r="HJ54" s="855" t="s">
        <v>3</v>
      </c>
      <c r="HK54" s="855"/>
      <c r="HL54" s="1001"/>
      <c r="HM54" s="855"/>
      <c r="HN54" s="855"/>
      <c r="HO54" s="1001"/>
      <c r="HP54" s="855"/>
      <c r="HQ54" s="855"/>
      <c r="HR54" s="1001"/>
      <c r="HS54" s="855"/>
      <c r="HT54" s="855"/>
      <c r="HU54" s="1001"/>
      <c r="HV54" s="855" t="s">
        <v>3</v>
      </c>
      <c r="HW54" s="855"/>
      <c r="HX54" s="1001"/>
      <c r="HY54" s="855"/>
      <c r="HZ54" s="855"/>
      <c r="IA54" s="1001"/>
      <c r="IB54" s="855"/>
      <c r="IC54" s="855"/>
      <c r="ID54" s="1001"/>
      <c r="IE54" s="855"/>
      <c r="IF54" s="855"/>
      <c r="IG54" s="1001"/>
      <c r="IH54" s="855" t="s">
        <v>3</v>
      </c>
      <c r="II54" s="855"/>
      <c r="IJ54" s="1001"/>
      <c r="IK54" s="856"/>
      <c r="IL54" s="1001"/>
      <c r="IM54" s="856"/>
      <c r="IN54" s="1001"/>
      <c r="IO54" s="855"/>
      <c r="IP54" s="855"/>
      <c r="IQ54" s="1001"/>
      <c r="IR54" s="855" t="s">
        <v>3</v>
      </c>
      <c r="IS54" s="855"/>
      <c r="IT54" s="1001"/>
      <c r="IU54" s="855" t="s">
        <v>3</v>
      </c>
      <c r="IV54" s="855"/>
      <c r="IW54" s="915">
        <v>8.9600000000000009</v>
      </c>
      <c r="IX54" s="913" t="s">
        <v>8</v>
      </c>
      <c r="IY54" s="903">
        <f>(IF(((IW54/$C54)&lt;10),"&lt;10",ROUND((IW54/$C54),0)))</f>
        <v>7467</v>
      </c>
      <c r="IZ54" s="1005">
        <v>197</v>
      </c>
      <c r="JA54" s="913" t="s">
        <v>3</v>
      </c>
      <c r="JB54" s="1006">
        <f>(IF(((IZ54/$C54)&lt;10),"&lt;10",ROUND((IZ54/$C54),0)))</f>
        <v>164167</v>
      </c>
      <c r="JC54" s="870">
        <v>0.2</v>
      </c>
      <c r="JD54" s="913" t="s">
        <v>12</v>
      </c>
      <c r="JE54" s="913"/>
      <c r="JF54" s="914">
        <v>0.37</v>
      </c>
      <c r="JG54" s="913" t="s">
        <v>12</v>
      </c>
      <c r="JH54" s="913"/>
      <c r="JI54" s="870">
        <v>2.1000000000000001E-2</v>
      </c>
      <c r="JJ54" s="913" t="s">
        <v>12</v>
      </c>
      <c r="JK54" s="913"/>
      <c r="JL54" s="932">
        <v>1.2E-2</v>
      </c>
      <c r="JM54" s="874" t="s">
        <v>8</v>
      </c>
      <c r="JN54" s="903">
        <f>(IF(((JL54/$C54)&lt;10),"&lt;10",ROUND((JL54/$C54),0)))</f>
        <v>10</v>
      </c>
      <c r="JO54" s="996"/>
      <c r="JP54" s="997"/>
      <c r="JQ54" s="997"/>
      <c r="JR54" s="996"/>
      <c r="JS54" s="997"/>
      <c r="JT54" s="997"/>
      <c r="JU54" s="996"/>
      <c r="JV54" s="997"/>
      <c r="JW54" s="997"/>
      <c r="JX54" s="996"/>
      <c r="JY54" s="997"/>
      <c r="JZ54" s="997"/>
      <c r="KA54" s="998"/>
      <c r="KB54" s="997"/>
      <c r="KC54" s="997"/>
      <c r="KD54" s="996"/>
      <c r="KE54" s="997"/>
      <c r="KF54" s="997"/>
      <c r="KG54" s="997"/>
      <c r="KH54" s="997"/>
      <c r="KI54" s="997"/>
      <c r="KJ54" s="996"/>
      <c r="KK54" s="996"/>
      <c r="KL54" s="996"/>
      <c r="KM54" s="996"/>
      <c r="KN54" s="996"/>
      <c r="KO54" s="996"/>
      <c r="KP54" s="996"/>
      <c r="KQ54" s="996"/>
      <c r="KR54" s="996"/>
      <c r="KS54" s="998"/>
      <c r="KT54" s="997"/>
      <c r="KU54" s="997"/>
      <c r="KV54" s="996"/>
      <c r="KW54" s="997"/>
      <c r="KX54" s="997"/>
      <c r="KY54" s="996"/>
      <c r="KZ54" s="997"/>
      <c r="LA54" s="997"/>
      <c r="LB54" s="996"/>
      <c r="LC54" s="997"/>
      <c r="LD54" s="997"/>
      <c r="LE54" s="996"/>
      <c r="LF54" s="997"/>
      <c r="LG54" s="997"/>
      <c r="LH54" s="996"/>
      <c r="LI54" s="997"/>
      <c r="LJ54" s="997"/>
      <c r="LK54" s="996"/>
      <c r="LL54" s="997"/>
      <c r="LM54" s="997"/>
      <c r="LN54" s="998"/>
      <c r="LO54" s="997"/>
      <c r="LP54" s="997"/>
      <c r="LQ54" s="996"/>
      <c r="LR54" s="997"/>
      <c r="LS54" s="997"/>
      <c r="LT54" s="996"/>
      <c r="LU54" s="997"/>
      <c r="LV54" s="997"/>
      <c r="LW54" s="996"/>
      <c r="LX54" s="997"/>
      <c r="LY54" s="997"/>
      <c r="LZ54" s="996"/>
      <c r="MA54" s="997"/>
      <c r="MB54" s="997"/>
      <c r="MC54" s="996"/>
      <c r="MD54" s="997"/>
      <c r="ME54" s="997"/>
      <c r="MF54" s="999"/>
      <c r="MG54" s="997"/>
      <c r="MH54" s="997"/>
      <c r="MI54" s="998"/>
      <c r="MJ54" s="997"/>
      <c r="MK54" s="997"/>
      <c r="ML54" s="996"/>
      <c r="MM54" s="997"/>
      <c r="MN54" s="997"/>
      <c r="MO54" s="996"/>
      <c r="MP54" s="997"/>
      <c r="MQ54" s="997"/>
      <c r="MR54" s="996"/>
      <c r="MS54" s="997"/>
      <c r="MT54" s="997"/>
      <c r="MU54" s="996"/>
      <c r="MV54" s="997"/>
      <c r="MW54" s="997"/>
      <c r="MX54" s="996"/>
      <c r="MY54" s="997"/>
      <c r="MZ54" s="997"/>
      <c r="NA54" s="996"/>
      <c r="NB54" s="997"/>
      <c r="NC54" s="997"/>
      <c r="ND54" s="998"/>
      <c r="NE54" s="997"/>
      <c r="NF54" s="997"/>
      <c r="NG54" s="996"/>
      <c r="NH54" s="997"/>
      <c r="NI54" s="997"/>
      <c r="NJ54" s="996"/>
      <c r="NK54" s="997"/>
      <c r="NL54" s="997"/>
      <c r="NM54" s="996"/>
      <c r="NN54" s="997"/>
      <c r="NO54" s="997"/>
      <c r="NP54" s="1000"/>
      <c r="NQ54" s="997"/>
      <c r="NR54" s="997"/>
      <c r="NS54" s="996"/>
      <c r="NT54" s="997"/>
      <c r="NU54" s="997"/>
      <c r="NV54" s="996"/>
      <c r="NW54" s="997"/>
      <c r="NX54" s="997"/>
      <c r="NY54" s="998"/>
      <c r="NZ54" s="997"/>
      <c r="OA54" s="997"/>
      <c r="OB54" s="996"/>
      <c r="OC54" s="997"/>
      <c r="OD54" s="997"/>
      <c r="OE54" s="996"/>
      <c r="OF54" s="997"/>
      <c r="OG54" s="997"/>
      <c r="OH54" s="996"/>
      <c r="OI54" s="997"/>
      <c r="OJ54" s="997"/>
      <c r="OK54" s="996"/>
      <c r="OL54" s="997"/>
      <c r="OM54" s="997"/>
      <c r="ON54" s="996"/>
      <c r="OO54" s="997"/>
      <c r="OP54" s="997"/>
      <c r="OQ54" s="996"/>
      <c r="OR54" s="997"/>
      <c r="OS54" s="997"/>
      <c r="OT54" s="998"/>
      <c r="OU54" s="997"/>
      <c r="OV54" s="997"/>
      <c r="OW54" s="998"/>
      <c r="OX54" s="997"/>
      <c r="OY54" s="997"/>
      <c r="OZ54" s="998"/>
      <c r="PA54" s="997"/>
      <c r="PB54" s="997"/>
    </row>
    <row r="55" spans="1:418" s="987" customFormat="1" ht="13.5" customHeight="1" x14ac:dyDescent="0.2">
      <c r="A55" s="988" t="s">
        <v>562</v>
      </c>
      <c r="B55" s="989" t="s">
        <v>557</v>
      </c>
      <c r="C55" s="869">
        <v>1.2E-4</v>
      </c>
      <c r="D55" s="769" t="s">
        <v>2</v>
      </c>
      <c r="E55" s="852"/>
      <c r="F55" s="854"/>
      <c r="G55" s="854"/>
      <c r="H55" s="852"/>
      <c r="I55" s="854"/>
      <c r="J55" s="854"/>
      <c r="K55" s="852"/>
      <c r="L55" s="854"/>
      <c r="M55" s="854"/>
      <c r="N55" s="852"/>
      <c r="O55" s="854"/>
      <c r="P55" s="854"/>
      <c r="Q55" s="852"/>
      <c r="R55" s="854"/>
      <c r="S55" s="854"/>
      <c r="T55" s="852"/>
      <c r="U55" s="854"/>
      <c r="V55" s="854"/>
      <c r="W55" s="852"/>
      <c r="X55" s="854"/>
      <c r="Y55" s="854"/>
      <c r="Z55" s="852"/>
      <c r="AA55" s="854"/>
      <c r="AB55" s="854"/>
      <c r="AC55" s="852"/>
      <c r="AD55" s="854"/>
      <c r="AE55" s="854"/>
      <c r="AF55" s="852"/>
      <c r="AG55" s="854"/>
      <c r="AH55" s="854"/>
      <c r="AI55" s="852"/>
      <c r="AJ55" s="854"/>
      <c r="AK55" s="854"/>
      <c r="AL55" s="852"/>
      <c r="AM55" s="854"/>
      <c r="AN55" s="854"/>
      <c r="AO55" s="852"/>
      <c r="AP55" s="854"/>
      <c r="AQ55" s="854"/>
      <c r="AR55" s="852"/>
      <c r="AS55" s="854"/>
      <c r="AT55" s="854"/>
      <c r="AU55" s="852"/>
      <c r="AV55" s="854"/>
      <c r="AW55" s="854"/>
      <c r="AX55" s="852"/>
      <c r="AY55" s="854"/>
      <c r="AZ55" s="854"/>
      <c r="BA55" s="852"/>
      <c r="BB55" s="854"/>
      <c r="BC55" s="854"/>
      <c r="BD55" s="852"/>
      <c r="BE55" s="854"/>
      <c r="BF55" s="854"/>
      <c r="BG55" s="852"/>
      <c r="BH55" s="854"/>
      <c r="BI55" s="854"/>
      <c r="BJ55" s="852"/>
      <c r="BK55" s="854"/>
      <c r="BL55" s="854"/>
      <c r="BM55" s="852"/>
      <c r="BN55" s="854"/>
      <c r="BO55" s="854"/>
      <c r="BP55" s="852"/>
      <c r="BQ55" s="854"/>
      <c r="BR55" s="854"/>
      <c r="BS55" s="852"/>
      <c r="BT55" s="912"/>
      <c r="BU55" s="852"/>
      <c r="BV55" s="854"/>
      <c r="BW55" s="854"/>
      <c r="BX55" s="852"/>
      <c r="BY55" s="854"/>
      <c r="BZ55" s="854"/>
      <c r="CA55" s="852"/>
      <c r="CB55" s="854"/>
      <c r="CC55" s="854"/>
      <c r="CD55" s="852"/>
      <c r="CE55" s="854"/>
      <c r="CF55" s="854"/>
      <c r="CG55" s="852"/>
      <c r="CH55" s="854"/>
      <c r="CI55" s="854"/>
      <c r="CJ55" s="852"/>
      <c r="CK55" s="854"/>
      <c r="CL55" s="854"/>
      <c r="CM55" s="852"/>
      <c r="CN55" s="854"/>
      <c r="CO55" s="854"/>
      <c r="CP55" s="852"/>
      <c r="CQ55" s="854"/>
      <c r="CR55" s="854"/>
      <c r="CS55" s="852"/>
      <c r="CT55" s="854"/>
      <c r="CU55" s="854"/>
      <c r="CV55" s="852"/>
      <c r="CW55" s="854"/>
      <c r="CX55" s="854"/>
      <c r="CY55" s="852"/>
      <c r="CZ55" s="854"/>
      <c r="DA55" s="854"/>
      <c r="DB55" s="852"/>
      <c r="DC55" s="912"/>
      <c r="DD55" s="852"/>
      <c r="DE55" s="912"/>
      <c r="DF55" s="852"/>
      <c r="DG55" s="854"/>
      <c r="DH55" s="854"/>
      <c r="DI55" s="852"/>
      <c r="DJ55" s="854"/>
      <c r="DK55" s="854"/>
      <c r="DL55" s="852"/>
      <c r="DM55" s="854"/>
      <c r="DN55" s="854"/>
      <c r="DO55" s="852"/>
      <c r="DP55" s="854"/>
      <c r="DQ55" s="854"/>
      <c r="DR55" s="852"/>
      <c r="DS55" s="854"/>
      <c r="DT55" s="854"/>
      <c r="DU55" s="852"/>
      <c r="DV55" s="854"/>
      <c r="DW55" s="854"/>
      <c r="DX55" s="852"/>
      <c r="DY55" s="854"/>
      <c r="DZ55" s="854"/>
      <c r="EA55" s="852"/>
      <c r="EB55" s="854"/>
      <c r="EC55" s="854"/>
      <c r="ED55" s="852"/>
      <c r="EE55" s="912"/>
      <c r="EF55" s="852"/>
      <c r="EG55" s="854"/>
      <c r="EH55" s="854"/>
      <c r="EI55" s="852"/>
      <c r="EJ55" s="854"/>
      <c r="EK55" s="854"/>
      <c r="EL55" s="852"/>
      <c r="EM55" s="854"/>
      <c r="EN55" s="854"/>
      <c r="EO55" s="852"/>
      <c r="EP55" s="854"/>
      <c r="EQ55" s="854"/>
      <c r="ER55" s="852"/>
      <c r="ES55" s="854"/>
      <c r="ET55" s="854"/>
      <c r="EU55" s="867"/>
      <c r="EV55" s="854"/>
      <c r="EW55" s="854"/>
      <c r="EX55" s="867"/>
      <c r="EY55" s="854"/>
      <c r="EZ55" s="854"/>
      <c r="FA55" s="867"/>
      <c r="FB55" s="854"/>
      <c r="FC55" s="854"/>
      <c r="FD55" s="867"/>
      <c r="FE55" s="854"/>
      <c r="FF55" s="854"/>
      <c r="FG55" s="867"/>
      <c r="FH55" s="854"/>
      <c r="FI55" s="854"/>
      <c r="FJ55" s="867"/>
      <c r="FK55" s="854"/>
      <c r="FL55" s="854"/>
      <c r="FM55" s="867"/>
      <c r="FN55" s="854"/>
      <c r="FO55" s="854"/>
      <c r="FP55" s="867"/>
      <c r="FQ55" s="854"/>
      <c r="FR55" s="854"/>
      <c r="FS55" s="867"/>
      <c r="FT55" s="854"/>
      <c r="FU55" s="854"/>
      <c r="FV55" s="867"/>
      <c r="FW55" s="854"/>
      <c r="FX55" s="854"/>
      <c r="FY55" s="867"/>
      <c r="FZ55" s="854"/>
      <c r="GA55" s="854"/>
      <c r="GB55" s="867"/>
      <c r="GC55" s="854"/>
      <c r="GD55" s="854"/>
      <c r="GE55" s="867"/>
      <c r="GF55" s="854"/>
      <c r="GG55" s="854"/>
      <c r="GH55" s="867"/>
      <c r="GI55" s="854"/>
      <c r="GJ55" s="854"/>
      <c r="GK55" s="779"/>
      <c r="GL55" s="855"/>
      <c r="GM55" s="855"/>
      <c r="GN55" s="779"/>
      <c r="GO55" s="855"/>
      <c r="GP55" s="855"/>
      <c r="GQ55" s="779"/>
      <c r="GR55" s="855"/>
      <c r="GS55" s="855"/>
      <c r="GT55" s="779"/>
      <c r="GU55" s="855"/>
      <c r="GV55" s="855"/>
      <c r="GW55" s="779"/>
      <c r="GX55" s="855"/>
      <c r="GY55" s="855"/>
      <c r="GZ55" s="779"/>
      <c r="HA55" s="855"/>
      <c r="HB55" s="855"/>
      <c r="HC55" s="1001"/>
      <c r="HD55" s="855"/>
      <c r="HE55" s="855"/>
      <c r="HF55" s="1001"/>
      <c r="HG55" s="855"/>
      <c r="HH55" s="855"/>
      <c r="HI55" s="1001"/>
      <c r="HJ55" s="855"/>
      <c r="HK55" s="855"/>
      <c r="HL55" s="1001"/>
      <c r="HM55" s="855"/>
      <c r="HN55" s="855"/>
      <c r="HO55" s="1001"/>
      <c r="HP55" s="855"/>
      <c r="HQ55" s="855"/>
      <c r="HR55" s="1001"/>
      <c r="HS55" s="855"/>
      <c r="HT55" s="855"/>
      <c r="HU55" s="1001"/>
      <c r="HV55" s="855"/>
      <c r="HW55" s="855"/>
      <c r="HX55" s="1001"/>
      <c r="HY55" s="855"/>
      <c r="HZ55" s="855"/>
      <c r="IA55" s="1001"/>
      <c r="IB55" s="855"/>
      <c r="IC55" s="855"/>
      <c r="ID55" s="1001"/>
      <c r="IE55" s="855"/>
      <c r="IF55" s="855"/>
      <c r="IG55" s="1001"/>
      <c r="IH55" s="855"/>
      <c r="II55" s="855"/>
      <c r="IJ55" s="1001"/>
      <c r="IK55" s="856"/>
      <c r="IL55" s="1001"/>
      <c r="IM55" s="856"/>
      <c r="IN55" s="1001"/>
      <c r="IO55" s="855"/>
      <c r="IP55" s="855"/>
      <c r="IQ55" s="1001"/>
      <c r="IR55" s="855"/>
      <c r="IS55" s="855"/>
      <c r="IT55" s="1001"/>
      <c r="IU55" s="855"/>
      <c r="IV55" s="855"/>
      <c r="IW55" s="870">
        <v>2.83</v>
      </c>
      <c r="IX55" s="913" t="s">
        <v>12</v>
      </c>
      <c r="IY55" s="913"/>
      <c r="IZ55" s="1005">
        <v>100</v>
      </c>
      <c r="JA55" s="913" t="s">
        <v>3</v>
      </c>
      <c r="JB55" s="1006">
        <f>(IF(((IZ55/$C55)&lt;10),"&lt;10",ROUND((IZ55/$C55),0)))</f>
        <v>833333</v>
      </c>
      <c r="JC55" s="870">
        <v>0.27</v>
      </c>
      <c r="JD55" s="913" t="s">
        <v>12</v>
      </c>
      <c r="JE55" s="913"/>
      <c r="JF55" s="914">
        <v>0.49</v>
      </c>
      <c r="JG55" s="913" t="s">
        <v>12</v>
      </c>
      <c r="JH55" s="913"/>
      <c r="JI55" s="870">
        <v>2.8000000000000001E-2</v>
      </c>
      <c r="JJ55" s="913" t="s">
        <v>12</v>
      </c>
      <c r="JK55" s="913"/>
      <c r="JL55" s="875">
        <v>1.2E-2</v>
      </c>
      <c r="JM55" s="874" t="s">
        <v>12</v>
      </c>
      <c r="JN55" s="874"/>
      <c r="JO55" s="996"/>
      <c r="JP55" s="997"/>
      <c r="JQ55" s="997"/>
      <c r="JR55" s="996"/>
      <c r="JS55" s="997"/>
      <c r="JT55" s="997"/>
      <c r="JU55" s="996"/>
      <c r="JV55" s="997"/>
      <c r="JW55" s="997"/>
      <c r="JX55" s="996"/>
      <c r="JY55" s="997"/>
      <c r="JZ55" s="997"/>
      <c r="KA55" s="998"/>
      <c r="KB55" s="997"/>
      <c r="KC55" s="997"/>
      <c r="KD55" s="996"/>
      <c r="KE55" s="997"/>
      <c r="KF55" s="997"/>
      <c r="KG55" s="997"/>
      <c r="KH55" s="997"/>
      <c r="KI55" s="997"/>
      <c r="KJ55" s="996"/>
      <c r="KK55" s="996"/>
      <c r="KL55" s="996"/>
      <c r="KM55" s="996"/>
      <c r="KN55" s="996"/>
      <c r="KO55" s="996"/>
      <c r="KP55" s="996"/>
      <c r="KQ55" s="996"/>
      <c r="KR55" s="996"/>
      <c r="KS55" s="998"/>
      <c r="KT55" s="997"/>
      <c r="KU55" s="997"/>
      <c r="KV55" s="996"/>
      <c r="KW55" s="997"/>
      <c r="KX55" s="997"/>
      <c r="KY55" s="996"/>
      <c r="KZ55" s="997"/>
      <c r="LA55" s="997"/>
      <c r="LB55" s="996"/>
      <c r="LC55" s="997"/>
      <c r="LD55" s="997"/>
      <c r="LE55" s="996"/>
      <c r="LF55" s="997"/>
      <c r="LG55" s="997"/>
      <c r="LH55" s="996"/>
      <c r="LI55" s="997"/>
      <c r="LJ55" s="997"/>
      <c r="LK55" s="996"/>
      <c r="LL55" s="997"/>
      <c r="LM55" s="997"/>
      <c r="LN55" s="998"/>
      <c r="LO55" s="997"/>
      <c r="LP55" s="997"/>
      <c r="LQ55" s="996"/>
      <c r="LR55" s="997"/>
      <c r="LS55" s="997"/>
      <c r="LT55" s="996"/>
      <c r="LU55" s="997"/>
      <c r="LV55" s="997"/>
      <c r="LW55" s="996"/>
      <c r="LX55" s="997"/>
      <c r="LY55" s="997"/>
      <c r="LZ55" s="996"/>
      <c r="MA55" s="997"/>
      <c r="MB55" s="997"/>
      <c r="MC55" s="996"/>
      <c r="MD55" s="997"/>
      <c r="ME55" s="997"/>
      <c r="MF55" s="999"/>
      <c r="MG55" s="997"/>
      <c r="MH55" s="997"/>
      <c r="MI55" s="998"/>
      <c r="MJ55" s="997"/>
      <c r="MK55" s="997"/>
      <c r="ML55" s="996"/>
      <c r="MM55" s="997"/>
      <c r="MN55" s="997"/>
      <c r="MO55" s="996"/>
      <c r="MP55" s="997"/>
      <c r="MQ55" s="997"/>
      <c r="MR55" s="996"/>
      <c r="MS55" s="997"/>
      <c r="MT55" s="997"/>
      <c r="MU55" s="996"/>
      <c r="MV55" s="997"/>
      <c r="MW55" s="997"/>
      <c r="MX55" s="996"/>
      <c r="MY55" s="997"/>
      <c r="MZ55" s="997"/>
      <c r="NA55" s="996"/>
      <c r="NB55" s="997"/>
      <c r="NC55" s="997"/>
      <c r="ND55" s="998"/>
      <c r="NE55" s="997"/>
      <c r="NF55" s="997"/>
      <c r="NG55" s="996"/>
      <c r="NH55" s="997"/>
      <c r="NI55" s="997"/>
      <c r="NJ55" s="996"/>
      <c r="NK55" s="997"/>
      <c r="NL55" s="997"/>
      <c r="NM55" s="996"/>
      <c r="NN55" s="997"/>
      <c r="NO55" s="997"/>
      <c r="NP55" s="1000"/>
      <c r="NQ55" s="997"/>
      <c r="NR55" s="997"/>
      <c r="NS55" s="996"/>
      <c r="NT55" s="997"/>
      <c r="NU55" s="997"/>
      <c r="NV55" s="996"/>
      <c r="NW55" s="997"/>
      <c r="NX55" s="997"/>
      <c r="NY55" s="998"/>
      <c r="NZ55" s="997"/>
      <c r="OA55" s="997"/>
      <c r="OB55" s="996"/>
      <c r="OC55" s="997"/>
      <c r="OD55" s="997"/>
      <c r="OE55" s="996"/>
      <c r="OF55" s="997"/>
      <c r="OG55" s="997"/>
      <c r="OH55" s="996"/>
      <c r="OI55" s="997"/>
      <c r="OJ55" s="997"/>
      <c r="OK55" s="996"/>
      <c r="OL55" s="997"/>
      <c r="OM55" s="997"/>
      <c r="ON55" s="996"/>
      <c r="OO55" s="997"/>
      <c r="OP55" s="997"/>
      <c r="OQ55" s="996"/>
      <c r="OR55" s="997"/>
      <c r="OS55" s="997"/>
      <c r="OT55" s="998"/>
      <c r="OU55" s="997"/>
      <c r="OV55" s="997"/>
      <c r="OW55" s="998"/>
      <c r="OX55" s="997"/>
      <c r="OY55" s="997"/>
      <c r="OZ55" s="998"/>
      <c r="PA55" s="997"/>
      <c r="PB55" s="997"/>
    </row>
    <row r="56" spans="1:418" s="987" customFormat="1" ht="13.5" customHeight="1" x14ac:dyDescent="0.2">
      <c r="A56" s="988" t="s">
        <v>563</v>
      </c>
      <c r="B56" s="989" t="s">
        <v>557</v>
      </c>
      <c r="C56" s="869">
        <v>1.1999999999999999E-3</v>
      </c>
      <c r="D56" s="769" t="s">
        <v>2</v>
      </c>
      <c r="E56" s="852"/>
      <c r="F56" s="854"/>
      <c r="G56" s="854"/>
      <c r="H56" s="852"/>
      <c r="I56" s="854"/>
      <c r="J56" s="854"/>
      <c r="K56" s="852"/>
      <c r="L56" s="854"/>
      <c r="M56" s="854"/>
      <c r="N56" s="852"/>
      <c r="O56" s="854"/>
      <c r="P56" s="854"/>
      <c r="Q56" s="852"/>
      <c r="R56" s="854"/>
      <c r="S56" s="854"/>
      <c r="T56" s="852"/>
      <c r="U56" s="854"/>
      <c r="V56" s="854"/>
      <c r="W56" s="852"/>
      <c r="X56" s="854"/>
      <c r="Y56" s="854"/>
      <c r="Z56" s="852"/>
      <c r="AA56" s="854"/>
      <c r="AB56" s="854"/>
      <c r="AC56" s="852"/>
      <c r="AD56" s="854"/>
      <c r="AE56" s="854"/>
      <c r="AF56" s="852"/>
      <c r="AG56" s="854"/>
      <c r="AH56" s="854"/>
      <c r="AI56" s="852"/>
      <c r="AJ56" s="854"/>
      <c r="AK56" s="854"/>
      <c r="AL56" s="852"/>
      <c r="AM56" s="854"/>
      <c r="AN56" s="854"/>
      <c r="AO56" s="852"/>
      <c r="AP56" s="854"/>
      <c r="AQ56" s="854"/>
      <c r="AR56" s="852"/>
      <c r="AS56" s="854"/>
      <c r="AT56" s="854"/>
      <c r="AU56" s="852"/>
      <c r="AV56" s="854"/>
      <c r="AW56" s="854"/>
      <c r="AX56" s="852"/>
      <c r="AY56" s="854"/>
      <c r="AZ56" s="854"/>
      <c r="BA56" s="852"/>
      <c r="BB56" s="854"/>
      <c r="BC56" s="854"/>
      <c r="BD56" s="852"/>
      <c r="BE56" s="854"/>
      <c r="BF56" s="854"/>
      <c r="BG56" s="852"/>
      <c r="BH56" s="854"/>
      <c r="BI56" s="854"/>
      <c r="BJ56" s="852"/>
      <c r="BK56" s="854"/>
      <c r="BL56" s="854"/>
      <c r="BM56" s="852"/>
      <c r="BN56" s="854"/>
      <c r="BO56" s="854"/>
      <c r="BP56" s="852"/>
      <c r="BQ56" s="854"/>
      <c r="BR56" s="854"/>
      <c r="BS56" s="852"/>
      <c r="BT56" s="912"/>
      <c r="BU56" s="852"/>
      <c r="BV56" s="854"/>
      <c r="BW56" s="854"/>
      <c r="BX56" s="852"/>
      <c r="BY56" s="854"/>
      <c r="BZ56" s="854"/>
      <c r="CA56" s="852"/>
      <c r="CB56" s="854"/>
      <c r="CC56" s="854"/>
      <c r="CD56" s="852"/>
      <c r="CE56" s="854"/>
      <c r="CF56" s="854"/>
      <c r="CG56" s="852"/>
      <c r="CH56" s="854"/>
      <c r="CI56" s="854"/>
      <c r="CJ56" s="852"/>
      <c r="CK56" s="854"/>
      <c r="CL56" s="854"/>
      <c r="CM56" s="852"/>
      <c r="CN56" s="854"/>
      <c r="CO56" s="854"/>
      <c r="CP56" s="852"/>
      <c r="CQ56" s="854"/>
      <c r="CR56" s="854"/>
      <c r="CS56" s="852"/>
      <c r="CT56" s="854"/>
      <c r="CU56" s="854"/>
      <c r="CV56" s="852"/>
      <c r="CW56" s="854"/>
      <c r="CX56" s="854"/>
      <c r="CY56" s="852"/>
      <c r="CZ56" s="854"/>
      <c r="DA56" s="854"/>
      <c r="DB56" s="852"/>
      <c r="DC56" s="912"/>
      <c r="DD56" s="852"/>
      <c r="DE56" s="912"/>
      <c r="DF56" s="852"/>
      <c r="DG56" s="854"/>
      <c r="DH56" s="854"/>
      <c r="DI56" s="852"/>
      <c r="DJ56" s="854"/>
      <c r="DK56" s="854"/>
      <c r="DL56" s="852"/>
      <c r="DM56" s="854"/>
      <c r="DN56" s="854"/>
      <c r="DO56" s="852"/>
      <c r="DP56" s="854"/>
      <c r="DQ56" s="854"/>
      <c r="DR56" s="852"/>
      <c r="DS56" s="854"/>
      <c r="DT56" s="854"/>
      <c r="DU56" s="852"/>
      <c r="DV56" s="854"/>
      <c r="DW56" s="854"/>
      <c r="DX56" s="852"/>
      <c r="DY56" s="854"/>
      <c r="DZ56" s="854"/>
      <c r="EA56" s="852"/>
      <c r="EB56" s="854"/>
      <c r="EC56" s="854"/>
      <c r="ED56" s="852"/>
      <c r="EE56" s="912"/>
      <c r="EF56" s="852"/>
      <c r="EG56" s="854"/>
      <c r="EH56" s="854"/>
      <c r="EI56" s="852"/>
      <c r="EJ56" s="854"/>
      <c r="EK56" s="854"/>
      <c r="EL56" s="852"/>
      <c r="EM56" s="854"/>
      <c r="EN56" s="854"/>
      <c r="EO56" s="852"/>
      <c r="EP56" s="854"/>
      <c r="EQ56" s="854"/>
      <c r="ER56" s="852"/>
      <c r="ES56" s="854"/>
      <c r="ET56" s="854"/>
      <c r="EU56" s="867"/>
      <c r="EV56" s="854"/>
      <c r="EW56" s="854"/>
      <c r="EX56" s="867"/>
      <c r="EY56" s="854"/>
      <c r="EZ56" s="854"/>
      <c r="FA56" s="867"/>
      <c r="FB56" s="854"/>
      <c r="FC56" s="854"/>
      <c r="FD56" s="867"/>
      <c r="FE56" s="854"/>
      <c r="FF56" s="854"/>
      <c r="FG56" s="867"/>
      <c r="FH56" s="854"/>
      <c r="FI56" s="854"/>
      <c r="FJ56" s="867"/>
      <c r="FK56" s="854"/>
      <c r="FL56" s="854"/>
      <c r="FM56" s="867"/>
      <c r="FN56" s="854"/>
      <c r="FO56" s="854"/>
      <c r="FP56" s="867"/>
      <c r="FQ56" s="854"/>
      <c r="FR56" s="854"/>
      <c r="FS56" s="867"/>
      <c r="FT56" s="854"/>
      <c r="FU56" s="854"/>
      <c r="FV56" s="867"/>
      <c r="FW56" s="854"/>
      <c r="FX56" s="854"/>
      <c r="FY56" s="867"/>
      <c r="FZ56" s="854"/>
      <c r="GA56" s="854"/>
      <c r="GB56" s="867"/>
      <c r="GC56" s="854"/>
      <c r="GD56" s="854"/>
      <c r="GE56" s="867"/>
      <c r="GF56" s="854"/>
      <c r="GG56" s="854"/>
      <c r="GH56" s="867"/>
      <c r="GI56" s="854"/>
      <c r="GJ56" s="854"/>
      <c r="GK56" s="779"/>
      <c r="GL56" s="855"/>
      <c r="GM56" s="855"/>
      <c r="GN56" s="779"/>
      <c r="GO56" s="855"/>
      <c r="GP56" s="855"/>
      <c r="GQ56" s="779"/>
      <c r="GR56" s="855"/>
      <c r="GS56" s="855"/>
      <c r="GT56" s="779"/>
      <c r="GU56" s="855"/>
      <c r="GV56" s="855"/>
      <c r="GW56" s="779"/>
      <c r="GX56" s="855"/>
      <c r="GY56" s="855"/>
      <c r="GZ56" s="779"/>
      <c r="HA56" s="855"/>
      <c r="HB56" s="855"/>
      <c r="HC56" s="1001"/>
      <c r="HD56" s="855"/>
      <c r="HE56" s="855"/>
      <c r="HF56" s="1001"/>
      <c r="HG56" s="855"/>
      <c r="HH56" s="855"/>
      <c r="HI56" s="1001"/>
      <c r="HJ56" s="855"/>
      <c r="HK56" s="855"/>
      <c r="HL56" s="1001"/>
      <c r="HM56" s="855"/>
      <c r="HN56" s="855"/>
      <c r="HO56" s="1001"/>
      <c r="HP56" s="855"/>
      <c r="HQ56" s="855"/>
      <c r="HR56" s="1001"/>
      <c r="HS56" s="855"/>
      <c r="HT56" s="855"/>
      <c r="HU56" s="1001"/>
      <c r="HV56" s="855"/>
      <c r="HW56" s="855"/>
      <c r="HX56" s="1001"/>
      <c r="HY56" s="855"/>
      <c r="HZ56" s="855"/>
      <c r="IA56" s="1001"/>
      <c r="IB56" s="855"/>
      <c r="IC56" s="855"/>
      <c r="ID56" s="1001"/>
      <c r="IE56" s="855"/>
      <c r="IF56" s="855"/>
      <c r="IG56" s="1001"/>
      <c r="IH56" s="855"/>
      <c r="II56" s="855"/>
      <c r="IJ56" s="1001"/>
      <c r="IK56" s="856"/>
      <c r="IL56" s="1001"/>
      <c r="IM56" s="856"/>
      <c r="IN56" s="1001"/>
      <c r="IO56" s="855"/>
      <c r="IP56" s="855"/>
      <c r="IQ56" s="1001"/>
      <c r="IR56" s="855"/>
      <c r="IS56" s="855"/>
      <c r="IT56" s="1001"/>
      <c r="IU56" s="855"/>
      <c r="IV56" s="855"/>
      <c r="IW56" s="870">
        <v>3.34</v>
      </c>
      <c r="IX56" s="913" t="s">
        <v>12</v>
      </c>
      <c r="IY56" s="913"/>
      <c r="IZ56" s="1003">
        <v>48</v>
      </c>
      <c r="JA56" s="913" t="s">
        <v>3</v>
      </c>
      <c r="JB56" s="1006">
        <f>(IF(((IZ56/$C56)&lt;10),"&lt;10",ROUND((IZ56/$C56),0)))</f>
        <v>40000</v>
      </c>
      <c r="JC56" s="870">
        <v>0.31</v>
      </c>
      <c r="JD56" s="913" t="s">
        <v>12</v>
      </c>
      <c r="JE56" s="913"/>
      <c r="JF56" s="914">
        <v>0.57999999999999996</v>
      </c>
      <c r="JG56" s="913" t="s">
        <v>12</v>
      </c>
      <c r="JH56" s="913"/>
      <c r="JI56" s="870">
        <v>3.3000000000000002E-2</v>
      </c>
      <c r="JJ56" s="913" t="s">
        <v>12</v>
      </c>
      <c r="JK56" s="913"/>
      <c r="JL56" s="875">
        <v>1.4E-2</v>
      </c>
      <c r="JM56" s="874" t="s">
        <v>12</v>
      </c>
      <c r="JN56" s="874"/>
      <c r="JO56" s="996"/>
      <c r="JP56" s="997"/>
      <c r="JQ56" s="997"/>
      <c r="JR56" s="996"/>
      <c r="JS56" s="997"/>
      <c r="JT56" s="997"/>
      <c r="JU56" s="996"/>
      <c r="JV56" s="997"/>
      <c r="JW56" s="997"/>
      <c r="JX56" s="996"/>
      <c r="JY56" s="997"/>
      <c r="JZ56" s="997"/>
      <c r="KA56" s="998"/>
      <c r="KB56" s="997"/>
      <c r="KC56" s="997"/>
      <c r="KD56" s="996"/>
      <c r="KE56" s="997"/>
      <c r="KF56" s="997"/>
      <c r="KG56" s="997"/>
      <c r="KH56" s="997"/>
      <c r="KI56" s="997"/>
      <c r="KJ56" s="996"/>
      <c r="KK56" s="996"/>
      <c r="KL56" s="996"/>
      <c r="KM56" s="996"/>
      <c r="KN56" s="996"/>
      <c r="KO56" s="996"/>
      <c r="KP56" s="996"/>
      <c r="KQ56" s="996"/>
      <c r="KR56" s="996"/>
      <c r="KS56" s="998"/>
      <c r="KT56" s="997"/>
      <c r="KU56" s="997"/>
      <c r="KV56" s="996"/>
      <c r="KW56" s="997"/>
      <c r="KX56" s="997"/>
      <c r="KY56" s="996"/>
      <c r="KZ56" s="997"/>
      <c r="LA56" s="997"/>
      <c r="LB56" s="996"/>
      <c r="LC56" s="997"/>
      <c r="LD56" s="997"/>
      <c r="LE56" s="996"/>
      <c r="LF56" s="997"/>
      <c r="LG56" s="997"/>
      <c r="LH56" s="996"/>
      <c r="LI56" s="997"/>
      <c r="LJ56" s="997"/>
      <c r="LK56" s="996"/>
      <c r="LL56" s="997"/>
      <c r="LM56" s="997"/>
      <c r="LN56" s="998"/>
      <c r="LO56" s="997"/>
      <c r="LP56" s="997"/>
      <c r="LQ56" s="996"/>
      <c r="LR56" s="997"/>
      <c r="LS56" s="997"/>
      <c r="LT56" s="996"/>
      <c r="LU56" s="997"/>
      <c r="LV56" s="997"/>
      <c r="LW56" s="996"/>
      <c r="LX56" s="997"/>
      <c r="LY56" s="997"/>
      <c r="LZ56" s="996"/>
      <c r="MA56" s="997"/>
      <c r="MB56" s="997"/>
      <c r="MC56" s="996"/>
      <c r="MD56" s="997"/>
      <c r="ME56" s="997"/>
      <c r="MF56" s="999"/>
      <c r="MG56" s="997"/>
      <c r="MH56" s="997"/>
      <c r="MI56" s="998"/>
      <c r="MJ56" s="997"/>
      <c r="MK56" s="997"/>
      <c r="ML56" s="996"/>
      <c r="MM56" s="997"/>
      <c r="MN56" s="997"/>
      <c r="MO56" s="996"/>
      <c r="MP56" s="997"/>
      <c r="MQ56" s="997"/>
      <c r="MR56" s="996"/>
      <c r="MS56" s="997"/>
      <c r="MT56" s="997"/>
      <c r="MU56" s="996"/>
      <c r="MV56" s="997"/>
      <c r="MW56" s="997"/>
      <c r="MX56" s="996"/>
      <c r="MY56" s="997"/>
      <c r="MZ56" s="997"/>
      <c r="NA56" s="996"/>
      <c r="NB56" s="997"/>
      <c r="NC56" s="997"/>
      <c r="ND56" s="998"/>
      <c r="NE56" s="997"/>
      <c r="NF56" s="997"/>
      <c r="NG56" s="996"/>
      <c r="NH56" s="997"/>
      <c r="NI56" s="997"/>
      <c r="NJ56" s="996"/>
      <c r="NK56" s="997"/>
      <c r="NL56" s="997"/>
      <c r="NM56" s="996"/>
      <c r="NN56" s="997"/>
      <c r="NO56" s="997"/>
      <c r="NP56" s="1000"/>
      <c r="NQ56" s="997"/>
      <c r="NR56" s="997"/>
      <c r="NS56" s="996"/>
      <c r="NT56" s="997"/>
      <c r="NU56" s="997"/>
      <c r="NV56" s="996"/>
      <c r="NW56" s="997"/>
      <c r="NX56" s="997"/>
      <c r="NY56" s="998"/>
      <c r="NZ56" s="997"/>
      <c r="OA56" s="997"/>
      <c r="OB56" s="996"/>
      <c r="OC56" s="997"/>
      <c r="OD56" s="997"/>
      <c r="OE56" s="996"/>
      <c r="OF56" s="997"/>
      <c r="OG56" s="997"/>
      <c r="OH56" s="996"/>
      <c r="OI56" s="997"/>
      <c r="OJ56" s="997"/>
      <c r="OK56" s="996"/>
      <c r="OL56" s="997"/>
      <c r="OM56" s="997"/>
      <c r="ON56" s="996"/>
      <c r="OO56" s="997"/>
      <c r="OP56" s="997"/>
      <c r="OQ56" s="996"/>
      <c r="OR56" s="997"/>
      <c r="OS56" s="997"/>
      <c r="OT56" s="998"/>
      <c r="OU56" s="997"/>
      <c r="OV56" s="997"/>
      <c r="OW56" s="998"/>
      <c r="OX56" s="997"/>
      <c r="OY56" s="997"/>
      <c r="OZ56" s="998"/>
      <c r="PA56" s="997"/>
      <c r="PB56" s="997"/>
    </row>
    <row r="57" spans="1:418" s="987" customFormat="1" ht="13.5" customHeight="1" x14ac:dyDescent="0.2">
      <c r="A57" s="988" t="s">
        <v>564</v>
      </c>
      <c r="B57" s="989" t="s">
        <v>557</v>
      </c>
      <c r="C57" s="869">
        <v>0.4</v>
      </c>
      <c r="D57" s="769" t="s">
        <v>2</v>
      </c>
      <c r="E57" s="852"/>
      <c r="F57" s="854"/>
      <c r="G57" s="854"/>
      <c r="H57" s="852"/>
      <c r="I57" s="854"/>
      <c r="J57" s="854"/>
      <c r="K57" s="852"/>
      <c r="L57" s="854"/>
      <c r="M57" s="854"/>
      <c r="N57" s="852"/>
      <c r="O57" s="854"/>
      <c r="P57" s="854"/>
      <c r="Q57" s="852"/>
      <c r="R57" s="854"/>
      <c r="S57" s="854"/>
      <c r="T57" s="852"/>
      <c r="U57" s="854"/>
      <c r="V57" s="854"/>
      <c r="W57" s="852"/>
      <c r="X57" s="854"/>
      <c r="Y57" s="854"/>
      <c r="Z57" s="852"/>
      <c r="AA57" s="854"/>
      <c r="AB57" s="854"/>
      <c r="AC57" s="852"/>
      <c r="AD57" s="854"/>
      <c r="AE57" s="854"/>
      <c r="AF57" s="852"/>
      <c r="AG57" s="854"/>
      <c r="AH57" s="854"/>
      <c r="AI57" s="852"/>
      <c r="AJ57" s="854"/>
      <c r="AK57" s="854"/>
      <c r="AL57" s="852"/>
      <c r="AM57" s="854"/>
      <c r="AN57" s="854"/>
      <c r="AO57" s="852"/>
      <c r="AP57" s="854"/>
      <c r="AQ57" s="854"/>
      <c r="AR57" s="852"/>
      <c r="AS57" s="854"/>
      <c r="AT57" s="854"/>
      <c r="AU57" s="852"/>
      <c r="AV57" s="854"/>
      <c r="AW57" s="854"/>
      <c r="AX57" s="852"/>
      <c r="AY57" s="854"/>
      <c r="AZ57" s="854"/>
      <c r="BA57" s="852"/>
      <c r="BB57" s="854"/>
      <c r="BC57" s="854"/>
      <c r="BD57" s="852"/>
      <c r="BE57" s="854"/>
      <c r="BF57" s="854"/>
      <c r="BG57" s="852"/>
      <c r="BH57" s="854"/>
      <c r="BI57" s="854"/>
      <c r="BJ57" s="852"/>
      <c r="BK57" s="854"/>
      <c r="BL57" s="854"/>
      <c r="BM57" s="852"/>
      <c r="BN57" s="854"/>
      <c r="BO57" s="854"/>
      <c r="BP57" s="852"/>
      <c r="BQ57" s="854"/>
      <c r="BR57" s="854"/>
      <c r="BS57" s="852"/>
      <c r="BT57" s="912"/>
      <c r="BU57" s="852"/>
      <c r="BV57" s="854"/>
      <c r="BW57" s="854"/>
      <c r="BX57" s="852"/>
      <c r="BY57" s="854"/>
      <c r="BZ57" s="854"/>
      <c r="CA57" s="852"/>
      <c r="CB57" s="854"/>
      <c r="CC57" s="854"/>
      <c r="CD57" s="852"/>
      <c r="CE57" s="854"/>
      <c r="CF57" s="854"/>
      <c r="CG57" s="852"/>
      <c r="CH57" s="854"/>
      <c r="CI57" s="854"/>
      <c r="CJ57" s="852"/>
      <c r="CK57" s="854"/>
      <c r="CL57" s="854"/>
      <c r="CM57" s="852"/>
      <c r="CN57" s="854"/>
      <c r="CO57" s="854"/>
      <c r="CP57" s="852"/>
      <c r="CQ57" s="854"/>
      <c r="CR57" s="854"/>
      <c r="CS57" s="852"/>
      <c r="CT57" s="854"/>
      <c r="CU57" s="854"/>
      <c r="CV57" s="852"/>
      <c r="CW57" s="854"/>
      <c r="CX57" s="854"/>
      <c r="CY57" s="852"/>
      <c r="CZ57" s="854"/>
      <c r="DA57" s="854"/>
      <c r="DB57" s="852"/>
      <c r="DC57" s="912"/>
      <c r="DD57" s="852"/>
      <c r="DE57" s="912"/>
      <c r="DF57" s="852"/>
      <c r="DG57" s="854"/>
      <c r="DH57" s="854"/>
      <c r="DI57" s="852"/>
      <c r="DJ57" s="854"/>
      <c r="DK57" s="854"/>
      <c r="DL57" s="852"/>
      <c r="DM57" s="854"/>
      <c r="DN57" s="854"/>
      <c r="DO57" s="852"/>
      <c r="DP57" s="854"/>
      <c r="DQ57" s="854"/>
      <c r="DR57" s="852"/>
      <c r="DS57" s="854"/>
      <c r="DT57" s="854"/>
      <c r="DU57" s="852"/>
      <c r="DV57" s="854"/>
      <c r="DW57" s="854"/>
      <c r="DX57" s="852"/>
      <c r="DY57" s="854"/>
      <c r="DZ57" s="854"/>
      <c r="EA57" s="852"/>
      <c r="EB57" s="854"/>
      <c r="EC57" s="854"/>
      <c r="ED57" s="852"/>
      <c r="EE57" s="912"/>
      <c r="EF57" s="852"/>
      <c r="EG57" s="854"/>
      <c r="EH57" s="854"/>
      <c r="EI57" s="852"/>
      <c r="EJ57" s="854"/>
      <c r="EK57" s="854"/>
      <c r="EL57" s="852"/>
      <c r="EM57" s="854"/>
      <c r="EN57" s="854"/>
      <c r="EO57" s="852"/>
      <c r="EP57" s="854"/>
      <c r="EQ57" s="854"/>
      <c r="ER57" s="852"/>
      <c r="ES57" s="854"/>
      <c r="ET57" s="854"/>
      <c r="EU57" s="867"/>
      <c r="EV57" s="854"/>
      <c r="EW57" s="854"/>
      <c r="EX57" s="867"/>
      <c r="EY57" s="854"/>
      <c r="EZ57" s="854"/>
      <c r="FA57" s="867"/>
      <c r="FB57" s="854"/>
      <c r="FC57" s="854"/>
      <c r="FD57" s="867"/>
      <c r="FE57" s="854"/>
      <c r="FF57" s="854"/>
      <c r="FG57" s="867"/>
      <c r="FH57" s="854"/>
      <c r="FI57" s="854"/>
      <c r="FJ57" s="867"/>
      <c r="FK57" s="854"/>
      <c r="FL57" s="854"/>
      <c r="FM57" s="867"/>
      <c r="FN57" s="854"/>
      <c r="FO57" s="854"/>
      <c r="FP57" s="867"/>
      <c r="FQ57" s="854"/>
      <c r="FR57" s="854"/>
      <c r="FS57" s="867"/>
      <c r="FT57" s="854"/>
      <c r="FU57" s="854"/>
      <c r="FV57" s="867"/>
      <c r="FW57" s="854"/>
      <c r="FX57" s="854"/>
      <c r="FY57" s="867"/>
      <c r="FZ57" s="854"/>
      <c r="GA57" s="854"/>
      <c r="GB57" s="867"/>
      <c r="GC57" s="854"/>
      <c r="GD57" s="854"/>
      <c r="GE57" s="867"/>
      <c r="GF57" s="854"/>
      <c r="GG57" s="854"/>
      <c r="GH57" s="867"/>
      <c r="GI57" s="854"/>
      <c r="GJ57" s="854"/>
      <c r="GK57" s="779"/>
      <c r="GL57" s="855"/>
      <c r="GM57" s="855"/>
      <c r="GN57" s="779"/>
      <c r="GO57" s="855"/>
      <c r="GP57" s="855"/>
      <c r="GQ57" s="779"/>
      <c r="GR57" s="855"/>
      <c r="GS57" s="855"/>
      <c r="GT57" s="779"/>
      <c r="GU57" s="855"/>
      <c r="GV57" s="855"/>
      <c r="GW57" s="779"/>
      <c r="GX57" s="855"/>
      <c r="GY57" s="855"/>
      <c r="GZ57" s="779"/>
      <c r="HA57" s="855"/>
      <c r="HB57" s="855"/>
      <c r="HC57" s="1001"/>
      <c r="HD57" s="855"/>
      <c r="HE57" s="855"/>
      <c r="HF57" s="1001"/>
      <c r="HG57" s="855"/>
      <c r="HH57" s="855"/>
      <c r="HI57" s="1001"/>
      <c r="HJ57" s="855"/>
      <c r="HK57" s="855"/>
      <c r="HL57" s="1001"/>
      <c r="HM57" s="855"/>
      <c r="HN57" s="855"/>
      <c r="HO57" s="1001"/>
      <c r="HP57" s="855"/>
      <c r="HQ57" s="855"/>
      <c r="HR57" s="1001"/>
      <c r="HS57" s="855"/>
      <c r="HT57" s="855"/>
      <c r="HU57" s="1001"/>
      <c r="HV57" s="855"/>
      <c r="HW57" s="855"/>
      <c r="HX57" s="1001"/>
      <c r="HY57" s="855"/>
      <c r="HZ57" s="855"/>
      <c r="IA57" s="1001"/>
      <c r="IB57" s="855"/>
      <c r="IC57" s="855"/>
      <c r="ID57" s="1001"/>
      <c r="IE57" s="855"/>
      <c r="IF57" s="855"/>
      <c r="IG57" s="1001"/>
      <c r="IH57" s="855"/>
      <c r="II57" s="855"/>
      <c r="IJ57" s="1001"/>
      <c r="IK57" s="856"/>
      <c r="IL57" s="1001"/>
      <c r="IM57" s="856"/>
      <c r="IN57" s="1001"/>
      <c r="IO57" s="855"/>
      <c r="IP57" s="855"/>
      <c r="IQ57" s="1001"/>
      <c r="IR57" s="855"/>
      <c r="IS57" s="855"/>
      <c r="IT57" s="1001"/>
      <c r="IU57" s="855"/>
      <c r="IV57" s="855"/>
      <c r="IW57" s="870">
        <v>2.61</v>
      </c>
      <c r="IX57" s="913" t="s">
        <v>12</v>
      </c>
      <c r="IY57" s="913"/>
      <c r="IZ57" s="2225">
        <v>6.6</v>
      </c>
      <c r="JA57" s="913" t="s">
        <v>8</v>
      </c>
      <c r="JB57" s="903">
        <f>(IF(((IZ57/$C57)&lt;10),"&lt;10",ROUND((IZ57/$C57),0)))</f>
        <v>17</v>
      </c>
      <c r="JC57" s="870">
        <v>0.24</v>
      </c>
      <c r="JD57" s="913" t="s">
        <v>12</v>
      </c>
      <c r="JE57" s="913"/>
      <c r="JF57" s="914">
        <v>0.45</v>
      </c>
      <c r="JG57" s="913" t="s">
        <v>12</v>
      </c>
      <c r="JH57" s="913"/>
      <c r="JI57" s="870">
        <v>2.8000000000000001E-2</v>
      </c>
      <c r="JJ57" s="913" t="s">
        <v>8</v>
      </c>
      <c r="JK57" s="913"/>
      <c r="JL57" s="875">
        <v>1.0999999999999999E-2</v>
      </c>
      <c r="JM57" s="874" t="s">
        <v>12</v>
      </c>
      <c r="JN57" s="874"/>
      <c r="JO57" s="996"/>
      <c r="JP57" s="997"/>
      <c r="JQ57" s="997"/>
      <c r="JR57" s="996"/>
      <c r="JS57" s="997"/>
      <c r="JT57" s="997"/>
      <c r="JU57" s="996"/>
      <c r="JV57" s="997"/>
      <c r="JW57" s="997"/>
      <c r="JX57" s="996"/>
      <c r="JY57" s="997"/>
      <c r="JZ57" s="997"/>
      <c r="KA57" s="998"/>
      <c r="KB57" s="997"/>
      <c r="KC57" s="997"/>
      <c r="KD57" s="996"/>
      <c r="KE57" s="997"/>
      <c r="KF57" s="997"/>
      <c r="KG57" s="997"/>
      <c r="KH57" s="997"/>
      <c r="KI57" s="997"/>
      <c r="KJ57" s="996"/>
      <c r="KK57" s="996"/>
      <c r="KL57" s="996"/>
      <c r="KM57" s="996"/>
      <c r="KN57" s="996"/>
      <c r="KO57" s="996"/>
      <c r="KP57" s="996"/>
      <c r="KQ57" s="996"/>
      <c r="KR57" s="996"/>
      <c r="KS57" s="998"/>
      <c r="KT57" s="997"/>
      <c r="KU57" s="997"/>
      <c r="KV57" s="996"/>
      <c r="KW57" s="997"/>
      <c r="KX57" s="997"/>
      <c r="KY57" s="996"/>
      <c r="KZ57" s="997"/>
      <c r="LA57" s="997"/>
      <c r="LB57" s="996"/>
      <c r="LC57" s="997"/>
      <c r="LD57" s="997"/>
      <c r="LE57" s="996"/>
      <c r="LF57" s="997"/>
      <c r="LG57" s="997"/>
      <c r="LH57" s="996"/>
      <c r="LI57" s="997"/>
      <c r="LJ57" s="997"/>
      <c r="LK57" s="996"/>
      <c r="LL57" s="997"/>
      <c r="LM57" s="997"/>
      <c r="LN57" s="998"/>
      <c r="LO57" s="997"/>
      <c r="LP57" s="997"/>
      <c r="LQ57" s="996"/>
      <c r="LR57" s="997"/>
      <c r="LS57" s="997"/>
      <c r="LT57" s="996"/>
      <c r="LU57" s="997"/>
      <c r="LV57" s="997"/>
      <c r="LW57" s="996"/>
      <c r="LX57" s="997"/>
      <c r="LY57" s="997"/>
      <c r="LZ57" s="996"/>
      <c r="MA57" s="997"/>
      <c r="MB57" s="997"/>
      <c r="MC57" s="996"/>
      <c r="MD57" s="997"/>
      <c r="ME57" s="997"/>
      <c r="MF57" s="999"/>
      <c r="MG57" s="997"/>
      <c r="MH57" s="997"/>
      <c r="MI57" s="998"/>
      <c r="MJ57" s="997"/>
      <c r="MK57" s="997"/>
      <c r="ML57" s="996"/>
      <c r="MM57" s="997"/>
      <c r="MN57" s="997"/>
      <c r="MO57" s="996"/>
      <c r="MP57" s="997"/>
      <c r="MQ57" s="997"/>
      <c r="MR57" s="996"/>
      <c r="MS57" s="997"/>
      <c r="MT57" s="997"/>
      <c r="MU57" s="996"/>
      <c r="MV57" s="997"/>
      <c r="MW57" s="997"/>
      <c r="MX57" s="996"/>
      <c r="MY57" s="997"/>
      <c r="MZ57" s="997"/>
      <c r="NA57" s="996"/>
      <c r="NB57" s="997"/>
      <c r="NC57" s="997"/>
      <c r="ND57" s="998"/>
      <c r="NE57" s="997"/>
      <c r="NF57" s="997"/>
      <c r="NG57" s="996"/>
      <c r="NH57" s="997"/>
      <c r="NI57" s="997"/>
      <c r="NJ57" s="996"/>
      <c r="NK57" s="997"/>
      <c r="NL57" s="997"/>
      <c r="NM57" s="996"/>
      <c r="NN57" s="997"/>
      <c r="NO57" s="997"/>
      <c r="NP57" s="1000"/>
      <c r="NQ57" s="997"/>
      <c r="NR57" s="997"/>
      <c r="NS57" s="996"/>
      <c r="NT57" s="997"/>
      <c r="NU57" s="997"/>
      <c r="NV57" s="996"/>
      <c r="NW57" s="997"/>
      <c r="NX57" s="997"/>
      <c r="NY57" s="998"/>
      <c r="NZ57" s="997"/>
      <c r="OA57" s="997"/>
      <c r="OB57" s="996"/>
      <c r="OC57" s="997"/>
      <c r="OD57" s="997"/>
      <c r="OE57" s="996"/>
      <c r="OF57" s="997"/>
      <c r="OG57" s="997"/>
      <c r="OH57" s="996"/>
      <c r="OI57" s="997"/>
      <c r="OJ57" s="997"/>
      <c r="OK57" s="996"/>
      <c r="OL57" s="997"/>
      <c r="OM57" s="997"/>
      <c r="ON57" s="996"/>
      <c r="OO57" s="997"/>
      <c r="OP57" s="997"/>
      <c r="OQ57" s="996"/>
      <c r="OR57" s="997"/>
      <c r="OS57" s="997"/>
      <c r="OT57" s="998"/>
      <c r="OU57" s="997"/>
      <c r="OV57" s="997"/>
      <c r="OW57" s="998"/>
      <c r="OX57" s="997"/>
      <c r="OY57" s="997"/>
      <c r="OZ57" s="998"/>
      <c r="PA57" s="997"/>
      <c r="PB57" s="997"/>
    </row>
    <row r="58" spans="1:418" s="987" customFormat="1" ht="13.5" customHeight="1" x14ac:dyDescent="0.2">
      <c r="A58" s="988" t="s">
        <v>565</v>
      </c>
      <c r="B58" s="989" t="s">
        <v>557</v>
      </c>
      <c r="C58" s="869">
        <v>1.2999999999999999E-3</v>
      </c>
      <c r="D58" s="769" t="s">
        <v>2</v>
      </c>
      <c r="E58" s="852"/>
      <c r="F58" s="854"/>
      <c r="G58" s="854"/>
      <c r="H58" s="852"/>
      <c r="I58" s="854"/>
      <c r="J58" s="854"/>
      <c r="K58" s="852"/>
      <c r="L58" s="854"/>
      <c r="M58" s="854"/>
      <c r="N58" s="852"/>
      <c r="O58" s="854"/>
      <c r="P58" s="854"/>
      <c r="Q58" s="852"/>
      <c r="R58" s="854"/>
      <c r="S58" s="854"/>
      <c r="T58" s="852"/>
      <c r="U58" s="854"/>
      <c r="V58" s="854"/>
      <c r="W58" s="852"/>
      <c r="X58" s="854"/>
      <c r="Y58" s="854"/>
      <c r="Z58" s="852"/>
      <c r="AA58" s="854"/>
      <c r="AB58" s="854"/>
      <c r="AC58" s="852"/>
      <c r="AD58" s="854"/>
      <c r="AE58" s="854"/>
      <c r="AF58" s="852"/>
      <c r="AG58" s="854"/>
      <c r="AH58" s="854"/>
      <c r="AI58" s="852"/>
      <c r="AJ58" s="854"/>
      <c r="AK58" s="854"/>
      <c r="AL58" s="852"/>
      <c r="AM58" s="854"/>
      <c r="AN58" s="854"/>
      <c r="AO58" s="852"/>
      <c r="AP58" s="854"/>
      <c r="AQ58" s="854"/>
      <c r="AR58" s="852"/>
      <c r="AS58" s="854"/>
      <c r="AT58" s="854"/>
      <c r="AU58" s="852"/>
      <c r="AV58" s="854"/>
      <c r="AW58" s="854"/>
      <c r="AX58" s="852"/>
      <c r="AY58" s="854"/>
      <c r="AZ58" s="854"/>
      <c r="BA58" s="852"/>
      <c r="BB58" s="854"/>
      <c r="BC58" s="854"/>
      <c r="BD58" s="852"/>
      <c r="BE58" s="854"/>
      <c r="BF58" s="854"/>
      <c r="BG58" s="852"/>
      <c r="BH58" s="854"/>
      <c r="BI58" s="854"/>
      <c r="BJ58" s="852"/>
      <c r="BK58" s="854"/>
      <c r="BL58" s="854"/>
      <c r="BM58" s="852"/>
      <c r="BN58" s="854"/>
      <c r="BO58" s="854"/>
      <c r="BP58" s="852"/>
      <c r="BQ58" s="854"/>
      <c r="BR58" s="854"/>
      <c r="BS58" s="852"/>
      <c r="BT58" s="912"/>
      <c r="BU58" s="852"/>
      <c r="BV58" s="854"/>
      <c r="BW58" s="854"/>
      <c r="BX58" s="852"/>
      <c r="BY58" s="854"/>
      <c r="BZ58" s="854"/>
      <c r="CA58" s="852"/>
      <c r="CB58" s="854"/>
      <c r="CC58" s="854"/>
      <c r="CD58" s="852"/>
      <c r="CE58" s="854"/>
      <c r="CF58" s="854"/>
      <c r="CG58" s="852"/>
      <c r="CH58" s="854"/>
      <c r="CI58" s="854"/>
      <c r="CJ58" s="852"/>
      <c r="CK58" s="854"/>
      <c r="CL58" s="854"/>
      <c r="CM58" s="852"/>
      <c r="CN58" s="854"/>
      <c r="CO58" s="854"/>
      <c r="CP58" s="852"/>
      <c r="CQ58" s="854"/>
      <c r="CR58" s="854"/>
      <c r="CS58" s="852"/>
      <c r="CT58" s="854"/>
      <c r="CU58" s="854"/>
      <c r="CV58" s="852"/>
      <c r="CW58" s="854"/>
      <c r="CX58" s="854"/>
      <c r="CY58" s="852"/>
      <c r="CZ58" s="854"/>
      <c r="DA58" s="854"/>
      <c r="DB58" s="852"/>
      <c r="DC58" s="912"/>
      <c r="DD58" s="852"/>
      <c r="DE58" s="912"/>
      <c r="DF58" s="852"/>
      <c r="DG58" s="854"/>
      <c r="DH58" s="854"/>
      <c r="DI58" s="852"/>
      <c r="DJ58" s="854"/>
      <c r="DK58" s="854"/>
      <c r="DL58" s="852"/>
      <c r="DM58" s="854"/>
      <c r="DN58" s="854"/>
      <c r="DO58" s="852"/>
      <c r="DP58" s="854"/>
      <c r="DQ58" s="854"/>
      <c r="DR58" s="852"/>
      <c r="DS58" s="854"/>
      <c r="DT58" s="854"/>
      <c r="DU58" s="852"/>
      <c r="DV58" s="854"/>
      <c r="DW58" s="854"/>
      <c r="DX58" s="852"/>
      <c r="DY58" s="854"/>
      <c r="DZ58" s="854"/>
      <c r="EA58" s="852"/>
      <c r="EB58" s="854"/>
      <c r="EC58" s="854"/>
      <c r="ED58" s="852"/>
      <c r="EE58" s="912"/>
      <c r="EF58" s="852"/>
      <c r="EG58" s="854"/>
      <c r="EH58" s="854"/>
      <c r="EI58" s="852"/>
      <c r="EJ58" s="854"/>
      <c r="EK58" s="854"/>
      <c r="EL58" s="852"/>
      <c r="EM58" s="854"/>
      <c r="EN58" s="854"/>
      <c r="EO58" s="852"/>
      <c r="EP58" s="854"/>
      <c r="EQ58" s="854"/>
      <c r="ER58" s="852"/>
      <c r="ES58" s="854"/>
      <c r="ET58" s="854"/>
      <c r="EU58" s="867"/>
      <c r="EV58" s="854"/>
      <c r="EW58" s="854"/>
      <c r="EX58" s="867"/>
      <c r="EY58" s="854"/>
      <c r="EZ58" s="854"/>
      <c r="FA58" s="867"/>
      <c r="FB58" s="854"/>
      <c r="FC58" s="854"/>
      <c r="FD58" s="867"/>
      <c r="FE58" s="854"/>
      <c r="FF58" s="854"/>
      <c r="FG58" s="867"/>
      <c r="FH58" s="854"/>
      <c r="FI58" s="854"/>
      <c r="FJ58" s="867"/>
      <c r="FK58" s="854"/>
      <c r="FL58" s="854"/>
      <c r="FM58" s="867"/>
      <c r="FN58" s="854"/>
      <c r="FO58" s="854"/>
      <c r="FP58" s="867"/>
      <c r="FQ58" s="854"/>
      <c r="FR58" s="854"/>
      <c r="FS58" s="867"/>
      <c r="FT58" s="854"/>
      <c r="FU58" s="854"/>
      <c r="FV58" s="867"/>
      <c r="FW58" s="854"/>
      <c r="FX58" s="854"/>
      <c r="FY58" s="867"/>
      <c r="FZ58" s="854"/>
      <c r="GA58" s="854"/>
      <c r="GB58" s="867"/>
      <c r="GC58" s="854"/>
      <c r="GD58" s="854"/>
      <c r="GE58" s="867"/>
      <c r="GF58" s="854"/>
      <c r="GG58" s="854"/>
      <c r="GH58" s="867"/>
      <c r="GI58" s="854"/>
      <c r="GJ58" s="854"/>
      <c r="GK58" s="779"/>
      <c r="GL58" s="855"/>
      <c r="GM58" s="855"/>
      <c r="GN58" s="779"/>
      <c r="GO58" s="855"/>
      <c r="GP58" s="855"/>
      <c r="GQ58" s="779"/>
      <c r="GR58" s="855"/>
      <c r="GS58" s="855"/>
      <c r="GT58" s="779"/>
      <c r="GU58" s="855"/>
      <c r="GV58" s="855"/>
      <c r="GW58" s="779"/>
      <c r="GX58" s="855"/>
      <c r="GY58" s="855"/>
      <c r="GZ58" s="779"/>
      <c r="HA58" s="855"/>
      <c r="HB58" s="855"/>
      <c r="HC58" s="1001"/>
      <c r="HD58" s="855"/>
      <c r="HE58" s="855"/>
      <c r="HF58" s="1001"/>
      <c r="HG58" s="855"/>
      <c r="HH58" s="855"/>
      <c r="HI58" s="1001"/>
      <c r="HJ58" s="855"/>
      <c r="HK58" s="855"/>
      <c r="HL58" s="1001"/>
      <c r="HM58" s="855"/>
      <c r="HN58" s="855"/>
      <c r="HO58" s="1001"/>
      <c r="HP58" s="855"/>
      <c r="HQ58" s="855"/>
      <c r="HR58" s="1001"/>
      <c r="HS58" s="855"/>
      <c r="HT58" s="855"/>
      <c r="HU58" s="1001"/>
      <c r="HV58" s="855"/>
      <c r="HW58" s="855"/>
      <c r="HX58" s="1001"/>
      <c r="HY58" s="855"/>
      <c r="HZ58" s="855"/>
      <c r="IA58" s="1001"/>
      <c r="IB58" s="855"/>
      <c r="IC58" s="855"/>
      <c r="ID58" s="1001"/>
      <c r="IE58" s="855"/>
      <c r="IF58" s="855"/>
      <c r="IG58" s="1001"/>
      <c r="IH58" s="855"/>
      <c r="II58" s="855"/>
      <c r="IJ58" s="1001"/>
      <c r="IK58" s="856"/>
      <c r="IL58" s="1001"/>
      <c r="IM58" s="856"/>
      <c r="IN58" s="1001"/>
      <c r="IO58" s="855"/>
      <c r="IP58" s="855"/>
      <c r="IQ58" s="1001"/>
      <c r="IR58" s="855"/>
      <c r="IS58" s="855"/>
      <c r="IT58" s="1001"/>
      <c r="IU58" s="855"/>
      <c r="IV58" s="855"/>
      <c r="IW58" s="870">
        <v>3.7800000000000002</v>
      </c>
      <c r="IX58" s="913" t="s">
        <v>12</v>
      </c>
      <c r="IY58" s="913"/>
      <c r="IZ58" s="1003">
        <v>71.900000000000006</v>
      </c>
      <c r="JA58" s="913" t="s">
        <v>3</v>
      </c>
      <c r="JB58" s="1006">
        <f t="shared" ref="JB58:JB59" si="0">(IF(((IZ58/$C58)&lt;10),"&lt;10",ROUND((IZ58/$C58),0)))</f>
        <v>55308</v>
      </c>
      <c r="JC58" s="870">
        <v>0.36</v>
      </c>
      <c r="JD58" s="913" t="s">
        <v>12</v>
      </c>
      <c r="JE58" s="913"/>
      <c r="JF58" s="914">
        <v>0.65</v>
      </c>
      <c r="JG58" s="913" t="s">
        <v>12</v>
      </c>
      <c r="JH58" s="913"/>
      <c r="JI58" s="870">
        <v>3.6999999999999998E-2</v>
      </c>
      <c r="JJ58" s="913" t="s">
        <v>12</v>
      </c>
      <c r="JK58" s="913"/>
      <c r="JL58" s="875">
        <v>1.6E-2</v>
      </c>
      <c r="JM58" s="874" t="s">
        <v>12</v>
      </c>
      <c r="JN58" s="874"/>
      <c r="JO58" s="996"/>
      <c r="JP58" s="997"/>
      <c r="JQ58" s="997"/>
      <c r="JR58" s="996"/>
      <c r="JS58" s="997"/>
      <c r="JT58" s="997"/>
      <c r="JU58" s="996"/>
      <c r="JV58" s="997"/>
      <c r="JW58" s="997"/>
      <c r="JX58" s="996"/>
      <c r="JY58" s="997"/>
      <c r="JZ58" s="997"/>
      <c r="KA58" s="998"/>
      <c r="KB58" s="997"/>
      <c r="KC58" s="997"/>
      <c r="KD58" s="996"/>
      <c r="KE58" s="997"/>
      <c r="KF58" s="997"/>
      <c r="KG58" s="997"/>
      <c r="KH58" s="997"/>
      <c r="KI58" s="997"/>
      <c r="KJ58" s="996"/>
      <c r="KK58" s="996"/>
      <c r="KL58" s="996"/>
      <c r="KM58" s="996"/>
      <c r="KN58" s="996"/>
      <c r="KO58" s="996"/>
      <c r="KP58" s="996"/>
      <c r="KQ58" s="996"/>
      <c r="KR58" s="996"/>
      <c r="KS58" s="998"/>
      <c r="KT58" s="997"/>
      <c r="KU58" s="997"/>
      <c r="KV58" s="996"/>
      <c r="KW58" s="997"/>
      <c r="KX58" s="997"/>
      <c r="KY58" s="996"/>
      <c r="KZ58" s="997"/>
      <c r="LA58" s="997"/>
      <c r="LB58" s="996"/>
      <c r="LC58" s="997"/>
      <c r="LD58" s="997"/>
      <c r="LE58" s="996"/>
      <c r="LF58" s="997"/>
      <c r="LG58" s="997"/>
      <c r="LH58" s="996"/>
      <c r="LI58" s="997"/>
      <c r="LJ58" s="997"/>
      <c r="LK58" s="996"/>
      <c r="LL58" s="997"/>
      <c r="LM58" s="997"/>
      <c r="LN58" s="998"/>
      <c r="LO58" s="997"/>
      <c r="LP58" s="997"/>
      <c r="LQ58" s="996"/>
      <c r="LR58" s="997"/>
      <c r="LS58" s="997"/>
      <c r="LT58" s="996"/>
      <c r="LU58" s="997"/>
      <c r="LV58" s="997"/>
      <c r="LW58" s="996"/>
      <c r="LX58" s="997"/>
      <c r="LY58" s="997"/>
      <c r="LZ58" s="996"/>
      <c r="MA58" s="997"/>
      <c r="MB58" s="997"/>
      <c r="MC58" s="996"/>
      <c r="MD58" s="997"/>
      <c r="ME58" s="997"/>
      <c r="MF58" s="999"/>
      <c r="MG58" s="997"/>
      <c r="MH58" s="997"/>
      <c r="MI58" s="998"/>
      <c r="MJ58" s="997"/>
      <c r="MK58" s="997"/>
      <c r="ML58" s="996"/>
      <c r="MM58" s="997"/>
      <c r="MN58" s="997"/>
      <c r="MO58" s="996"/>
      <c r="MP58" s="997"/>
      <c r="MQ58" s="997"/>
      <c r="MR58" s="996"/>
      <c r="MS58" s="997"/>
      <c r="MT58" s="997"/>
      <c r="MU58" s="996"/>
      <c r="MV58" s="997"/>
      <c r="MW58" s="997"/>
      <c r="MX58" s="996"/>
      <c r="MY58" s="997"/>
      <c r="MZ58" s="997"/>
      <c r="NA58" s="996"/>
      <c r="NB58" s="997"/>
      <c r="NC58" s="997"/>
      <c r="ND58" s="998"/>
      <c r="NE58" s="997"/>
      <c r="NF58" s="997"/>
      <c r="NG58" s="996"/>
      <c r="NH58" s="997"/>
      <c r="NI58" s="997"/>
      <c r="NJ58" s="996"/>
      <c r="NK58" s="997"/>
      <c r="NL58" s="997"/>
      <c r="NM58" s="996"/>
      <c r="NN58" s="997"/>
      <c r="NO58" s="997"/>
      <c r="NP58" s="1000"/>
      <c r="NQ58" s="997"/>
      <c r="NR58" s="997"/>
      <c r="NS58" s="996"/>
      <c r="NT58" s="997"/>
      <c r="NU58" s="997"/>
      <c r="NV58" s="996"/>
      <c r="NW58" s="997"/>
      <c r="NX58" s="997"/>
      <c r="NY58" s="998"/>
      <c r="NZ58" s="997"/>
      <c r="OA58" s="997"/>
      <c r="OB58" s="996"/>
      <c r="OC58" s="997"/>
      <c r="OD58" s="997"/>
      <c r="OE58" s="996"/>
      <c r="OF58" s="997"/>
      <c r="OG58" s="997"/>
      <c r="OH58" s="996"/>
      <c r="OI58" s="997"/>
      <c r="OJ58" s="997"/>
      <c r="OK58" s="996"/>
      <c r="OL58" s="997"/>
      <c r="OM58" s="997"/>
      <c r="ON58" s="996"/>
      <c r="OO58" s="997"/>
      <c r="OP58" s="997"/>
      <c r="OQ58" s="996"/>
      <c r="OR58" s="997"/>
      <c r="OS58" s="997"/>
      <c r="OT58" s="998"/>
      <c r="OU58" s="997"/>
      <c r="OV58" s="997"/>
      <c r="OW58" s="998"/>
      <c r="OX58" s="997"/>
      <c r="OY58" s="997"/>
      <c r="OZ58" s="998"/>
      <c r="PA58" s="997"/>
      <c r="PB58" s="997"/>
    </row>
    <row r="59" spans="1:418" s="987" customFormat="1" ht="13.5" customHeight="1" x14ac:dyDescent="0.2">
      <c r="A59" s="988" t="s">
        <v>566</v>
      </c>
      <c r="B59" s="989" t="s">
        <v>557</v>
      </c>
      <c r="C59" s="869">
        <v>1.2999999999999999E-3</v>
      </c>
      <c r="D59" s="769" t="s">
        <v>2</v>
      </c>
      <c r="E59" s="852"/>
      <c r="F59" s="854"/>
      <c r="G59" s="854"/>
      <c r="H59" s="852"/>
      <c r="I59" s="854"/>
      <c r="J59" s="854"/>
      <c r="K59" s="852"/>
      <c r="L59" s="854"/>
      <c r="M59" s="854"/>
      <c r="N59" s="852"/>
      <c r="O59" s="854"/>
      <c r="P59" s="854"/>
      <c r="Q59" s="852"/>
      <c r="R59" s="854"/>
      <c r="S59" s="854"/>
      <c r="T59" s="852"/>
      <c r="U59" s="854"/>
      <c r="V59" s="854"/>
      <c r="W59" s="852"/>
      <c r="X59" s="854"/>
      <c r="Y59" s="854"/>
      <c r="Z59" s="852"/>
      <c r="AA59" s="854"/>
      <c r="AB59" s="854"/>
      <c r="AC59" s="852"/>
      <c r="AD59" s="854"/>
      <c r="AE59" s="854"/>
      <c r="AF59" s="852"/>
      <c r="AG59" s="854"/>
      <c r="AH59" s="854"/>
      <c r="AI59" s="852"/>
      <c r="AJ59" s="854"/>
      <c r="AK59" s="854"/>
      <c r="AL59" s="852"/>
      <c r="AM59" s="854"/>
      <c r="AN59" s="854"/>
      <c r="AO59" s="852"/>
      <c r="AP59" s="854"/>
      <c r="AQ59" s="854"/>
      <c r="AR59" s="852"/>
      <c r="AS59" s="854"/>
      <c r="AT59" s="854"/>
      <c r="AU59" s="852"/>
      <c r="AV59" s="854"/>
      <c r="AW59" s="854"/>
      <c r="AX59" s="852"/>
      <c r="AY59" s="854"/>
      <c r="AZ59" s="854"/>
      <c r="BA59" s="852"/>
      <c r="BB59" s="854"/>
      <c r="BC59" s="854"/>
      <c r="BD59" s="852"/>
      <c r="BE59" s="854"/>
      <c r="BF59" s="854"/>
      <c r="BG59" s="852"/>
      <c r="BH59" s="854"/>
      <c r="BI59" s="854"/>
      <c r="BJ59" s="852"/>
      <c r="BK59" s="854"/>
      <c r="BL59" s="854"/>
      <c r="BM59" s="852"/>
      <c r="BN59" s="854"/>
      <c r="BO59" s="854"/>
      <c r="BP59" s="852"/>
      <c r="BQ59" s="854"/>
      <c r="BR59" s="854"/>
      <c r="BS59" s="852"/>
      <c r="BT59" s="912"/>
      <c r="BU59" s="852"/>
      <c r="BV59" s="854"/>
      <c r="BW59" s="854"/>
      <c r="BX59" s="852"/>
      <c r="BY59" s="854"/>
      <c r="BZ59" s="854"/>
      <c r="CA59" s="852"/>
      <c r="CB59" s="854"/>
      <c r="CC59" s="854"/>
      <c r="CD59" s="852"/>
      <c r="CE59" s="854"/>
      <c r="CF59" s="854"/>
      <c r="CG59" s="852"/>
      <c r="CH59" s="854"/>
      <c r="CI59" s="854"/>
      <c r="CJ59" s="852"/>
      <c r="CK59" s="854"/>
      <c r="CL59" s="854"/>
      <c r="CM59" s="852"/>
      <c r="CN59" s="854"/>
      <c r="CO59" s="854"/>
      <c r="CP59" s="852"/>
      <c r="CQ59" s="854"/>
      <c r="CR59" s="854"/>
      <c r="CS59" s="852"/>
      <c r="CT59" s="854"/>
      <c r="CU59" s="854"/>
      <c r="CV59" s="852"/>
      <c r="CW59" s="854"/>
      <c r="CX59" s="854"/>
      <c r="CY59" s="852"/>
      <c r="CZ59" s="854"/>
      <c r="DA59" s="854"/>
      <c r="DB59" s="852"/>
      <c r="DC59" s="912"/>
      <c r="DD59" s="852"/>
      <c r="DE59" s="912"/>
      <c r="DF59" s="852"/>
      <c r="DG59" s="854"/>
      <c r="DH59" s="854"/>
      <c r="DI59" s="852"/>
      <c r="DJ59" s="854"/>
      <c r="DK59" s="854"/>
      <c r="DL59" s="852"/>
      <c r="DM59" s="854"/>
      <c r="DN59" s="854"/>
      <c r="DO59" s="852"/>
      <c r="DP59" s="854"/>
      <c r="DQ59" s="854"/>
      <c r="DR59" s="852"/>
      <c r="DS59" s="854"/>
      <c r="DT59" s="854"/>
      <c r="DU59" s="852"/>
      <c r="DV59" s="854"/>
      <c r="DW59" s="854"/>
      <c r="DX59" s="852"/>
      <c r="DY59" s="854"/>
      <c r="DZ59" s="854"/>
      <c r="EA59" s="852"/>
      <c r="EB59" s="854"/>
      <c r="EC59" s="854"/>
      <c r="ED59" s="852"/>
      <c r="EE59" s="912"/>
      <c r="EF59" s="852"/>
      <c r="EG59" s="854"/>
      <c r="EH59" s="854"/>
      <c r="EI59" s="852"/>
      <c r="EJ59" s="854"/>
      <c r="EK59" s="854"/>
      <c r="EL59" s="852"/>
      <c r="EM59" s="854"/>
      <c r="EN59" s="854"/>
      <c r="EO59" s="852"/>
      <c r="EP59" s="854"/>
      <c r="EQ59" s="854"/>
      <c r="ER59" s="852"/>
      <c r="ES59" s="854"/>
      <c r="ET59" s="854"/>
      <c r="EU59" s="867"/>
      <c r="EV59" s="854"/>
      <c r="EW59" s="854"/>
      <c r="EX59" s="867"/>
      <c r="EY59" s="854"/>
      <c r="EZ59" s="854"/>
      <c r="FA59" s="867"/>
      <c r="FB59" s="854"/>
      <c r="FC59" s="854"/>
      <c r="FD59" s="867"/>
      <c r="FE59" s="854"/>
      <c r="FF59" s="854"/>
      <c r="FG59" s="867"/>
      <c r="FH59" s="854"/>
      <c r="FI59" s="854"/>
      <c r="FJ59" s="867"/>
      <c r="FK59" s="854"/>
      <c r="FL59" s="854"/>
      <c r="FM59" s="867"/>
      <c r="FN59" s="854"/>
      <c r="FO59" s="854"/>
      <c r="FP59" s="867"/>
      <c r="FQ59" s="854"/>
      <c r="FR59" s="854"/>
      <c r="FS59" s="867"/>
      <c r="FT59" s="854"/>
      <c r="FU59" s="854"/>
      <c r="FV59" s="867"/>
      <c r="FW59" s="854"/>
      <c r="FX59" s="854"/>
      <c r="FY59" s="867"/>
      <c r="FZ59" s="854"/>
      <c r="GA59" s="854"/>
      <c r="GB59" s="867"/>
      <c r="GC59" s="854"/>
      <c r="GD59" s="854"/>
      <c r="GE59" s="867"/>
      <c r="GF59" s="854"/>
      <c r="GG59" s="854"/>
      <c r="GH59" s="867"/>
      <c r="GI59" s="854"/>
      <c r="GJ59" s="854"/>
      <c r="GK59" s="1004">
        <v>1.8E-3</v>
      </c>
      <c r="GL59" s="855" t="s">
        <v>8</v>
      </c>
      <c r="GM59" s="903" t="str">
        <f>(IF(((GK59/$C59)&lt;10),"&lt;10",ROUND((GK59/$C59),0)))</f>
        <v>&lt;10</v>
      </c>
      <c r="GN59" s="779">
        <v>1.31E-3</v>
      </c>
      <c r="GO59" s="855" t="s">
        <v>12</v>
      </c>
      <c r="GP59" s="855"/>
      <c r="GQ59" s="779">
        <v>1.31E-3</v>
      </c>
      <c r="GR59" s="855" t="s">
        <v>12</v>
      </c>
      <c r="GS59" s="855"/>
      <c r="GT59" s="779">
        <v>1.31E-3</v>
      </c>
      <c r="GU59" s="855" t="s">
        <v>12</v>
      </c>
      <c r="GV59" s="855"/>
      <c r="GW59" s="779">
        <v>1.4E-3</v>
      </c>
      <c r="GX59" s="855" t="s">
        <v>12</v>
      </c>
      <c r="GY59" s="855"/>
      <c r="GZ59" s="779">
        <v>1.3799999999999999E-3</v>
      </c>
      <c r="HA59" s="855" t="s">
        <v>12</v>
      </c>
      <c r="HB59" s="855"/>
      <c r="HC59" s="1001"/>
      <c r="HD59" s="855"/>
      <c r="HE59" s="855"/>
      <c r="HF59" s="1001"/>
      <c r="HG59" s="855"/>
      <c r="HH59" s="855"/>
      <c r="HI59" s="1001"/>
      <c r="HJ59" s="855" t="s">
        <v>3</v>
      </c>
      <c r="HK59" s="855"/>
      <c r="HL59" s="1001"/>
      <c r="HM59" s="855"/>
      <c r="HN59" s="855"/>
      <c r="HO59" s="1001"/>
      <c r="HP59" s="855"/>
      <c r="HQ59" s="855"/>
      <c r="HR59" s="1001"/>
      <c r="HS59" s="855"/>
      <c r="HT59" s="855"/>
      <c r="HU59" s="1001"/>
      <c r="HV59" s="855" t="s">
        <v>3</v>
      </c>
      <c r="HW59" s="855"/>
      <c r="HX59" s="1001"/>
      <c r="HY59" s="855"/>
      <c r="HZ59" s="855"/>
      <c r="IA59" s="1001"/>
      <c r="IB59" s="855"/>
      <c r="IC59" s="855"/>
      <c r="ID59" s="1001"/>
      <c r="IE59" s="855"/>
      <c r="IF59" s="855"/>
      <c r="IG59" s="1001"/>
      <c r="IH59" s="855" t="s">
        <v>3</v>
      </c>
      <c r="II59" s="855"/>
      <c r="IJ59" s="1001"/>
      <c r="IK59" s="856"/>
      <c r="IL59" s="1001"/>
      <c r="IM59" s="856"/>
      <c r="IN59" s="1001"/>
      <c r="IO59" s="855"/>
      <c r="IP59" s="855"/>
      <c r="IQ59" s="1001"/>
      <c r="IR59" s="855" t="s">
        <v>3</v>
      </c>
      <c r="IS59" s="855"/>
      <c r="IT59" s="1001"/>
      <c r="IU59" s="855" t="s">
        <v>3</v>
      </c>
      <c r="IV59" s="855"/>
      <c r="IW59" s="915">
        <v>5.39</v>
      </c>
      <c r="IX59" s="913" t="s">
        <v>8</v>
      </c>
      <c r="IY59" s="903">
        <f>(IF(((IW59/$C59)&lt;10),"&lt;10",ROUND((IW59/$C59),0)))</f>
        <v>4146</v>
      </c>
      <c r="IZ59" s="1003">
        <v>159</v>
      </c>
      <c r="JA59" s="913" t="s">
        <v>3</v>
      </c>
      <c r="JB59" s="1006">
        <f t="shared" si="0"/>
        <v>122308</v>
      </c>
      <c r="JC59" s="870">
        <v>0.25</v>
      </c>
      <c r="JD59" s="913" t="s">
        <v>12</v>
      </c>
      <c r="JE59" s="913"/>
      <c r="JF59" s="914">
        <v>0.46</v>
      </c>
      <c r="JG59" s="913" t="s">
        <v>12</v>
      </c>
      <c r="JH59" s="913"/>
      <c r="JI59" s="870">
        <v>2.5999999999999999E-2</v>
      </c>
      <c r="JJ59" s="913" t="s">
        <v>12</v>
      </c>
      <c r="JK59" s="913"/>
      <c r="JL59" s="875">
        <v>1.0999999999999999E-2</v>
      </c>
      <c r="JM59" s="874" t="s">
        <v>12</v>
      </c>
      <c r="JN59" s="874"/>
      <c r="JO59" s="996"/>
      <c r="JP59" s="997"/>
      <c r="JQ59" s="997"/>
      <c r="JR59" s="996"/>
      <c r="JS59" s="997"/>
      <c r="JT59" s="997"/>
      <c r="JU59" s="996"/>
      <c r="JV59" s="997"/>
      <c r="JW59" s="997"/>
      <c r="JX59" s="996"/>
      <c r="JY59" s="997"/>
      <c r="JZ59" s="997"/>
      <c r="KA59" s="998"/>
      <c r="KB59" s="997"/>
      <c r="KC59" s="997"/>
      <c r="KD59" s="996"/>
      <c r="KE59" s="997"/>
      <c r="KF59" s="997"/>
      <c r="KG59" s="997"/>
      <c r="KH59" s="997"/>
      <c r="KI59" s="997"/>
      <c r="KJ59" s="996"/>
      <c r="KK59" s="996"/>
      <c r="KL59" s="996"/>
      <c r="KM59" s="996"/>
      <c r="KN59" s="996"/>
      <c r="KO59" s="996"/>
      <c r="KP59" s="996"/>
      <c r="KQ59" s="996"/>
      <c r="KR59" s="996"/>
      <c r="KS59" s="998"/>
      <c r="KT59" s="997"/>
      <c r="KU59" s="997"/>
      <c r="KV59" s="996"/>
      <c r="KW59" s="997"/>
      <c r="KX59" s="997"/>
      <c r="KY59" s="996"/>
      <c r="KZ59" s="997"/>
      <c r="LA59" s="997"/>
      <c r="LB59" s="996"/>
      <c r="LC59" s="997"/>
      <c r="LD59" s="997"/>
      <c r="LE59" s="996"/>
      <c r="LF59" s="997"/>
      <c r="LG59" s="997"/>
      <c r="LH59" s="996"/>
      <c r="LI59" s="997"/>
      <c r="LJ59" s="997"/>
      <c r="LK59" s="996"/>
      <c r="LL59" s="997"/>
      <c r="LM59" s="997"/>
      <c r="LN59" s="998"/>
      <c r="LO59" s="997"/>
      <c r="LP59" s="997"/>
      <c r="LQ59" s="996"/>
      <c r="LR59" s="997"/>
      <c r="LS59" s="997"/>
      <c r="LT59" s="996"/>
      <c r="LU59" s="997"/>
      <c r="LV59" s="997"/>
      <c r="LW59" s="996"/>
      <c r="LX59" s="997"/>
      <c r="LY59" s="997"/>
      <c r="LZ59" s="996"/>
      <c r="MA59" s="997"/>
      <c r="MB59" s="997"/>
      <c r="MC59" s="996"/>
      <c r="MD59" s="997"/>
      <c r="ME59" s="997"/>
      <c r="MF59" s="999"/>
      <c r="MG59" s="997"/>
      <c r="MH59" s="997"/>
      <c r="MI59" s="998"/>
      <c r="MJ59" s="997"/>
      <c r="MK59" s="997"/>
      <c r="ML59" s="996"/>
      <c r="MM59" s="997"/>
      <c r="MN59" s="997"/>
      <c r="MO59" s="996"/>
      <c r="MP59" s="997"/>
      <c r="MQ59" s="997"/>
      <c r="MR59" s="996"/>
      <c r="MS59" s="997"/>
      <c r="MT59" s="997"/>
      <c r="MU59" s="996"/>
      <c r="MV59" s="997"/>
      <c r="MW59" s="997"/>
      <c r="MX59" s="996"/>
      <c r="MY59" s="997"/>
      <c r="MZ59" s="997"/>
      <c r="NA59" s="996"/>
      <c r="NB59" s="997"/>
      <c r="NC59" s="997"/>
      <c r="ND59" s="998"/>
      <c r="NE59" s="997"/>
      <c r="NF59" s="997"/>
      <c r="NG59" s="996"/>
      <c r="NH59" s="997"/>
      <c r="NI59" s="997"/>
      <c r="NJ59" s="996"/>
      <c r="NK59" s="997"/>
      <c r="NL59" s="997"/>
      <c r="NM59" s="996"/>
      <c r="NN59" s="997"/>
      <c r="NO59" s="997"/>
      <c r="NP59" s="1000"/>
      <c r="NQ59" s="997"/>
      <c r="NR59" s="997"/>
      <c r="NS59" s="996"/>
      <c r="NT59" s="997"/>
      <c r="NU59" s="997"/>
      <c r="NV59" s="996"/>
      <c r="NW59" s="997"/>
      <c r="NX59" s="997"/>
      <c r="NY59" s="998"/>
      <c r="NZ59" s="997"/>
      <c r="OA59" s="997"/>
      <c r="OB59" s="996"/>
      <c r="OC59" s="997"/>
      <c r="OD59" s="997"/>
      <c r="OE59" s="996"/>
      <c r="OF59" s="997"/>
      <c r="OG59" s="997"/>
      <c r="OH59" s="996"/>
      <c r="OI59" s="997"/>
      <c r="OJ59" s="997"/>
      <c r="OK59" s="996"/>
      <c r="OL59" s="997"/>
      <c r="OM59" s="997"/>
      <c r="ON59" s="996"/>
      <c r="OO59" s="997"/>
      <c r="OP59" s="997"/>
      <c r="OQ59" s="996"/>
      <c r="OR59" s="997"/>
      <c r="OS59" s="997"/>
      <c r="OT59" s="998"/>
      <c r="OU59" s="997"/>
      <c r="OV59" s="997"/>
      <c r="OW59" s="998"/>
      <c r="OX59" s="997"/>
      <c r="OY59" s="997"/>
      <c r="OZ59" s="998"/>
      <c r="PA59" s="997"/>
      <c r="PB59" s="997"/>
    </row>
    <row r="60" spans="1:418" s="987" customFormat="1" ht="13.5" customHeight="1" x14ac:dyDescent="0.2">
      <c r="A60" s="988" t="s">
        <v>567</v>
      </c>
      <c r="B60" s="989" t="s">
        <v>557</v>
      </c>
      <c r="C60" s="869">
        <v>1.2E-4</v>
      </c>
      <c r="D60" s="769" t="s">
        <v>2</v>
      </c>
      <c r="E60" s="852"/>
      <c r="F60" s="854"/>
      <c r="G60" s="854"/>
      <c r="H60" s="852"/>
      <c r="I60" s="854"/>
      <c r="J60" s="854"/>
      <c r="K60" s="852"/>
      <c r="L60" s="854"/>
      <c r="M60" s="854"/>
      <c r="N60" s="852"/>
      <c r="O60" s="854"/>
      <c r="P60" s="854"/>
      <c r="Q60" s="852"/>
      <c r="R60" s="854"/>
      <c r="S60" s="854"/>
      <c r="T60" s="852"/>
      <c r="U60" s="854"/>
      <c r="V60" s="854"/>
      <c r="W60" s="852"/>
      <c r="X60" s="854"/>
      <c r="Y60" s="854"/>
      <c r="Z60" s="852"/>
      <c r="AA60" s="854"/>
      <c r="AB60" s="854"/>
      <c r="AC60" s="852"/>
      <c r="AD60" s="854"/>
      <c r="AE60" s="854"/>
      <c r="AF60" s="852"/>
      <c r="AG60" s="854"/>
      <c r="AH60" s="854"/>
      <c r="AI60" s="852"/>
      <c r="AJ60" s="854"/>
      <c r="AK60" s="854"/>
      <c r="AL60" s="852"/>
      <c r="AM60" s="854"/>
      <c r="AN60" s="854"/>
      <c r="AO60" s="852"/>
      <c r="AP60" s="854"/>
      <c r="AQ60" s="854"/>
      <c r="AR60" s="852"/>
      <c r="AS60" s="854"/>
      <c r="AT60" s="854"/>
      <c r="AU60" s="852"/>
      <c r="AV60" s="854"/>
      <c r="AW60" s="854"/>
      <c r="AX60" s="852"/>
      <c r="AY60" s="854"/>
      <c r="AZ60" s="854"/>
      <c r="BA60" s="852"/>
      <c r="BB60" s="854"/>
      <c r="BC60" s="854"/>
      <c r="BD60" s="852"/>
      <c r="BE60" s="854"/>
      <c r="BF60" s="854"/>
      <c r="BG60" s="852"/>
      <c r="BH60" s="854"/>
      <c r="BI60" s="854"/>
      <c r="BJ60" s="852"/>
      <c r="BK60" s="854"/>
      <c r="BL60" s="854"/>
      <c r="BM60" s="852"/>
      <c r="BN60" s="854"/>
      <c r="BO60" s="854"/>
      <c r="BP60" s="852"/>
      <c r="BQ60" s="854"/>
      <c r="BR60" s="854"/>
      <c r="BS60" s="852"/>
      <c r="BT60" s="912"/>
      <c r="BU60" s="852"/>
      <c r="BV60" s="854"/>
      <c r="BW60" s="854"/>
      <c r="BX60" s="852"/>
      <c r="BY60" s="854"/>
      <c r="BZ60" s="854"/>
      <c r="CA60" s="852"/>
      <c r="CB60" s="854"/>
      <c r="CC60" s="854"/>
      <c r="CD60" s="852"/>
      <c r="CE60" s="854"/>
      <c r="CF60" s="854"/>
      <c r="CG60" s="852"/>
      <c r="CH60" s="854"/>
      <c r="CI60" s="854"/>
      <c r="CJ60" s="852"/>
      <c r="CK60" s="854"/>
      <c r="CL60" s="854"/>
      <c r="CM60" s="852"/>
      <c r="CN60" s="854"/>
      <c r="CO60" s="854"/>
      <c r="CP60" s="852"/>
      <c r="CQ60" s="854"/>
      <c r="CR60" s="854"/>
      <c r="CS60" s="852"/>
      <c r="CT60" s="854"/>
      <c r="CU60" s="854"/>
      <c r="CV60" s="852"/>
      <c r="CW60" s="854"/>
      <c r="CX60" s="854"/>
      <c r="CY60" s="852"/>
      <c r="CZ60" s="854"/>
      <c r="DA60" s="854"/>
      <c r="DB60" s="852"/>
      <c r="DC60" s="912"/>
      <c r="DD60" s="852"/>
      <c r="DE60" s="912"/>
      <c r="DF60" s="852"/>
      <c r="DG60" s="854"/>
      <c r="DH60" s="854"/>
      <c r="DI60" s="852"/>
      <c r="DJ60" s="854"/>
      <c r="DK60" s="854"/>
      <c r="DL60" s="852"/>
      <c r="DM60" s="854"/>
      <c r="DN60" s="854"/>
      <c r="DO60" s="852"/>
      <c r="DP60" s="854"/>
      <c r="DQ60" s="854"/>
      <c r="DR60" s="852"/>
      <c r="DS60" s="854"/>
      <c r="DT60" s="854"/>
      <c r="DU60" s="852"/>
      <c r="DV60" s="854"/>
      <c r="DW60" s="854"/>
      <c r="DX60" s="852"/>
      <c r="DY60" s="854"/>
      <c r="DZ60" s="854"/>
      <c r="EA60" s="852"/>
      <c r="EB60" s="854"/>
      <c r="EC60" s="854"/>
      <c r="ED60" s="852"/>
      <c r="EE60" s="912"/>
      <c r="EF60" s="852"/>
      <c r="EG60" s="854"/>
      <c r="EH60" s="854"/>
      <c r="EI60" s="852"/>
      <c r="EJ60" s="854"/>
      <c r="EK60" s="854"/>
      <c r="EL60" s="852"/>
      <c r="EM60" s="854"/>
      <c r="EN60" s="854"/>
      <c r="EO60" s="852"/>
      <c r="EP60" s="854"/>
      <c r="EQ60" s="854"/>
      <c r="ER60" s="852"/>
      <c r="ES60" s="854"/>
      <c r="ET60" s="854"/>
      <c r="EU60" s="867"/>
      <c r="EV60" s="854"/>
      <c r="EW60" s="854"/>
      <c r="EX60" s="867"/>
      <c r="EY60" s="854"/>
      <c r="EZ60" s="854"/>
      <c r="FA60" s="867"/>
      <c r="FB60" s="854"/>
      <c r="FC60" s="854"/>
      <c r="FD60" s="867"/>
      <c r="FE60" s="854"/>
      <c r="FF60" s="854"/>
      <c r="FG60" s="867"/>
      <c r="FH60" s="854"/>
      <c r="FI60" s="854"/>
      <c r="FJ60" s="867"/>
      <c r="FK60" s="854"/>
      <c r="FL60" s="854"/>
      <c r="FM60" s="867"/>
      <c r="FN60" s="854"/>
      <c r="FO60" s="854"/>
      <c r="FP60" s="867"/>
      <c r="FQ60" s="854"/>
      <c r="FR60" s="854"/>
      <c r="FS60" s="867"/>
      <c r="FT60" s="854"/>
      <c r="FU60" s="854"/>
      <c r="FV60" s="867"/>
      <c r="FW60" s="854"/>
      <c r="FX60" s="854"/>
      <c r="FY60" s="867"/>
      <c r="FZ60" s="854"/>
      <c r="GA60" s="854"/>
      <c r="GB60" s="867"/>
      <c r="GC60" s="854"/>
      <c r="GD60" s="854"/>
      <c r="GE60" s="867"/>
      <c r="GF60" s="854"/>
      <c r="GG60" s="854"/>
      <c r="GH60" s="867"/>
      <c r="GI60" s="854"/>
      <c r="GJ60" s="854"/>
      <c r="GK60" s="779"/>
      <c r="GL60" s="855"/>
      <c r="GM60" s="855"/>
      <c r="GN60" s="779"/>
      <c r="GO60" s="855"/>
      <c r="GP60" s="855"/>
      <c r="GQ60" s="779"/>
      <c r="GR60" s="855"/>
      <c r="GS60" s="855"/>
      <c r="GT60" s="779"/>
      <c r="GU60" s="855"/>
      <c r="GV60" s="855"/>
      <c r="GW60" s="779"/>
      <c r="GX60" s="855"/>
      <c r="GY60" s="855"/>
      <c r="GZ60" s="779"/>
      <c r="HA60" s="855"/>
      <c r="HB60" s="855"/>
      <c r="HC60" s="1001"/>
      <c r="HD60" s="855"/>
      <c r="HE60" s="855"/>
      <c r="HF60" s="1001"/>
      <c r="HG60" s="855"/>
      <c r="HH60" s="855"/>
      <c r="HI60" s="1001"/>
      <c r="HJ60" s="855"/>
      <c r="HK60" s="855"/>
      <c r="HL60" s="1001"/>
      <c r="HM60" s="855"/>
      <c r="HN60" s="855"/>
      <c r="HO60" s="1001"/>
      <c r="HP60" s="855"/>
      <c r="HQ60" s="855"/>
      <c r="HR60" s="1001"/>
      <c r="HS60" s="855"/>
      <c r="HT60" s="855"/>
      <c r="HU60" s="1001"/>
      <c r="HV60" s="855"/>
      <c r="HW60" s="855"/>
      <c r="HX60" s="1001"/>
      <c r="HY60" s="855"/>
      <c r="HZ60" s="855"/>
      <c r="IA60" s="1001"/>
      <c r="IB60" s="855"/>
      <c r="IC60" s="855"/>
      <c r="ID60" s="1001"/>
      <c r="IE60" s="855"/>
      <c r="IF60" s="855"/>
      <c r="IG60" s="1001"/>
      <c r="IH60" s="855"/>
      <c r="II60" s="855"/>
      <c r="IJ60" s="1001"/>
      <c r="IK60" s="856"/>
      <c r="IL60" s="1001"/>
      <c r="IM60" s="856"/>
      <c r="IN60" s="1001"/>
      <c r="IO60" s="855"/>
      <c r="IP60" s="855"/>
      <c r="IQ60" s="1001"/>
      <c r="IR60" s="855"/>
      <c r="IS60" s="855"/>
      <c r="IT60" s="1001"/>
      <c r="IU60" s="855"/>
      <c r="IV60" s="855"/>
      <c r="IW60" s="870">
        <v>3.74</v>
      </c>
      <c r="IX60" s="913" t="s">
        <v>12</v>
      </c>
      <c r="IY60" s="913"/>
      <c r="IZ60" s="1005">
        <v>87.1</v>
      </c>
      <c r="JA60" s="913" t="s">
        <v>3</v>
      </c>
      <c r="JB60" s="1006">
        <f>(IF(((IZ60/$C60)&lt;10),"&lt;10",ROUND((IZ60/$C60),0)))</f>
        <v>725833</v>
      </c>
      <c r="JC60" s="870">
        <v>0.35000000000000003</v>
      </c>
      <c r="JD60" s="913" t="s">
        <v>12</v>
      </c>
      <c r="JE60" s="913"/>
      <c r="JF60" s="914">
        <v>0.65</v>
      </c>
      <c r="JG60" s="913" t="s">
        <v>12</v>
      </c>
      <c r="JH60" s="913"/>
      <c r="JI60" s="870">
        <v>3.6999999999999998E-2</v>
      </c>
      <c r="JJ60" s="913" t="s">
        <v>12</v>
      </c>
      <c r="JK60" s="913"/>
      <c r="JL60" s="875">
        <v>1.6E-2</v>
      </c>
      <c r="JM60" s="874" t="s">
        <v>12</v>
      </c>
      <c r="JN60" s="874"/>
      <c r="JO60" s="996"/>
      <c r="JP60" s="997"/>
      <c r="JQ60" s="997"/>
      <c r="JR60" s="996"/>
      <c r="JS60" s="997"/>
      <c r="JT60" s="997"/>
      <c r="JU60" s="996"/>
      <c r="JV60" s="997"/>
      <c r="JW60" s="997"/>
      <c r="JX60" s="996"/>
      <c r="JY60" s="997"/>
      <c r="JZ60" s="997"/>
      <c r="KA60" s="998"/>
      <c r="KB60" s="997"/>
      <c r="KC60" s="997"/>
      <c r="KD60" s="996"/>
      <c r="KE60" s="997"/>
      <c r="KF60" s="997"/>
      <c r="KG60" s="997"/>
      <c r="KH60" s="997"/>
      <c r="KI60" s="997"/>
      <c r="KJ60" s="996"/>
      <c r="KK60" s="996"/>
      <c r="KL60" s="996"/>
      <c r="KM60" s="996"/>
      <c r="KN60" s="996"/>
      <c r="KO60" s="996"/>
      <c r="KP60" s="996"/>
      <c r="KQ60" s="996"/>
      <c r="KR60" s="996"/>
      <c r="KS60" s="998"/>
      <c r="KT60" s="997"/>
      <c r="KU60" s="997"/>
      <c r="KV60" s="996"/>
      <c r="KW60" s="997"/>
      <c r="KX60" s="997"/>
      <c r="KY60" s="996"/>
      <c r="KZ60" s="997"/>
      <c r="LA60" s="997"/>
      <c r="LB60" s="996"/>
      <c r="LC60" s="997"/>
      <c r="LD60" s="997"/>
      <c r="LE60" s="996"/>
      <c r="LF60" s="997"/>
      <c r="LG60" s="997"/>
      <c r="LH60" s="996"/>
      <c r="LI60" s="997"/>
      <c r="LJ60" s="997"/>
      <c r="LK60" s="996"/>
      <c r="LL60" s="997"/>
      <c r="LM60" s="997"/>
      <c r="LN60" s="998"/>
      <c r="LO60" s="997"/>
      <c r="LP60" s="997"/>
      <c r="LQ60" s="996"/>
      <c r="LR60" s="997"/>
      <c r="LS60" s="997"/>
      <c r="LT60" s="996"/>
      <c r="LU60" s="997"/>
      <c r="LV60" s="997"/>
      <c r="LW60" s="996"/>
      <c r="LX60" s="997"/>
      <c r="LY60" s="997"/>
      <c r="LZ60" s="996"/>
      <c r="MA60" s="997"/>
      <c r="MB60" s="997"/>
      <c r="MC60" s="996"/>
      <c r="MD60" s="997"/>
      <c r="ME60" s="997"/>
      <c r="MF60" s="999"/>
      <c r="MG60" s="997"/>
      <c r="MH60" s="997"/>
      <c r="MI60" s="998"/>
      <c r="MJ60" s="997"/>
      <c r="MK60" s="997"/>
      <c r="ML60" s="996"/>
      <c r="MM60" s="997"/>
      <c r="MN60" s="997"/>
      <c r="MO60" s="996"/>
      <c r="MP60" s="997"/>
      <c r="MQ60" s="997"/>
      <c r="MR60" s="996"/>
      <c r="MS60" s="997"/>
      <c r="MT60" s="997"/>
      <c r="MU60" s="996"/>
      <c r="MV60" s="997"/>
      <c r="MW60" s="997"/>
      <c r="MX60" s="996"/>
      <c r="MY60" s="997"/>
      <c r="MZ60" s="997"/>
      <c r="NA60" s="996"/>
      <c r="NB60" s="997"/>
      <c r="NC60" s="997"/>
      <c r="ND60" s="998"/>
      <c r="NE60" s="997"/>
      <c r="NF60" s="997"/>
      <c r="NG60" s="996"/>
      <c r="NH60" s="997"/>
      <c r="NI60" s="997"/>
      <c r="NJ60" s="996"/>
      <c r="NK60" s="997"/>
      <c r="NL60" s="997"/>
      <c r="NM60" s="996"/>
      <c r="NN60" s="997"/>
      <c r="NO60" s="997"/>
      <c r="NP60" s="1000"/>
      <c r="NQ60" s="997"/>
      <c r="NR60" s="997"/>
      <c r="NS60" s="996"/>
      <c r="NT60" s="997"/>
      <c r="NU60" s="997"/>
      <c r="NV60" s="996"/>
      <c r="NW60" s="997"/>
      <c r="NX60" s="997"/>
      <c r="NY60" s="998"/>
      <c r="NZ60" s="997"/>
      <c r="OA60" s="997"/>
      <c r="OB60" s="996"/>
      <c r="OC60" s="997"/>
      <c r="OD60" s="997"/>
      <c r="OE60" s="996"/>
      <c r="OF60" s="997"/>
      <c r="OG60" s="997"/>
      <c r="OH60" s="996"/>
      <c r="OI60" s="997"/>
      <c r="OJ60" s="997"/>
      <c r="OK60" s="996"/>
      <c r="OL60" s="997"/>
      <c r="OM60" s="997"/>
      <c r="ON60" s="996"/>
      <c r="OO60" s="997"/>
      <c r="OP60" s="997"/>
      <c r="OQ60" s="996"/>
      <c r="OR60" s="997"/>
      <c r="OS60" s="997"/>
      <c r="OT60" s="998"/>
      <c r="OU60" s="997"/>
      <c r="OV60" s="997"/>
      <c r="OW60" s="998"/>
      <c r="OX60" s="997"/>
      <c r="OY60" s="997"/>
      <c r="OZ60" s="998"/>
      <c r="PA60" s="997"/>
      <c r="PB60" s="997"/>
    </row>
    <row r="61" spans="1:418" s="987" customFormat="1" ht="13.5" customHeight="1" x14ac:dyDescent="0.2">
      <c r="A61" s="988" t="s">
        <v>568</v>
      </c>
      <c r="B61" s="989" t="s">
        <v>557</v>
      </c>
      <c r="C61" s="869">
        <v>6.2</v>
      </c>
      <c r="D61" s="769" t="s">
        <v>2</v>
      </c>
      <c r="E61" s="852"/>
      <c r="F61" s="854"/>
      <c r="G61" s="854"/>
      <c r="H61" s="852"/>
      <c r="I61" s="854"/>
      <c r="J61" s="854"/>
      <c r="K61" s="852"/>
      <c r="L61" s="854"/>
      <c r="M61" s="854"/>
      <c r="N61" s="852"/>
      <c r="O61" s="854"/>
      <c r="P61" s="854"/>
      <c r="Q61" s="852"/>
      <c r="R61" s="854"/>
      <c r="S61" s="854"/>
      <c r="T61" s="852"/>
      <c r="U61" s="854"/>
      <c r="V61" s="854"/>
      <c r="W61" s="852"/>
      <c r="X61" s="854"/>
      <c r="Y61" s="854"/>
      <c r="Z61" s="852"/>
      <c r="AA61" s="854"/>
      <c r="AB61" s="854"/>
      <c r="AC61" s="852"/>
      <c r="AD61" s="854"/>
      <c r="AE61" s="854"/>
      <c r="AF61" s="852"/>
      <c r="AG61" s="854"/>
      <c r="AH61" s="854"/>
      <c r="AI61" s="852"/>
      <c r="AJ61" s="854"/>
      <c r="AK61" s="854"/>
      <c r="AL61" s="852"/>
      <c r="AM61" s="854"/>
      <c r="AN61" s="854"/>
      <c r="AO61" s="852"/>
      <c r="AP61" s="854"/>
      <c r="AQ61" s="854"/>
      <c r="AR61" s="852"/>
      <c r="AS61" s="854"/>
      <c r="AT61" s="854"/>
      <c r="AU61" s="852"/>
      <c r="AV61" s="854"/>
      <c r="AW61" s="854"/>
      <c r="AX61" s="852"/>
      <c r="AY61" s="854"/>
      <c r="AZ61" s="854"/>
      <c r="BA61" s="852"/>
      <c r="BB61" s="854"/>
      <c r="BC61" s="854"/>
      <c r="BD61" s="852"/>
      <c r="BE61" s="854"/>
      <c r="BF61" s="854"/>
      <c r="BG61" s="852"/>
      <c r="BH61" s="854"/>
      <c r="BI61" s="854"/>
      <c r="BJ61" s="852"/>
      <c r="BK61" s="854"/>
      <c r="BL61" s="854"/>
      <c r="BM61" s="852"/>
      <c r="BN61" s="854"/>
      <c r="BO61" s="854"/>
      <c r="BP61" s="852"/>
      <c r="BQ61" s="854"/>
      <c r="BR61" s="854"/>
      <c r="BS61" s="852"/>
      <c r="BT61" s="912"/>
      <c r="BU61" s="852"/>
      <c r="BV61" s="854"/>
      <c r="BW61" s="854"/>
      <c r="BX61" s="852"/>
      <c r="BY61" s="854"/>
      <c r="BZ61" s="854"/>
      <c r="CA61" s="852"/>
      <c r="CB61" s="854"/>
      <c r="CC61" s="854"/>
      <c r="CD61" s="852"/>
      <c r="CE61" s="854"/>
      <c r="CF61" s="854"/>
      <c r="CG61" s="852"/>
      <c r="CH61" s="854"/>
      <c r="CI61" s="854"/>
      <c r="CJ61" s="852"/>
      <c r="CK61" s="854"/>
      <c r="CL61" s="854"/>
      <c r="CM61" s="852"/>
      <c r="CN61" s="854"/>
      <c r="CO61" s="854"/>
      <c r="CP61" s="852"/>
      <c r="CQ61" s="854"/>
      <c r="CR61" s="854"/>
      <c r="CS61" s="852"/>
      <c r="CT61" s="854"/>
      <c r="CU61" s="854"/>
      <c r="CV61" s="852"/>
      <c r="CW61" s="854"/>
      <c r="CX61" s="854"/>
      <c r="CY61" s="852"/>
      <c r="CZ61" s="854"/>
      <c r="DA61" s="854"/>
      <c r="DB61" s="852"/>
      <c r="DC61" s="912"/>
      <c r="DD61" s="852"/>
      <c r="DE61" s="912"/>
      <c r="DF61" s="852"/>
      <c r="DG61" s="854"/>
      <c r="DH61" s="854"/>
      <c r="DI61" s="852"/>
      <c r="DJ61" s="854"/>
      <c r="DK61" s="854"/>
      <c r="DL61" s="852"/>
      <c r="DM61" s="854"/>
      <c r="DN61" s="854"/>
      <c r="DO61" s="852"/>
      <c r="DP61" s="854"/>
      <c r="DQ61" s="854"/>
      <c r="DR61" s="852"/>
      <c r="DS61" s="854"/>
      <c r="DT61" s="854"/>
      <c r="DU61" s="852"/>
      <c r="DV61" s="854"/>
      <c r="DW61" s="854"/>
      <c r="DX61" s="852"/>
      <c r="DY61" s="854"/>
      <c r="DZ61" s="854"/>
      <c r="EA61" s="852"/>
      <c r="EB61" s="854"/>
      <c r="EC61" s="854"/>
      <c r="ED61" s="852"/>
      <c r="EE61" s="912"/>
      <c r="EF61" s="852"/>
      <c r="EG61" s="854"/>
      <c r="EH61" s="854"/>
      <c r="EI61" s="852"/>
      <c r="EJ61" s="854"/>
      <c r="EK61" s="854"/>
      <c r="EL61" s="852"/>
      <c r="EM61" s="854"/>
      <c r="EN61" s="854"/>
      <c r="EO61" s="852"/>
      <c r="EP61" s="854"/>
      <c r="EQ61" s="854"/>
      <c r="ER61" s="852"/>
      <c r="ES61" s="854"/>
      <c r="ET61" s="854"/>
      <c r="EU61" s="867"/>
      <c r="EV61" s="854"/>
      <c r="EW61" s="854"/>
      <c r="EX61" s="867"/>
      <c r="EY61" s="854"/>
      <c r="EZ61" s="854"/>
      <c r="FA61" s="867"/>
      <c r="FB61" s="854"/>
      <c r="FC61" s="854"/>
      <c r="FD61" s="867"/>
      <c r="FE61" s="854"/>
      <c r="FF61" s="854"/>
      <c r="FG61" s="867"/>
      <c r="FH61" s="854"/>
      <c r="FI61" s="854"/>
      <c r="FJ61" s="867"/>
      <c r="FK61" s="854"/>
      <c r="FL61" s="854"/>
      <c r="FM61" s="867"/>
      <c r="FN61" s="854"/>
      <c r="FO61" s="854"/>
      <c r="FP61" s="867"/>
      <c r="FQ61" s="854"/>
      <c r="FR61" s="854"/>
      <c r="FS61" s="867"/>
      <c r="FT61" s="854"/>
      <c r="FU61" s="854"/>
      <c r="FV61" s="867"/>
      <c r="FW61" s="854"/>
      <c r="FX61" s="854"/>
      <c r="FY61" s="867"/>
      <c r="FZ61" s="854"/>
      <c r="GA61" s="854"/>
      <c r="GB61" s="867"/>
      <c r="GC61" s="854"/>
      <c r="GD61" s="854"/>
      <c r="GE61" s="867"/>
      <c r="GF61" s="854"/>
      <c r="GG61" s="854"/>
      <c r="GH61" s="867"/>
      <c r="GI61" s="854"/>
      <c r="GJ61" s="854"/>
      <c r="GK61" s="779"/>
      <c r="GL61" s="855"/>
      <c r="GM61" s="855"/>
      <c r="GN61" s="779"/>
      <c r="GO61" s="855"/>
      <c r="GP61" s="855"/>
      <c r="GQ61" s="779"/>
      <c r="GR61" s="855"/>
      <c r="GS61" s="855"/>
      <c r="GT61" s="779"/>
      <c r="GU61" s="855"/>
      <c r="GV61" s="855"/>
      <c r="GW61" s="779"/>
      <c r="GX61" s="855"/>
      <c r="GY61" s="855"/>
      <c r="GZ61" s="779"/>
      <c r="HA61" s="855"/>
      <c r="HB61" s="855"/>
      <c r="HC61" s="1001"/>
      <c r="HD61" s="855"/>
      <c r="HE61" s="855"/>
      <c r="HF61" s="1001"/>
      <c r="HG61" s="855"/>
      <c r="HH61" s="855"/>
      <c r="HI61" s="1001"/>
      <c r="HJ61" s="855"/>
      <c r="HK61" s="855"/>
      <c r="HL61" s="1001"/>
      <c r="HM61" s="855"/>
      <c r="HN61" s="855"/>
      <c r="HO61" s="1001"/>
      <c r="HP61" s="855"/>
      <c r="HQ61" s="855"/>
      <c r="HR61" s="1001"/>
      <c r="HS61" s="855"/>
      <c r="HT61" s="855"/>
      <c r="HU61" s="1001"/>
      <c r="HV61" s="855"/>
      <c r="HW61" s="855"/>
      <c r="HX61" s="1001"/>
      <c r="HY61" s="855"/>
      <c r="HZ61" s="855"/>
      <c r="IA61" s="1001"/>
      <c r="IB61" s="855"/>
      <c r="IC61" s="855"/>
      <c r="ID61" s="1001"/>
      <c r="IE61" s="855"/>
      <c r="IF61" s="855"/>
      <c r="IG61" s="1001"/>
      <c r="IH61" s="855"/>
      <c r="II61" s="855"/>
      <c r="IJ61" s="1001"/>
      <c r="IK61" s="856"/>
      <c r="IL61" s="1001"/>
      <c r="IM61" s="856"/>
      <c r="IN61" s="1001"/>
      <c r="IO61" s="855"/>
      <c r="IP61" s="855"/>
      <c r="IQ61" s="1001"/>
      <c r="IR61" s="855"/>
      <c r="IS61" s="855"/>
      <c r="IT61" s="1001"/>
      <c r="IU61" s="855"/>
      <c r="IV61" s="855"/>
      <c r="IW61" s="2224">
        <v>97.5</v>
      </c>
      <c r="IX61" s="930"/>
      <c r="IY61" s="903">
        <f t="shared" ref="IY61:IY62" si="1">(IF(((IW61/$C61)&lt;10),"&lt;10",ROUND((IW61/$C61),0)))</f>
        <v>16</v>
      </c>
      <c r="IZ61" s="2226">
        <v>2009.9999999999998</v>
      </c>
      <c r="JA61" s="913" t="s">
        <v>3</v>
      </c>
      <c r="JB61" s="903">
        <f t="shared" ref="JB61:JB62" si="2">(IF(((IZ61/$C61)&lt;10),"&lt;10",ROUND((IZ61/$C61),0)))</f>
        <v>324</v>
      </c>
      <c r="JC61" s="2224">
        <v>1.31</v>
      </c>
      <c r="JD61" s="913" t="s">
        <v>3</v>
      </c>
      <c r="JE61" s="903" t="str">
        <f t="shared" ref="JE61:JE62" si="3">(IF(((JC61/$C61)&lt;10),"&lt;10",ROUND((JC61/$C61),0)))</f>
        <v>&lt;10</v>
      </c>
      <c r="JF61" s="914">
        <v>0.62</v>
      </c>
      <c r="JG61" s="913" t="s">
        <v>12</v>
      </c>
      <c r="JH61" s="913"/>
      <c r="JI61" s="870">
        <v>0.17</v>
      </c>
      <c r="JJ61" s="913" t="s">
        <v>3</v>
      </c>
      <c r="JK61" s="913"/>
      <c r="JL61" s="875">
        <v>2.4E-2</v>
      </c>
      <c r="JM61" s="874" t="s">
        <v>8</v>
      </c>
      <c r="JN61" s="874"/>
      <c r="JO61" s="996"/>
      <c r="JP61" s="997"/>
      <c r="JQ61" s="997"/>
      <c r="JR61" s="996"/>
      <c r="JS61" s="997"/>
      <c r="JT61" s="997"/>
      <c r="JU61" s="996"/>
      <c r="JV61" s="997"/>
      <c r="JW61" s="997"/>
      <c r="JX61" s="996"/>
      <c r="JY61" s="997"/>
      <c r="JZ61" s="997"/>
      <c r="KA61" s="998"/>
      <c r="KB61" s="997"/>
      <c r="KC61" s="997"/>
      <c r="KD61" s="996"/>
      <c r="KE61" s="997"/>
      <c r="KF61" s="997"/>
      <c r="KG61" s="997"/>
      <c r="KH61" s="997"/>
      <c r="KI61" s="997"/>
      <c r="KJ61" s="996"/>
      <c r="KK61" s="996"/>
      <c r="KL61" s="996"/>
      <c r="KM61" s="996"/>
      <c r="KN61" s="996"/>
      <c r="KO61" s="996"/>
      <c r="KP61" s="996"/>
      <c r="KQ61" s="996"/>
      <c r="KR61" s="996"/>
      <c r="KS61" s="998"/>
      <c r="KT61" s="997"/>
      <c r="KU61" s="997"/>
      <c r="KV61" s="996"/>
      <c r="KW61" s="997"/>
      <c r="KX61" s="997"/>
      <c r="KY61" s="996"/>
      <c r="KZ61" s="997"/>
      <c r="LA61" s="997"/>
      <c r="LB61" s="996"/>
      <c r="LC61" s="997"/>
      <c r="LD61" s="997"/>
      <c r="LE61" s="996"/>
      <c r="LF61" s="997"/>
      <c r="LG61" s="997"/>
      <c r="LH61" s="996"/>
      <c r="LI61" s="997"/>
      <c r="LJ61" s="997"/>
      <c r="LK61" s="996"/>
      <c r="LL61" s="997"/>
      <c r="LM61" s="997"/>
      <c r="LN61" s="998"/>
      <c r="LO61" s="997"/>
      <c r="LP61" s="997"/>
      <c r="LQ61" s="996"/>
      <c r="LR61" s="997"/>
      <c r="LS61" s="997"/>
      <c r="LT61" s="996"/>
      <c r="LU61" s="997"/>
      <c r="LV61" s="997"/>
      <c r="LW61" s="996"/>
      <c r="LX61" s="997"/>
      <c r="LY61" s="997"/>
      <c r="LZ61" s="996"/>
      <c r="MA61" s="997"/>
      <c r="MB61" s="997"/>
      <c r="MC61" s="996"/>
      <c r="MD61" s="997"/>
      <c r="ME61" s="997"/>
      <c r="MF61" s="999"/>
      <c r="MG61" s="997"/>
      <c r="MH61" s="997"/>
      <c r="MI61" s="998"/>
      <c r="MJ61" s="997"/>
      <c r="MK61" s="997"/>
      <c r="ML61" s="996"/>
      <c r="MM61" s="997"/>
      <c r="MN61" s="997"/>
      <c r="MO61" s="996"/>
      <c r="MP61" s="997"/>
      <c r="MQ61" s="997"/>
      <c r="MR61" s="996"/>
      <c r="MS61" s="997"/>
      <c r="MT61" s="997"/>
      <c r="MU61" s="996"/>
      <c r="MV61" s="997"/>
      <c r="MW61" s="997"/>
      <c r="MX61" s="996"/>
      <c r="MY61" s="997"/>
      <c r="MZ61" s="997"/>
      <c r="NA61" s="996"/>
      <c r="NB61" s="997"/>
      <c r="NC61" s="997"/>
      <c r="ND61" s="998"/>
      <c r="NE61" s="997"/>
      <c r="NF61" s="997"/>
      <c r="NG61" s="996"/>
      <c r="NH61" s="997"/>
      <c r="NI61" s="997"/>
      <c r="NJ61" s="996"/>
      <c r="NK61" s="997"/>
      <c r="NL61" s="997"/>
      <c r="NM61" s="996"/>
      <c r="NN61" s="997"/>
      <c r="NO61" s="997"/>
      <c r="NP61" s="1000"/>
      <c r="NQ61" s="997"/>
      <c r="NR61" s="997"/>
      <c r="NS61" s="996"/>
      <c r="NT61" s="997"/>
      <c r="NU61" s="997"/>
      <c r="NV61" s="996"/>
      <c r="NW61" s="997"/>
      <c r="NX61" s="997"/>
      <c r="NY61" s="998"/>
      <c r="NZ61" s="997"/>
      <c r="OA61" s="997"/>
      <c r="OB61" s="996"/>
      <c r="OC61" s="997"/>
      <c r="OD61" s="997"/>
      <c r="OE61" s="996"/>
      <c r="OF61" s="997"/>
      <c r="OG61" s="997"/>
      <c r="OH61" s="996"/>
      <c r="OI61" s="997"/>
      <c r="OJ61" s="997"/>
      <c r="OK61" s="996"/>
      <c r="OL61" s="997"/>
      <c r="OM61" s="997"/>
      <c r="ON61" s="996"/>
      <c r="OO61" s="997"/>
      <c r="OP61" s="997"/>
      <c r="OQ61" s="996"/>
      <c r="OR61" s="997"/>
      <c r="OS61" s="997"/>
      <c r="OT61" s="998"/>
      <c r="OU61" s="997"/>
      <c r="OV61" s="997"/>
      <c r="OW61" s="998"/>
      <c r="OX61" s="997"/>
      <c r="OY61" s="997"/>
      <c r="OZ61" s="998"/>
      <c r="PA61" s="997"/>
      <c r="PB61" s="997"/>
    </row>
    <row r="62" spans="1:418" s="987" customFormat="1" ht="13.5" customHeight="1" x14ac:dyDescent="0.2">
      <c r="A62" s="988" t="s">
        <v>569</v>
      </c>
      <c r="B62" s="989" t="s">
        <v>557</v>
      </c>
      <c r="C62" s="869">
        <v>3.9</v>
      </c>
      <c r="D62" s="769" t="s">
        <v>2</v>
      </c>
      <c r="E62" s="852"/>
      <c r="F62" s="854"/>
      <c r="G62" s="854"/>
      <c r="H62" s="852"/>
      <c r="I62" s="854"/>
      <c r="J62" s="854"/>
      <c r="K62" s="852"/>
      <c r="L62" s="854"/>
      <c r="M62" s="854"/>
      <c r="N62" s="852"/>
      <c r="O62" s="854"/>
      <c r="P62" s="854"/>
      <c r="Q62" s="852"/>
      <c r="R62" s="854"/>
      <c r="S62" s="854"/>
      <c r="T62" s="852"/>
      <c r="U62" s="854"/>
      <c r="V62" s="854"/>
      <c r="W62" s="852"/>
      <c r="X62" s="854"/>
      <c r="Y62" s="854"/>
      <c r="Z62" s="852"/>
      <c r="AA62" s="854"/>
      <c r="AB62" s="854"/>
      <c r="AC62" s="852"/>
      <c r="AD62" s="854"/>
      <c r="AE62" s="854"/>
      <c r="AF62" s="852"/>
      <c r="AG62" s="854"/>
      <c r="AH62" s="854"/>
      <c r="AI62" s="852"/>
      <c r="AJ62" s="854"/>
      <c r="AK62" s="854"/>
      <c r="AL62" s="852"/>
      <c r="AM62" s="854"/>
      <c r="AN62" s="854"/>
      <c r="AO62" s="852"/>
      <c r="AP62" s="854"/>
      <c r="AQ62" s="854"/>
      <c r="AR62" s="852"/>
      <c r="AS62" s="854"/>
      <c r="AT62" s="854"/>
      <c r="AU62" s="852"/>
      <c r="AV62" s="854"/>
      <c r="AW62" s="854"/>
      <c r="AX62" s="852"/>
      <c r="AY62" s="854"/>
      <c r="AZ62" s="854"/>
      <c r="BA62" s="852"/>
      <c r="BB62" s="854"/>
      <c r="BC62" s="854"/>
      <c r="BD62" s="852"/>
      <c r="BE62" s="854"/>
      <c r="BF62" s="854"/>
      <c r="BG62" s="852"/>
      <c r="BH62" s="854"/>
      <c r="BI62" s="854"/>
      <c r="BJ62" s="852"/>
      <c r="BK62" s="854"/>
      <c r="BL62" s="854"/>
      <c r="BM62" s="852"/>
      <c r="BN62" s="854"/>
      <c r="BO62" s="854"/>
      <c r="BP62" s="852"/>
      <c r="BQ62" s="854"/>
      <c r="BR62" s="854"/>
      <c r="BS62" s="852"/>
      <c r="BT62" s="912"/>
      <c r="BU62" s="852"/>
      <c r="BV62" s="854"/>
      <c r="BW62" s="854"/>
      <c r="BX62" s="852"/>
      <c r="BY62" s="854"/>
      <c r="BZ62" s="854"/>
      <c r="CA62" s="852"/>
      <c r="CB62" s="854"/>
      <c r="CC62" s="854"/>
      <c r="CD62" s="852"/>
      <c r="CE62" s="854"/>
      <c r="CF62" s="854"/>
      <c r="CG62" s="852"/>
      <c r="CH62" s="854"/>
      <c r="CI62" s="854"/>
      <c r="CJ62" s="852"/>
      <c r="CK62" s="854"/>
      <c r="CL62" s="854"/>
      <c r="CM62" s="852"/>
      <c r="CN62" s="854"/>
      <c r="CO62" s="854"/>
      <c r="CP62" s="852"/>
      <c r="CQ62" s="854"/>
      <c r="CR62" s="854"/>
      <c r="CS62" s="852"/>
      <c r="CT62" s="854"/>
      <c r="CU62" s="854"/>
      <c r="CV62" s="852"/>
      <c r="CW62" s="854"/>
      <c r="CX62" s="854"/>
      <c r="CY62" s="852"/>
      <c r="CZ62" s="854"/>
      <c r="DA62" s="854"/>
      <c r="DB62" s="852"/>
      <c r="DC62" s="912"/>
      <c r="DD62" s="852"/>
      <c r="DE62" s="912"/>
      <c r="DF62" s="852"/>
      <c r="DG62" s="854"/>
      <c r="DH62" s="854"/>
      <c r="DI62" s="852"/>
      <c r="DJ62" s="854"/>
      <c r="DK62" s="854"/>
      <c r="DL62" s="852"/>
      <c r="DM62" s="854"/>
      <c r="DN62" s="854"/>
      <c r="DO62" s="852"/>
      <c r="DP62" s="854"/>
      <c r="DQ62" s="854"/>
      <c r="DR62" s="852"/>
      <c r="DS62" s="854"/>
      <c r="DT62" s="854"/>
      <c r="DU62" s="852"/>
      <c r="DV62" s="854"/>
      <c r="DW62" s="854"/>
      <c r="DX62" s="852"/>
      <c r="DY62" s="854"/>
      <c r="DZ62" s="854"/>
      <c r="EA62" s="852"/>
      <c r="EB62" s="854"/>
      <c r="EC62" s="854"/>
      <c r="ED62" s="852"/>
      <c r="EE62" s="912"/>
      <c r="EF62" s="852"/>
      <c r="EG62" s="854"/>
      <c r="EH62" s="854"/>
      <c r="EI62" s="852"/>
      <c r="EJ62" s="854"/>
      <c r="EK62" s="854"/>
      <c r="EL62" s="852"/>
      <c r="EM62" s="854"/>
      <c r="EN62" s="854"/>
      <c r="EO62" s="852"/>
      <c r="EP62" s="854"/>
      <c r="EQ62" s="854"/>
      <c r="ER62" s="852"/>
      <c r="ES62" s="854"/>
      <c r="ET62" s="854"/>
      <c r="EU62" s="867"/>
      <c r="EV62" s="854"/>
      <c r="EW62" s="854"/>
      <c r="EX62" s="867"/>
      <c r="EY62" s="854"/>
      <c r="EZ62" s="854"/>
      <c r="FA62" s="867"/>
      <c r="FB62" s="854"/>
      <c r="FC62" s="854"/>
      <c r="FD62" s="867"/>
      <c r="FE62" s="854"/>
      <c r="FF62" s="854"/>
      <c r="FG62" s="867"/>
      <c r="FH62" s="854"/>
      <c r="FI62" s="854"/>
      <c r="FJ62" s="867"/>
      <c r="FK62" s="854"/>
      <c r="FL62" s="854"/>
      <c r="FM62" s="867"/>
      <c r="FN62" s="854"/>
      <c r="FO62" s="854"/>
      <c r="FP62" s="867"/>
      <c r="FQ62" s="854"/>
      <c r="FR62" s="854"/>
      <c r="FS62" s="867"/>
      <c r="FT62" s="854"/>
      <c r="FU62" s="854"/>
      <c r="FV62" s="867"/>
      <c r="FW62" s="854"/>
      <c r="FX62" s="854"/>
      <c r="FY62" s="867"/>
      <c r="FZ62" s="854"/>
      <c r="GA62" s="854"/>
      <c r="GB62" s="867"/>
      <c r="GC62" s="854"/>
      <c r="GD62" s="854"/>
      <c r="GE62" s="867"/>
      <c r="GF62" s="854"/>
      <c r="GG62" s="854"/>
      <c r="GH62" s="867"/>
      <c r="GI62" s="854"/>
      <c r="GJ62" s="854"/>
      <c r="GK62" s="779">
        <v>1.3500000000000001E-3</v>
      </c>
      <c r="GL62" s="855" t="s">
        <v>12</v>
      </c>
      <c r="GM62" s="855"/>
      <c r="GN62" s="779">
        <v>1.2999999999999999E-3</v>
      </c>
      <c r="GO62" s="855" t="s">
        <v>8</v>
      </c>
      <c r="GP62" s="855"/>
      <c r="GQ62" s="779">
        <v>1.2899999999999999E-3</v>
      </c>
      <c r="GR62" s="855" t="s">
        <v>12</v>
      </c>
      <c r="GS62" s="855"/>
      <c r="GT62" s="779">
        <v>1.2899999999999999E-3</v>
      </c>
      <c r="GU62" s="855" t="s">
        <v>12</v>
      </c>
      <c r="GV62" s="855"/>
      <c r="GW62" s="779">
        <v>1.3799999999999999E-3</v>
      </c>
      <c r="GX62" s="855" t="s">
        <v>12</v>
      </c>
      <c r="GY62" s="855"/>
      <c r="GZ62" s="779">
        <v>1.3699999999999999E-3</v>
      </c>
      <c r="HA62" s="855" t="s">
        <v>12</v>
      </c>
      <c r="HB62" s="855"/>
      <c r="HC62" s="1001"/>
      <c r="HD62" s="855"/>
      <c r="HE62" s="855"/>
      <c r="HF62" s="1001"/>
      <c r="HG62" s="855"/>
      <c r="HH62" s="855"/>
      <c r="HI62" s="1001"/>
      <c r="HJ62" s="855" t="s">
        <v>3</v>
      </c>
      <c r="HK62" s="855"/>
      <c r="HL62" s="1001"/>
      <c r="HM62" s="855"/>
      <c r="HN62" s="855"/>
      <c r="HO62" s="1001"/>
      <c r="HP62" s="855"/>
      <c r="HQ62" s="855"/>
      <c r="HR62" s="1001"/>
      <c r="HS62" s="855"/>
      <c r="HT62" s="855"/>
      <c r="HU62" s="1001"/>
      <c r="HV62" s="855" t="s">
        <v>3</v>
      </c>
      <c r="HW62" s="855"/>
      <c r="HX62" s="1001"/>
      <c r="HY62" s="855"/>
      <c r="HZ62" s="855"/>
      <c r="IA62" s="1001"/>
      <c r="IB62" s="855"/>
      <c r="IC62" s="855"/>
      <c r="ID62" s="1001"/>
      <c r="IE62" s="855"/>
      <c r="IF62" s="855"/>
      <c r="IG62" s="1001"/>
      <c r="IH62" s="855" t="s">
        <v>3</v>
      </c>
      <c r="II62" s="855"/>
      <c r="IJ62" s="1001"/>
      <c r="IK62" s="856"/>
      <c r="IL62" s="1001"/>
      <c r="IM62" s="856"/>
      <c r="IN62" s="1001"/>
      <c r="IO62" s="855"/>
      <c r="IP62" s="855"/>
      <c r="IQ62" s="1001"/>
      <c r="IR62" s="855" t="s">
        <v>3</v>
      </c>
      <c r="IS62" s="855"/>
      <c r="IT62" s="1001"/>
      <c r="IU62" s="855" t="s">
        <v>3</v>
      </c>
      <c r="IV62" s="855"/>
      <c r="IW62" s="2224">
        <v>171</v>
      </c>
      <c r="IX62" s="930"/>
      <c r="IY62" s="903">
        <f t="shared" si="1"/>
        <v>44</v>
      </c>
      <c r="IZ62" s="2225">
        <v>701</v>
      </c>
      <c r="JA62" s="913" t="s">
        <v>3</v>
      </c>
      <c r="JB62" s="903">
        <f t="shared" si="2"/>
        <v>180</v>
      </c>
      <c r="JC62" s="2224">
        <v>37.9</v>
      </c>
      <c r="JD62" s="913" t="s">
        <v>3</v>
      </c>
      <c r="JE62" s="903" t="str">
        <f t="shared" si="3"/>
        <v>&lt;10</v>
      </c>
      <c r="JF62" s="2225">
        <v>35.700000000000003</v>
      </c>
      <c r="JG62" s="913" t="s">
        <v>3</v>
      </c>
      <c r="JH62" s="903" t="str">
        <f>(IF(((JF62/$C62)&lt;10),"&lt;10",ROUND((JF62/$C62),0)))</f>
        <v>&lt;10</v>
      </c>
      <c r="JI62" s="870">
        <v>0.16</v>
      </c>
      <c r="JJ62" s="913" t="s">
        <v>3</v>
      </c>
      <c r="JK62" s="913"/>
      <c r="JL62" s="875">
        <v>2.5000000000000001E-2</v>
      </c>
      <c r="JM62" s="874" t="s">
        <v>8</v>
      </c>
      <c r="JN62" s="874"/>
      <c r="JO62" s="996"/>
      <c r="JP62" s="997"/>
      <c r="JQ62" s="997"/>
      <c r="JR62" s="996"/>
      <c r="JS62" s="997"/>
      <c r="JT62" s="997"/>
      <c r="JU62" s="996"/>
      <c r="JV62" s="997"/>
      <c r="JW62" s="997"/>
      <c r="JX62" s="996"/>
      <c r="JY62" s="997"/>
      <c r="JZ62" s="997"/>
      <c r="KA62" s="998"/>
      <c r="KB62" s="997"/>
      <c r="KC62" s="997"/>
      <c r="KD62" s="996"/>
      <c r="KE62" s="997"/>
      <c r="KF62" s="997"/>
      <c r="KG62" s="997"/>
      <c r="KH62" s="997"/>
      <c r="KI62" s="997"/>
      <c r="KJ62" s="996"/>
      <c r="KK62" s="996"/>
      <c r="KL62" s="996"/>
      <c r="KM62" s="996"/>
      <c r="KN62" s="996"/>
      <c r="KO62" s="996"/>
      <c r="KP62" s="996"/>
      <c r="KQ62" s="996"/>
      <c r="KR62" s="996"/>
      <c r="KS62" s="998"/>
      <c r="KT62" s="997"/>
      <c r="KU62" s="997"/>
      <c r="KV62" s="996"/>
      <c r="KW62" s="997"/>
      <c r="KX62" s="997"/>
      <c r="KY62" s="996"/>
      <c r="KZ62" s="997"/>
      <c r="LA62" s="997"/>
      <c r="LB62" s="996"/>
      <c r="LC62" s="997"/>
      <c r="LD62" s="997"/>
      <c r="LE62" s="996"/>
      <c r="LF62" s="997"/>
      <c r="LG62" s="997"/>
      <c r="LH62" s="996"/>
      <c r="LI62" s="997"/>
      <c r="LJ62" s="997"/>
      <c r="LK62" s="996"/>
      <c r="LL62" s="997"/>
      <c r="LM62" s="997"/>
      <c r="LN62" s="998"/>
      <c r="LO62" s="997"/>
      <c r="LP62" s="997"/>
      <c r="LQ62" s="996"/>
      <c r="LR62" s="997"/>
      <c r="LS62" s="997"/>
      <c r="LT62" s="996"/>
      <c r="LU62" s="997"/>
      <c r="LV62" s="997"/>
      <c r="LW62" s="996"/>
      <c r="LX62" s="997"/>
      <c r="LY62" s="997"/>
      <c r="LZ62" s="996"/>
      <c r="MA62" s="997"/>
      <c r="MB62" s="997"/>
      <c r="MC62" s="996"/>
      <c r="MD62" s="997"/>
      <c r="ME62" s="997"/>
      <c r="MF62" s="999"/>
      <c r="MG62" s="997"/>
      <c r="MH62" s="997"/>
      <c r="MI62" s="998"/>
      <c r="MJ62" s="997"/>
      <c r="MK62" s="997"/>
      <c r="ML62" s="996"/>
      <c r="MM62" s="997"/>
      <c r="MN62" s="997"/>
      <c r="MO62" s="996"/>
      <c r="MP62" s="997"/>
      <c r="MQ62" s="997"/>
      <c r="MR62" s="996"/>
      <c r="MS62" s="997"/>
      <c r="MT62" s="997"/>
      <c r="MU62" s="996"/>
      <c r="MV62" s="997"/>
      <c r="MW62" s="997"/>
      <c r="MX62" s="996"/>
      <c r="MY62" s="997"/>
      <c r="MZ62" s="997"/>
      <c r="NA62" s="996"/>
      <c r="NB62" s="997"/>
      <c r="NC62" s="997"/>
      <c r="ND62" s="998"/>
      <c r="NE62" s="997"/>
      <c r="NF62" s="997"/>
      <c r="NG62" s="996"/>
      <c r="NH62" s="997"/>
      <c r="NI62" s="997"/>
      <c r="NJ62" s="996"/>
      <c r="NK62" s="997"/>
      <c r="NL62" s="997"/>
      <c r="NM62" s="996"/>
      <c r="NN62" s="997"/>
      <c r="NO62" s="997"/>
      <c r="NP62" s="1000"/>
      <c r="NQ62" s="997"/>
      <c r="NR62" s="997"/>
      <c r="NS62" s="996"/>
      <c r="NT62" s="997"/>
      <c r="NU62" s="997"/>
      <c r="NV62" s="996"/>
      <c r="NW62" s="997"/>
      <c r="NX62" s="997"/>
      <c r="NY62" s="998"/>
      <c r="NZ62" s="997"/>
      <c r="OA62" s="997"/>
      <c r="OB62" s="996"/>
      <c r="OC62" s="997"/>
      <c r="OD62" s="997"/>
      <c r="OE62" s="996"/>
      <c r="OF62" s="997"/>
      <c r="OG62" s="997"/>
      <c r="OH62" s="996"/>
      <c r="OI62" s="997"/>
      <c r="OJ62" s="997"/>
      <c r="OK62" s="996"/>
      <c r="OL62" s="997"/>
      <c r="OM62" s="997"/>
      <c r="ON62" s="996"/>
      <c r="OO62" s="997"/>
      <c r="OP62" s="997"/>
      <c r="OQ62" s="996"/>
      <c r="OR62" s="997"/>
      <c r="OS62" s="997"/>
      <c r="OT62" s="998"/>
      <c r="OU62" s="997"/>
      <c r="OV62" s="997"/>
      <c r="OW62" s="998"/>
      <c r="OX62" s="997"/>
      <c r="OY62" s="997"/>
      <c r="OZ62" s="998"/>
      <c r="PA62" s="997"/>
      <c r="PB62" s="997"/>
    </row>
    <row r="63" spans="1:418" s="987" customFormat="1" ht="13.5" customHeight="1" x14ac:dyDescent="0.2">
      <c r="A63" s="988" t="s">
        <v>570</v>
      </c>
      <c r="B63" s="989" t="s">
        <v>557</v>
      </c>
      <c r="C63" s="869">
        <v>1.1999999999999999E-3</v>
      </c>
      <c r="D63" s="769" t="s">
        <v>2</v>
      </c>
      <c r="E63" s="852"/>
      <c r="F63" s="854"/>
      <c r="G63" s="854"/>
      <c r="H63" s="852"/>
      <c r="I63" s="854"/>
      <c r="J63" s="854"/>
      <c r="K63" s="852"/>
      <c r="L63" s="854"/>
      <c r="M63" s="854"/>
      <c r="N63" s="852"/>
      <c r="O63" s="854"/>
      <c r="P63" s="854"/>
      <c r="Q63" s="852"/>
      <c r="R63" s="854"/>
      <c r="S63" s="854"/>
      <c r="T63" s="852"/>
      <c r="U63" s="854"/>
      <c r="V63" s="854"/>
      <c r="W63" s="852"/>
      <c r="X63" s="854"/>
      <c r="Y63" s="854"/>
      <c r="Z63" s="852"/>
      <c r="AA63" s="854"/>
      <c r="AB63" s="854"/>
      <c r="AC63" s="852"/>
      <c r="AD63" s="854"/>
      <c r="AE63" s="854"/>
      <c r="AF63" s="852"/>
      <c r="AG63" s="854"/>
      <c r="AH63" s="854"/>
      <c r="AI63" s="852"/>
      <c r="AJ63" s="854"/>
      <c r="AK63" s="854"/>
      <c r="AL63" s="852"/>
      <c r="AM63" s="854"/>
      <c r="AN63" s="854"/>
      <c r="AO63" s="852"/>
      <c r="AP63" s="854"/>
      <c r="AQ63" s="854"/>
      <c r="AR63" s="852"/>
      <c r="AS63" s="854"/>
      <c r="AT63" s="854"/>
      <c r="AU63" s="852"/>
      <c r="AV63" s="854"/>
      <c r="AW63" s="854"/>
      <c r="AX63" s="852"/>
      <c r="AY63" s="854"/>
      <c r="AZ63" s="854"/>
      <c r="BA63" s="852"/>
      <c r="BB63" s="854"/>
      <c r="BC63" s="854"/>
      <c r="BD63" s="852"/>
      <c r="BE63" s="854"/>
      <c r="BF63" s="854"/>
      <c r="BG63" s="852"/>
      <c r="BH63" s="854"/>
      <c r="BI63" s="854"/>
      <c r="BJ63" s="852"/>
      <c r="BK63" s="854"/>
      <c r="BL63" s="854"/>
      <c r="BM63" s="852"/>
      <c r="BN63" s="854"/>
      <c r="BO63" s="854"/>
      <c r="BP63" s="852"/>
      <c r="BQ63" s="854"/>
      <c r="BR63" s="854"/>
      <c r="BS63" s="852"/>
      <c r="BT63" s="912"/>
      <c r="BU63" s="852"/>
      <c r="BV63" s="854"/>
      <c r="BW63" s="854"/>
      <c r="BX63" s="852"/>
      <c r="BY63" s="854"/>
      <c r="BZ63" s="854"/>
      <c r="CA63" s="852"/>
      <c r="CB63" s="854"/>
      <c r="CC63" s="854"/>
      <c r="CD63" s="852"/>
      <c r="CE63" s="854"/>
      <c r="CF63" s="854"/>
      <c r="CG63" s="852"/>
      <c r="CH63" s="854"/>
      <c r="CI63" s="854"/>
      <c r="CJ63" s="852"/>
      <c r="CK63" s="854"/>
      <c r="CL63" s="854"/>
      <c r="CM63" s="852"/>
      <c r="CN63" s="854"/>
      <c r="CO63" s="854"/>
      <c r="CP63" s="852"/>
      <c r="CQ63" s="854"/>
      <c r="CR63" s="854"/>
      <c r="CS63" s="852"/>
      <c r="CT63" s="854"/>
      <c r="CU63" s="854"/>
      <c r="CV63" s="852"/>
      <c r="CW63" s="854"/>
      <c r="CX63" s="854"/>
      <c r="CY63" s="852"/>
      <c r="CZ63" s="854"/>
      <c r="DA63" s="854"/>
      <c r="DB63" s="852"/>
      <c r="DC63" s="912"/>
      <c r="DD63" s="852"/>
      <c r="DE63" s="912"/>
      <c r="DF63" s="852"/>
      <c r="DG63" s="854"/>
      <c r="DH63" s="854"/>
      <c r="DI63" s="852"/>
      <c r="DJ63" s="854"/>
      <c r="DK63" s="854"/>
      <c r="DL63" s="852"/>
      <c r="DM63" s="854"/>
      <c r="DN63" s="854"/>
      <c r="DO63" s="852"/>
      <c r="DP63" s="854"/>
      <c r="DQ63" s="854"/>
      <c r="DR63" s="852"/>
      <c r="DS63" s="854"/>
      <c r="DT63" s="854"/>
      <c r="DU63" s="852"/>
      <c r="DV63" s="854"/>
      <c r="DW63" s="854"/>
      <c r="DX63" s="852"/>
      <c r="DY63" s="854"/>
      <c r="DZ63" s="854"/>
      <c r="EA63" s="852"/>
      <c r="EB63" s="854"/>
      <c r="EC63" s="854"/>
      <c r="ED63" s="852"/>
      <c r="EE63" s="912"/>
      <c r="EF63" s="852"/>
      <c r="EG63" s="854"/>
      <c r="EH63" s="854"/>
      <c r="EI63" s="852"/>
      <c r="EJ63" s="854"/>
      <c r="EK63" s="854"/>
      <c r="EL63" s="852"/>
      <c r="EM63" s="854"/>
      <c r="EN63" s="854"/>
      <c r="EO63" s="852"/>
      <c r="EP63" s="854"/>
      <c r="EQ63" s="854"/>
      <c r="ER63" s="852"/>
      <c r="ES63" s="854"/>
      <c r="ET63" s="854"/>
      <c r="EU63" s="867"/>
      <c r="EV63" s="854"/>
      <c r="EW63" s="854"/>
      <c r="EX63" s="867"/>
      <c r="EY63" s="854"/>
      <c r="EZ63" s="854"/>
      <c r="FA63" s="867"/>
      <c r="FB63" s="854"/>
      <c r="FC63" s="854"/>
      <c r="FD63" s="867"/>
      <c r="FE63" s="854"/>
      <c r="FF63" s="854"/>
      <c r="FG63" s="867"/>
      <c r="FH63" s="854"/>
      <c r="FI63" s="854"/>
      <c r="FJ63" s="867"/>
      <c r="FK63" s="854"/>
      <c r="FL63" s="854"/>
      <c r="FM63" s="867"/>
      <c r="FN63" s="854"/>
      <c r="FO63" s="854"/>
      <c r="FP63" s="867"/>
      <c r="FQ63" s="854"/>
      <c r="FR63" s="854"/>
      <c r="FS63" s="867"/>
      <c r="FT63" s="854"/>
      <c r="FU63" s="854"/>
      <c r="FV63" s="867"/>
      <c r="FW63" s="854"/>
      <c r="FX63" s="854"/>
      <c r="FY63" s="867"/>
      <c r="FZ63" s="854"/>
      <c r="GA63" s="854"/>
      <c r="GB63" s="867"/>
      <c r="GC63" s="854"/>
      <c r="GD63" s="854"/>
      <c r="GE63" s="867"/>
      <c r="GF63" s="854"/>
      <c r="GG63" s="854"/>
      <c r="GH63" s="867"/>
      <c r="GI63" s="854"/>
      <c r="GJ63" s="854"/>
      <c r="GK63" s="779"/>
      <c r="GL63" s="855"/>
      <c r="GM63" s="855"/>
      <c r="GN63" s="779"/>
      <c r="GO63" s="855"/>
      <c r="GP63" s="855"/>
      <c r="GQ63" s="779"/>
      <c r="GR63" s="855"/>
      <c r="GS63" s="855"/>
      <c r="GT63" s="779"/>
      <c r="GU63" s="855"/>
      <c r="GV63" s="855"/>
      <c r="GW63" s="779"/>
      <c r="GX63" s="855"/>
      <c r="GY63" s="855"/>
      <c r="GZ63" s="779"/>
      <c r="HA63" s="855"/>
      <c r="HB63" s="855"/>
      <c r="HC63" s="1001"/>
      <c r="HD63" s="855"/>
      <c r="HE63" s="855"/>
      <c r="HF63" s="1001"/>
      <c r="HG63" s="855"/>
      <c r="HH63" s="855"/>
      <c r="HI63" s="1001"/>
      <c r="HJ63" s="855"/>
      <c r="HK63" s="855"/>
      <c r="HL63" s="1001"/>
      <c r="HM63" s="855"/>
      <c r="HN63" s="855"/>
      <c r="HO63" s="1001"/>
      <c r="HP63" s="855"/>
      <c r="HQ63" s="855"/>
      <c r="HR63" s="1001"/>
      <c r="HS63" s="855"/>
      <c r="HT63" s="855"/>
      <c r="HU63" s="1001"/>
      <c r="HV63" s="855"/>
      <c r="HW63" s="855"/>
      <c r="HX63" s="1001"/>
      <c r="HY63" s="855"/>
      <c r="HZ63" s="855"/>
      <c r="IA63" s="1001"/>
      <c r="IB63" s="855"/>
      <c r="IC63" s="855"/>
      <c r="ID63" s="1001"/>
      <c r="IE63" s="855"/>
      <c r="IF63" s="855"/>
      <c r="IG63" s="1001"/>
      <c r="IH63" s="855"/>
      <c r="II63" s="855"/>
      <c r="IJ63" s="1001"/>
      <c r="IK63" s="856"/>
      <c r="IL63" s="1001"/>
      <c r="IM63" s="856"/>
      <c r="IN63" s="1001"/>
      <c r="IO63" s="855"/>
      <c r="IP63" s="855"/>
      <c r="IQ63" s="1001"/>
      <c r="IR63" s="855"/>
      <c r="IS63" s="855"/>
      <c r="IT63" s="1001"/>
      <c r="IU63" s="855"/>
      <c r="IV63" s="855"/>
      <c r="IW63" s="870">
        <v>2.12</v>
      </c>
      <c r="IX63" s="913" t="s">
        <v>12</v>
      </c>
      <c r="IY63" s="913"/>
      <c r="IZ63" s="1003">
        <v>83.7</v>
      </c>
      <c r="JA63" s="913" t="s">
        <v>3</v>
      </c>
      <c r="JB63" s="1006">
        <f>(IF(((IZ63/$C63)&lt;10),"&lt;10",ROUND((IZ63/$C63),0)))</f>
        <v>69750</v>
      </c>
      <c r="JC63" s="870">
        <v>0.2</v>
      </c>
      <c r="JD63" s="913" t="s">
        <v>12</v>
      </c>
      <c r="JE63" s="913"/>
      <c r="JF63" s="914">
        <v>0.37</v>
      </c>
      <c r="JG63" s="913" t="s">
        <v>12</v>
      </c>
      <c r="JH63" s="913"/>
      <c r="JI63" s="870">
        <v>2.1000000000000001E-2</v>
      </c>
      <c r="JJ63" s="913" t="s">
        <v>12</v>
      </c>
      <c r="JK63" s="913"/>
      <c r="JL63" s="875">
        <v>9.1999999999999998E-3</v>
      </c>
      <c r="JM63" s="874" t="s">
        <v>12</v>
      </c>
      <c r="JN63" s="874"/>
      <c r="JO63" s="996"/>
      <c r="JP63" s="997"/>
      <c r="JQ63" s="997"/>
      <c r="JR63" s="996"/>
      <c r="JS63" s="997"/>
      <c r="JT63" s="997"/>
      <c r="JU63" s="996"/>
      <c r="JV63" s="997"/>
      <c r="JW63" s="997"/>
      <c r="JX63" s="996"/>
      <c r="JY63" s="997"/>
      <c r="JZ63" s="997"/>
      <c r="KA63" s="998"/>
      <c r="KB63" s="997"/>
      <c r="KC63" s="997"/>
      <c r="KD63" s="996"/>
      <c r="KE63" s="997"/>
      <c r="KF63" s="997"/>
      <c r="KG63" s="997"/>
      <c r="KH63" s="997"/>
      <c r="KI63" s="997"/>
      <c r="KJ63" s="996"/>
      <c r="KK63" s="996"/>
      <c r="KL63" s="996"/>
      <c r="KM63" s="996"/>
      <c r="KN63" s="996"/>
      <c r="KO63" s="996"/>
      <c r="KP63" s="996"/>
      <c r="KQ63" s="996"/>
      <c r="KR63" s="996"/>
      <c r="KS63" s="998"/>
      <c r="KT63" s="997"/>
      <c r="KU63" s="997"/>
      <c r="KV63" s="996"/>
      <c r="KW63" s="997"/>
      <c r="KX63" s="997"/>
      <c r="KY63" s="996"/>
      <c r="KZ63" s="997"/>
      <c r="LA63" s="997"/>
      <c r="LB63" s="996"/>
      <c r="LC63" s="997"/>
      <c r="LD63" s="997"/>
      <c r="LE63" s="996"/>
      <c r="LF63" s="997"/>
      <c r="LG63" s="997"/>
      <c r="LH63" s="996"/>
      <c r="LI63" s="997"/>
      <c r="LJ63" s="997"/>
      <c r="LK63" s="996"/>
      <c r="LL63" s="997"/>
      <c r="LM63" s="997"/>
      <c r="LN63" s="998"/>
      <c r="LO63" s="997"/>
      <c r="LP63" s="997"/>
      <c r="LQ63" s="996"/>
      <c r="LR63" s="997"/>
      <c r="LS63" s="997"/>
      <c r="LT63" s="996"/>
      <c r="LU63" s="997"/>
      <c r="LV63" s="997"/>
      <c r="LW63" s="996"/>
      <c r="LX63" s="997"/>
      <c r="LY63" s="997"/>
      <c r="LZ63" s="996"/>
      <c r="MA63" s="997"/>
      <c r="MB63" s="997"/>
      <c r="MC63" s="996"/>
      <c r="MD63" s="997"/>
      <c r="ME63" s="997"/>
      <c r="MF63" s="999"/>
      <c r="MG63" s="997"/>
      <c r="MH63" s="997"/>
      <c r="MI63" s="998"/>
      <c r="MJ63" s="997"/>
      <c r="MK63" s="997"/>
      <c r="ML63" s="996"/>
      <c r="MM63" s="997"/>
      <c r="MN63" s="997"/>
      <c r="MO63" s="996"/>
      <c r="MP63" s="997"/>
      <c r="MQ63" s="997"/>
      <c r="MR63" s="996"/>
      <c r="MS63" s="997"/>
      <c r="MT63" s="997"/>
      <c r="MU63" s="996"/>
      <c r="MV63" s="997"/>
      <c r="MW63" s="997"/>
      <c r="MX63" s="996"/>
      <c r="MY63" s="997"/>
      <c r="MZ63" s="997"/>
      <c r="NA63" s="996"/>
      <c r="NB63" s="997"/>
      <c r="NC63" s="997"/>
      <c r="ND63" s="998"/>
      <c r="NE63" s="997"/>
      <c r="NF63" s="997"/>
      <c r="NG63" s="996"/>
      <c r="NH63" s="997"/>
      <c r="NI63" s="997"/>
      <c r="NJ63" s="996"/>
      <c r="NK63" s="997"/>
      <c r="NL63" s="997"/>
      <c r="NM63" s="996"/>
      <c r="NN63" s="997"/>
      <c r="NO63" s="997"/>
      <c r="NP63" s="1000"/>
      <c r="NQ63" s="997"/>
      <c r="NR63" s="997"/>
      <c r="NS63" s="996"/>
      <c r="NT63" s="997"/>
      <c r="NU63" s="997"/>
      <c r="NV63" s="996"/>
      <c r="NW63" s="997"/>
      <c r="NX63" s="997"/>
      <c r="NY63" s="998"/>
      <c r="NZ63" s="997"/>
      <c r="OA63" s="997"/>
      <c r="OB63" s="996"/>
      <c r="OC63" s="997"/>
      <c r="OD63" s="997"/>
      <c r="OE63" s="996"/>
      <c r="OF63" s="997"/>
      <c r="OG63" s="997"/>
      <c r="OH63" s="996"/>
      <c r="OI63" s="997"/>
      <c r="OJ63" s="997"/>
      <c r="OK63" s="996"/>
      <c r="OL63" s="997"/>
      <c r="OM63" s="997"/>
      <c r="ON63" s="996"/>
      <c r="OO63" s="997"/>
      <c r="OP63" s="997"/>
      <c r="OQ63" s="996"/>
      <c r="OR63" s="997"/>
      <c r="OS63" s="997"/>
      <c r="OT63" s="998"/>
      <c r="OU63" s="997"/>
      <c r="OV63" s="997"/>
      <c r="OW63" s="998"/>
      <c r="OX63" s="997"/>
      <c r="OY63" s="997"/>
      <c r="OZ63" s="998"/>
      <c r="PA63" s="997"/>
      <c r="PB63" s="997"/>
    </row>
    <row r="64" spans="1:418" s="987" customFormat="1" ht="13.5" customHeight="1" x14ac:dyDescent="0.2">
      <c r="A64" s="988" t="s">
        <v>571</v>
      </c>
      <c r="B64" s="989" t="s">
        <v>557</v>
      </c>
      <c r="C64" s="869">
        <v>12</v>
      </c>
      <c r="D64" s="769" t="s">
        <v>2</v>
      </c>
      <c r="E64" s="852"/>
      <c r="F64" s="854"/>
      <c r="G64" s="854"/>
      <c r="H64" s="852"/>
      <c r="I64" s="854"/>
      <c r="J64" s="854"/>
      <c r="K64" s="852"/>
      <c r="L64" s="854"/>
      <c r="M64" s="854"/>
      <c r="N64" s="852"/>
      <c r="O64" s="854"/>
      <c r="P64" s="854"/>
      <c r="Q64" s="852"/>
      <c r="R64" s="854"/>
      <c r="S64" s="854"/>
      <c r="T64" s="852"/>
      <c r="U64" s="854"/>
      <c r="V64" s="854"/>
      <c r="W64" s="852"/>
      <c r="X64" s="854"/>
      <c r="Y64" s="854"/>
      <c r="Z64" s="852"/>
      <c r="AA64" s="854"/>
      <c r="AB64" s="854"/>
      <c r="AC64" s="852"/>
      <c r="AD64" s="854"/>
      <c r="AE64" s="854"/>
      <c r="AF64" s="852"/>
      <c r="AG64" s="854"/>
      <c r="AH64" s="854"/>
      <c r="AI64" s="852"/>
      <c r="AJ64" s="854"/>
      <c r="AK64" s="854"/>
      <c r="AL64" s="852"/>
      <c r="AM64" s="854"/>
      <c r="AN64" s="854"/>
      <c r="AO64" s="852"/>
      <c r="AP64" s="854"/>
      <c r="AQ64" s="854"/>
      <c r="AR64" s="852"/>
      <c r="AS64" s="854"/>
      <c r="AT64" s="854"/>
      <c r="AU64" s="852"/>
      <c r="AV64" s="854"/>
      <c r="AW64" s="854"/>
      <c r="AX64" s="852"/>
      <c r="AY64" s="854"/>
      <c r="AZ64" s="854"/>
      <c r="BA64" s="852"/>
      <c r="BB64" s="854"/>
      <c r="BC64" s="854"/>
      <c r="BD64" s="852"/>
      <c r="BE64" s="854"/>
      <c r="BF64" s="854"/>
      <c r="BG64" s="852"/>
      <c r="BH64" s="854"/>
      <c r="BI64" s="854"/>
      <c r="BJ64" s="852"/>
      <c r="BK64" s="854"/>
      <c r="BL64" s="854"/>
      <c r="BM64" s="852"/>
      <c r="BN64" s="854"/>
      <c r="BO64" s="854"/>
      <c r="BP64" s="852"/>
      <c r="BQ64" s="854"/>
      <c r="BR64" s="854"/>
      <c r="BS64" s="852"/>
      <c r="BT64" s="912"/>
      <c r="BU64" s="852"/>
      <c r="BV64" s="854"/>
      <c r="BW64" s="854"/>
      <c r="BX64" s="852"/>
      <c r="BY64" s="854"/>
      <c r="BZ64" s="854"/>
      <c r="CA64" s="852"/>
      <c r="CB64" s="854"/>
      <c r="CC64" s="854"/>
      <c r="CD64" s="852"/>
      <c r="CE64" s="854"/>
      <c r="CF64" s="854"/>
      <c r="CG64" s="852"/>
      <c r="CH64" s="854"/>
      <c r="CI64" s="854"/>
      <c r="CJ64" s="852"/>
      <c r="CK64" s="854"/>
      <c r="CL64" s="854"/>
      <c r="CM64" s="852"/>
      <c r="CN64" s="854"/>
      <c r="CO64" s="854"/>
      <c r="CP64" s="852"/>
      <c r="CQ64" s="854"/>
      <c r="CR64" s="854"/>
      <c r="CS64" s="852"/>
      <c r="CT64" s="854"/>
      <c r="CU64" s="854"/>
      <c r="CV64" s="852"/>
      <c r="CW64" s="854"/>
      <c r="CX64" s="854"/>
      <c r="CY64" s="852"/>
      <c r="CZ64" s="854"/>
      <c r="DA64" s="854"/>
      <c r="DB64" s="852"/>
      <c r="DC64" s="912"/>
      <c r="DD64" s="852"/>
      <c r="DE64" s="912"/>
      <c r="DF64" s="852"/>
      <c r="DG64" s="854"/>
      <c r="DH64" s="854"/>
      <c r="DI64" s="852"/>
      <c r="DJ64" s="854"/>
      <c r="DK64" s="854"/>
      <c r="DL64" s="852"/>
      <c r="DM64" s="854"/>
      <c r="DN64" s="854"/>
      <c r="DO64" s="852"/>
      <c r="DP64" s="854"/>
      <c r="DQ64" s="854"/>
      <c r="DR64" s="852"/>
      <c r="DS64" s="854"/>
      <c r="DT64" s="854"/>
      <c r="DU64" s="852"/>
      <c r="DV64" s="854"/>
      <c r="DW64" s="854"/>
      <c r="DX64" s="852"/>
      <c r="DY64" s="854"/>
      <c r="DZ64" s="854"/>
      <c r="EA64" s="852"/>
      <c r="EB64" s="854"/>
      <c r="EC64" s="854"/>
      <c r="ED64" s="852"/>
      <c r="EE64" s="912"/>
      <c r="EF64" s="852"/>
      <c r="EG64" s="854"/>
      <c r="EH64" s="854"/>
      <c r="EI64" s="852"/>
      <c r="EJ64" s="854"/>
      <c r="EK64" s="854"/>
      <c r="EL64" s="852"/>
      <c r="EM64" s="854"/>
      <c r="EN64" s="854"/>
      <c r="EO64" s="852"/>
      <c r="EP64" s="854"/>
      <c r="EQ64" s="854"/>
      <c r="ER64" s="852"/>
      <c r="ES64" s="854"/>
      <c r="ET64" s="854"/>
      <c r="EU64" s="867"/>
      <c r="EV64" s="854"/>
      <c r="EW64" s="854"/>
      <c r="EX64" s="867"/>
      <c r="EY64" s="854"/>
      <c r="EZ64" s="854"/>
      <c r="FA64" s="867"/>
      <c r="FB64" s="854"/>
      <c r="FC64" s="854"/>
      <c r="FD64" s="867"/>
      <c r="FE64" s="854"/>
      <c r="FF64" s="854"/>
      <c r="FG64" s="867"/>
      <c r="FH64" s="854"/>
      <c r="FI64" s="854"/>
      <c r="FJ64" s="867"/>
      <c r="FK64" s="854"/>
      <c r="FL64" s="854"/>
      <c r="FM64" s="867"/>
      <c r="FN64" s="854"/>
      <c r="FO64" s="854"/>
      <c r="FP64" s="867"/>
      <c r="FQ64" s="854"/>
      <c r="FR64" s="854"/>
      <c r="FS64" s="867"/>
      <c r="FT64" s="854"/>
      <c r="FU64" s="854"/>
      <c r="FV64" s="867"/>
      <c r="FW64" s="854"/>
      <c r="FX64" s="854"/>
      <c r="FY64" s="867"/>
      <c r="FZ64" s="854"/>
      <c r="GA64" s="854"/>
      <c r="GB64" s="867"/>
      <c r="GC64" s="854"/>
      <c r="GD64" s="854"/>
      <c r="GE64" s="867"/>
      <c r="GF64" s="854"/>
      <c r="GG64" s="854"/>
      <c r="GH64" s="867"/>
      <c r="GI64" s="854"/>
      <c r="GJ64" s="854"/>
      <c r="GK64" s="779">
        <v>4.5000000000000005E-3</v>
      </c>
      <c r="GL64" s="855" t="s">
        <v>8</v>
      </c>
      <c r="GM64" s="855"/>
      <c r="GN64" s="779">
        <v>4.7999999999999996E-3</v>
      </c>
      <c r="GO64" s="855" t="s">
        <v>8</v>
      </c>
      <c r="GP64" s="855"/>
      <c r="GQ64" s="779">
        <v>3.8E-3</v>
      </c>
      <c r="GR64" s="855" t="s">
        <v>8</v>
      </c>
      <c r="GS64" s="855"/>
      <c r="GT64" s="779">
        <v>4.5000000000000005E-3</v>
      </c>
      <c r="GU64" s="855" t="s">
        <v>8</v>
      </c>
      <c r="GV64" s="855"/>
      <c r="GW64" s="779">
        <v>7.1999999999999998E-3</v>
      </c>
      <c r="GX64" s="855" t="s">
        <v>8</v>
      </c>
      <c r="GY64" s="855"/>
      <c r="GZ64" s="779">
        <v>5.6999999999999993E-3</v>
      </c>
      <c r="HA64" s="855" t="s">
        <v>8</v>
      </c>
      <c r="HB64" s="855"/>
      <c r="HC64" s="1001"/>
      <c r="HD64" s="855"/>
      <c r="HE64" s="855"/>
      <c r="HF64" s="1001"/>
      <c r="HG64" s="855"/>
      <c r="HH64" s="855"/>
      <c r="HI64" s="1001"/>
      <c r="HJ64" s="855" t="s">
        <v>3</v>
      </c>
      <c r="HK64" s="855"/>
      <c r="HL64" s="1001"/>
      <c r="HM64" s="855"/>
      <c r="HN64" s="855"/>
      <c r="HO64" s="1001"/>
      <c r="HP64" s="855"/>
      <c r="HQ64" s="855"/>
      <c r="HR64" s="1001"/>
      <c r="HS64" s="855"/>
      <c r="HT64" s="855"/>
      <c r="HU64" s="1001"/>
      <c r="HV64" s="855" t="s">
        <v>3</v>
      </c>
      <c r="HW64" s="855"/>
      <c r="HX64" s="1001"/>
      <c r="HY64" s="855"/>
      <c r="HZ64" s="855"/>
      <c r="IA64" s="1001"/>
      <c r="IB64" s="855"/>
      <c r="IC64" s="855"/>
      <c r="ID64" s="1001"/>
      <c r="IE64" s="855"/>
      <c r="IF64" s="855"/>
      <c r="IG64" s="1001"/>
      <c r="IH64" s="855" t="s">
        <v>3</v>
      </c>
      <c r="II64" s="855"/>
      <c r="IJ64" s="1001"/>
      <c r="IK64" s="856"/>
      <c r="IL64" s="1001"/>
      <c r="IM64" s="856"/>
      <c r="IN64" s="1001"/>
      <c r="IO64" s="855"/>
      <c r="IP64" s="855"/>
      <c r="IQ64" s="1001"/>
      <c r="IR64" s="855" t="s">
        <v>3</v>
      </c>
      <c r="IS64" s="855"/>
      <c r="IT64" s="1001"/>
      <c r="IU64" s="855" t="s">
        <v>3</v>
      </c>
      <c r="IV64" s="855"/>
      <c r="IW64" s="2224">
        <v>61.9</v>
      </c>
      <c r="IX64" s="930"/>
      <c r="IY64" s="903" t="str">
        <f t="shared" ref="IY64:IY66" si="4">(IF(((IW64/$C64)&lt;10),"&lt;10",ROUND((IW64/$C64),0)))</f>
        <v>&lt;10</v>
      </c>
      <c r="IZ64" s="2225">
        <v>27.3</v>
      </c>
      <c r="JA64" s="913" t="s">
        <v>3</v>
      </c>
      <c r="JB64" s="903" t="str">
        <f t="shared" ref="JB64:JB66" si="5">(IF(((IZ64/$C64)&lt;10),"&lt;10",ROUND((IZ64/$C64),0)))</f>
        <v>&lt;10</v>
      </c>
      <c r="JC64" s="870">
        <v>0.42</v>
      </c>
      <c r="JD64" s="913" t="s">
        <v>12</v>
      </c>
      <c r="JE64" s="913"/>
      <c r="JF64" s="914">
        <v>0.78</v>
      </c>
      <c r="JG64" s="913" t="s">
        <v>12</v>
      </c>
      <c r="JH64" s="913"/>
      <c r="JI64" s="870">
        <v>4.7E-2</v>
      </c>
      <c r="JJ64" s="913" t="s">
        <v>8</v>
      </c>
      <c r="JK64" s="913"/>
      <c r="JL64" s="875">
        <v>2.9000000000000001E-2</v>
      </c>
      <c r="JM64" s="874" t="s">
        <v>8</v>
      </c>
      <c r="JN64" s="874"/>
      <c r="JO64" s="996"/>
      <c r="JP64" s="997"/>
      <c r="JQ64" s="997"/>
      <c r="JR64" s="996"/>
      <c r="JS64" s="997"/>
      <c r="JT64" s="997"/>
      <c r="JU64" s="996"/>
      <c r="JV64" s="997"/>
      <c r="JW64" s="997"/>
      <c r="JX64" s="996"/>
      <c r="JY64" s="997"/>
      <c r="JZ64" s="997"/>
      <c r="KA64" s="998"/>
      <c r="KB64" s="997"/>
      <c r="KC64" s="997"/>
      <c r="KD64" s="996"/>
      <c r="KE64" s="997"/>
      <c r="KF64" s="997"/>
      <c r="KG64" s="997"/>
      <c r="KH64" s="997"/>
      <c r="KI64" s="997"/>
      <c r="KJ64" s="996"/>
      <c r="KK64" s="996"/>
      <c r="KL64" s="996"/>
      <c r="KM64" s="996"/>
      <c r="KN64" s="996"/>
      <c r="KO64" s="996"/>
      <c r="KP64" s="996"/>
      <c r="KQ64" s="996"/>
      <c r="KR64" s="996"/>
      <c r="KS64" s="998"/>
      <c r="KT64" s="997"/>
      <c r="KU64" s="997"/>
      <c r="KV64" s="996"/>
      <c r="KW64" s="997"/>
      <c r="KX64" s="997"/>
      <c r="KY64" s="996"/>
      <c r="KZ64" s="997"/>
      <c r="LA64" s="997"/>
      <c r="LB64" s="996"/>
      <c r="LC64" s="997"/>
      <c r="LD64" s="997"/>
      <c r="LE64" s="996"/>
      <c r="LF64" s="997"/>
      <c r="LG64" s="997"/>
      <c r="LH64" s="996"/>
      <c r="LI64" s="997"/>
      <c r="LJ64" s="997"/>
      <c r="LK64" s="996"/>
      <c r="LL64" s="997"/>
      <c r="LM64" s="997"/>
      <c r="LN64" s="998"/>
      <c r="LO64" s="997"/>
      <c r="LP64" s="997"/>
      <c r="LQ64" s="996"/>
      <c r="LR64" s="997"/>
      <c r="LS64" s="997"/>
      <c r="LT64" s="996"/>
      <c r="LU64" s="997"/>
      <c r="LV64" s="997"/>
      <c r="LW64" s="996"/>
      <c r="LX64" s="997"/>
      <c r="LY64" s="997"/>
      <c r="LZ64" s="996"/>
      <c r="MA64" s="997"/>
      <c r="MB64" s="997"/>
      <c r="MC64" s="996"/>
      <c r="MD64" s="997"/>
      <c r="ME64" s="997"/>
      <c r="MF64" s="999"/>
      <c r="MG64" s="997"/>
      <c r="MH64" s="997"/>
      <c r="MI64" s="998"/>
      <c r="MJ64" s="997"/>
      <c r="MK64" s="997"/>
      <c r="ML64" s="996"/>
      <c r="MM64" s="997"/>
      <c r="MN64" s="997"/>
      <c r="MO64" s="996"/>
      <c r="MP64" s="997"/>
      <c r="MQ64" s="997"/>
      <c r="MR64" s="996"/>
      <c r="MS64" s="997"/>
      <c r="MT64" s="997"/>
      <c r="MU64" s="996"/>
      <c r="MV64" s="997"/>
      <c r="MW64" s="997"/>
      <c r="MX64" s="996"/>
      <c r="MY64" s="997"/>
      <c r="MZ64" s="997"/>
      <c r="NA64" s="996"/>
      <c r="NB64" s="997"/>
      <c r="NC64" s="997"/>
      <c r="ND64" s="998"/>
      <c r="NE64" s="997"/>
      <c r="NF64" s="997"/>
      <c r="NG64" s="996"/>
      <c r="NH64" s="997"/>
      <c r="NI64" s="997"/>
      <c r="NJ64" s="996"/>
      <c r="NK64" s="997"/>
      <c r="NL64" s="997"/>
      <c r="NM64" s="996"/>
      <c r="NN64" s="997"/>
      <c r="NO64" s="997"/>
      <c r="NP64" s="1000"/>
      <c r="NQ64" s="997"/>
      <c r="NR64" s="997"/>
      <c r="NS64" s="996"/>
      <c r="NT64" s="997"/>
      <c r="NU64" s="997"/>
      <c r="NV64" s="996"/>
      <c r="NW64" s="997"/>
      <c r="NX64" s="997"/>
      <c r="NY64" s="998"/>
      <c r="NZ64" s="997"/>
      <c r="OA64" s="997"/>
      <c r="OB64" s="996"/>
      <c r="OC64" s="997"/>
      <c r="OD64" s="997"/>
      <c r="OE64" s="996"/>
      <c r="OF64" s="997"/>
      <c r="OG64" s="997"/>
      <c r="OH64" s="996"/>
      <c r="OI64" s="997"/>
      <c r="OJ64" s="997"/>
      <c r="OK64" s="996"/>
      <c r="OL64" s="997"/>
      <c r="OM64" s="997"/>
      <c r="ON64" s="996"/>
      <c r="OO64" s="997"/>
      <c r="OP64" s="997"/>
      <c r="OQ64" s="996"/>
      <c r="OR64" s="997"/>
      <c r="OS64" s="997"/>
      <c r="OT64" s="998"/>
      <c r="OU64" s="997"/>
      <c r="OV64" s="997"/>
      <c r="OW64" s="998"/>
      <c r="OX64" s="997"/>
      <c r="OY64" s="997"/>
      <c r="OZ64" s="998"/>
      <c r="PA64" s="997"/>
      <c r="PB64" s="997"/>
    </row>
    <row r="65" spans="1:418" s="987" customFormat="1" ht="13.5" customHeight="1" x14ac:dyDescent="0.2">
      <c r="A65" s="988" t="s">
        <v>572</v>
      </c>
      <c r="B65" s="989" t="s">
        <v>557</v>
      </c>
      <c r="C65" s="869">
        <v>6.3</v>
      </c>
      <c r="D65" s="769" t="s">
        <v>2</v>
      </c>
      <c r="E65" s="852"/>
      <c r="F65" s="854"/>
      <c r="G65" s="854"/>
      <c r="H65" s="852"/>
      <c r="I65" s="854"/>
      <c r="J65" s="854"/>
      <c r="K65" s="852"/>
      <c r="L65" s="854"/>
      <c r="M65" s="854"/>
      <c r="N65" s="852"/>
      <c r="O65" s="854"/>
      <c r="P65" s="854"/>
      <c r="Q65" s="852"/>
      <c r="R65" s="854"/>
      <c r="S65" s="854"/>
      <c r="T65" s="852"/>
      <c r="U65" s="854"/>
      <c r="V65" s="854"/>
      <c r="W65" s="852"/>
      <c r="X65" s="854"/>
      <c r="Y65" s="854"/>
      <c r="Z65" s="852"/>
      <c r="AA65" s="854"/>
      <c r="AB65" s="854"/>
      <c r="AC65" s="852"/>
      <c r="AD65" s="854"/>
      <c r="AE65" s="854"/>
      <c r="AF65" s="852"/>
      <c r="AG65" s="854"/>
      <c r="AH65" s="854"/>
      <c r="AI65" s="852"/>
      <c r="AJ65" s="854"/>
      <c r="AK65" s="854"/>
      <c r="AL65" s="852"/>
      <c r="AM65" s="854"/>
      <c r="AN65" s="854"/>
      <c r="AO65" s="852"/>
      <c r="AP65" s="854"/>
      <c r="AQ65" s="854"/>
      <c r="AR65" s="852"/>
      <c r="AS65" s="854"/>
      <c r="AT65" s="854"/>
      <c r="AU65" s="852"/>
      <c r="AV65" s="854"/>
      <c r="AW65" s="854"/>
      <c r="AX65" s="852"/>
      <c r="AY65" s="854"/>
      <c r="AZ65" s="854"/>
      <c r="BA65" s="852"/>
      <c r="BB65" s="854"/>
      <c r="BC65" s="854"/>
      <c r="BD65" s="852"/>
      <c r="BE65" s="854"/>
      <c r="BF65" s="854"/>
      <c r="BG65" s="852"/>
      <c r="BH65" s="854"/>
      <c r="BI65" s="854"/>
      <c r="BJ65" s="852"/>
      <c r="BK65" s="854"/>
      <c r="BL65" s="854"/>
      <c r="BM65" s="852"/>
      <c r="BN65" s="854"/>
      <c r="BO65" s="854"/>
      <c r="BP65" s="852"/>
      <c r="BQ65" s="854"/>
      <c r="BR65" s="854"/>
      <c r="BS65" s="852"/>
      <c r="BT65" s="912"/>
      <c r="BU65" s="852"/>
      <c r="BV65" s="854"/>
      <c r="BW65" s="854"/>
      <c r="BX65" s="852"/>
      <c r="BY65" s="854"/>
      <c r="BZ65" s="854"/>
      <c r="CA65" s="852"/>
      <c r="CB65" s="854"/>
      <c r="CC65" s="854"/>
      <c r="CD65" s="852"/>
      <c r="CE65" s="854"/>
      <c r="CF65" s="854"/>
      <c r="CG65" s="852"/>
      <c r="CH65" s="854"/>
      <c r="CI65" s="854"/>
      <c r="CJ65" s="852"/>
      <c r="CK65" s="854"/>
      <c r="CL65" s="854"/>
      <c r="CM65" s="852"/>
      <c r="CN65" s="854"/>
      <c r="CO65" s="854"/>
      <c r="CP65" s="852"/>
      <c r="CQ65" s="854"/>
      <c r="CR65" s="854"/>
      <c r="CS65" s="852"/>
      <c r="CT65" s="854"/>
      <c r="CU65" s="854"/>
      <c r="CV65" s="852"/>
      <c r="CW65" s="854"/>
      <c r="CX65" s="854"/>
      <c r="CY65" s="852"/>
      <c r="CZ65" s="854"/>
      <c r="DA65" s="854"/>
      <c r="DB65" s="852"/>
      <c r="DC65" s="912"/>
      <c r="DD65" s="852"/>
      <c r="DE65" s="912"/>
      <c r="DF65" s="852"/>
      <c r="DG65" s="854"/>
      <c r="DH65" s="854"/>
      <c r="DI65" s="852"/>
      <c r="DJ65" s="854"/>
      <c r="DK65" s="854"/>
      <c r="DL65" s="852"/>
      <c r="DM65" s="854"/>
      <c r="DN65" s="854"/>
      <c r="DO65" s="852"/>
      <c r="DP65" s="854"/>
      <c r="DQ65" s="854"/>
      <c r="DR65" s="852"/>
      <c r="DS65" s="854"/>
      <c r="DT65" s="854"/>
      <c r="DU65" s="852"/>
      <c r="DV65" s="854"/>
      <c r="DW65" s="854"/>
      <c r="DX65" s="852"/>
      <c r="DY65" s="854"/>
      <c r="DZ65" s="854"/>
      <c r="EA65" s="852"/>
      <c r="EB65" s="854"/>
      <c r="EC65" s="854"/>
      <c r="ED65" s="852"/>
      <c r="EE65" s="912"/>
      <c r="EF65" s="852"/>
      <c r="EG65" s="854"/>
      <c r="EH65" s="854"/>
      <c r="EI65" s="852"/>
      <c r="EJ65" s="854"/>
      <c r="EK65" s="854"/>
      <c r="EL65" s="852"/>
      <c r="EM65" s="854"/>
      <c r="EN65" s="854"/>
      <c r="EO65" s="852"/>
      <c r="EP65" s="854"/>
      <c r="EQ65" s="854"/>
      <c r="ER65" s="852"/>
      <c r="ES65" s="854"/>
      <c r="ET65" s="854"/>
      <c r="EU65" s="867"/>
      <c r="EV65" s="854"/>
      <c r="EW65" s="854"/>
      <c r="EX65" s="867"/>
      <c r="EY65" s="854"/>
      <c r="EZ65" s="854"/>
      <c r="FA65" s="867"/>
      <c r="FB65" s="854"/>
      <c r="FC65" s="854"/>
      <c r="FD65" s="867"/>
      <c r="FE65" s="854"/>
      <c r="FF65" s="854"/>
      <c r="FG65" s="867"/>
      <c r="FH65" s="854"/>
      <c r="FI65" s="854"/>
      <c r="FJ65" s="867"/>
      <c r="FK65" s="854"/>
      <c r="FL65" s="854"/>
      <c r="FM65" s="867"/>
      <c r="FN65" s="854"/>
      <c r="FO65" s="854"/>
      <c r="FP65" s="867"/>
      <c r="FQ65" s="854"/>
      <c r="FR65" s="854"/>
      <c r="FS65" s="867"/>
      <c r="FT65" s="854"/>
      <c r="FU65" s="854"/>
      <c r="FV65" s="867"/>
      <c r="FW65" s="854"/>
      <c r="FX65" s="854"/>
      <c r="FY65" s="867"/>
      <c r="FZ65" s="854"/>
      <c r="GA65" s="854"/>
      <c r="GB65" s="867"/>
      <c r="GC65" s="854"/>
      <c r="GD65" s="854"/>
      <c r="GE65" s="867"/>
      <c r="GF65" s="854"/>
      <c r="GG65" s="854"/>
      <c r="GH65" s="867"/>
      <c r="GI65" s="854"/>
      <c r="GJ65" s="854"/>
      <c r="GK65" s="779">
        <v>2E-3</v>
      </c>
      <c r="GL65" s="855" t="s">
        <v>8</v>
      </c>
      <c r="GM65" s="855"/>
      <c r="GN65" s="779">
        <v>3.7000000000000002E-3</v>
      </c>
      <c r="GO65" s="855" t="s">
        <v>8</v>
      </c>
      <c r="GP65" s="855"/>
      <c r="GQ65" s="779">
        <v>1.5400000000000001E-3</v>
      </c>
      <c r="GR65" s="855" t="s">
        <v>12</v>
      </c>
      <c r="GS65" s="855"/>
      <c r="GT65" s="779">
        <v>1.7000000000000001E-3</v>
      </c>
      <c r="GU65" s="855" t="s">
        <v>8</v>
      </c>
      <c r="GV65" s="855"/>
      <c r="GW65" s="779">
        <v>1.65E-3</v>
      </c>
      <c r="GX65" s="855" t="s">
        <v>12</v>
      </c>
      <c r="GY65" s="855"/>
      <c r="GZ65" s="779">
        <v>1.64E-3</v>
      </c>
      <c r="HA65" s="855" t="s">
        <v>12</v>
      </c>
      <c r="HB65" s="855"/>
      <c r="HC65" s="1001"/>
      <c r="HD65" s="855"/>
      <c r="HE65" s="855"/>
      <c r="HF65" s="1001"/>
      <c r="HG65" s="855"/>
      <c r="HH65" s="855"/>
      <c r="HI65" s="1001"/>
      <c r="HJ65" s="855" t="s">
        <v>3</v>
      </c>
      <c r="HK65" s="855"/>
      <c r="HL65" s="1001"/>
      <c r="HM65" s="855"/>
      <c r="HN65" s="855"/>
      <c r="HO65" s="1001"/>
      <c r="HP65" s="855"/>
      <c r="HQ65" s="855"/>
      <c r="HR65" s="1001"/>
      <c r="HS65" s="855"/>
      <c r="HT65" s="855"/>
      <c r="HU65" s="1001"/>
      <c r="HV65" s="855" t="s">
        <v>3</v>
      </c>
      <c r="HW65" s="855"/>
      <c r="HX65" s="1001"/>
      <c r="HY65" s="855"/>
      <c r="HZ65" s="855"/>
      <c r="IA65" s="1001"/>
      <c r="IB65" s="855"/>
      <c r="IC65" s="855"/>
      <c r="ID65" s="1001"/>
      <c r="IE65" s="855"/>
      <c r="IF65" s="855"/>
      <c r="IG65" s="1001"/>
      <c r="IH65" s="855" t="s">
        <v>3</v>
      </c>
      <c r="II65" s="855"/>
      <c r="IJ65" s="1001"/>
      <c r="IK65" s="856"/>
      <c r="IL65" s="1001"/>
      <c r="IM65" s="856"/>
      <c r="IN65" s="1001"/>
      <c r="IO65" s="855"/>
      <c r="IP65" s="855"/>
      <c r="IQ65" s="1001"/>
      <c r="IR65" s="855" t="s">
        <v>3</v>
      </c>
      <c r="IS65" s="855"/>
      <c r="IT65" s="1001"/>
      <c r="IU65" s="855" t="s">
        <v>3</v>
      </c>
      <c r="IV65" s="855"/>
      <c r="IW65" s="2224">
        <v>259</v>
      </c>
      <c r="IX65" s="930"/>
      <c r="IY65" s="903">
        <f t="shared" si="4"/>
        <v>41</v>
      </c>
      <c r="IZ65" s="2226">
        <v>2650</v>
      </c>
      <c r="JA65" s="913" t="s">
        <v>573</v>
      </c>
      <c r="JB65" s="903">
        <f t="shared" si="5"/>
        <v>421</v>
      </c>
      <c r="JC65" s="2224">
        <v>17.600000000000001</v>
      </c>
      <c r="JD65" s="913" t="s">
        <v>3</v>
      </c>
      <c r="JE65" s="903" t="str">
        <f t="shared" ref="JE65:JE66" si="6">(IF(((JC65/$C65)&lt;10),"&lt;10",ROUND((JC65/$C65),0)))</f>
        <v>&lt;10</v>
      </c>
      <c r="JF65" s="2225">
        <v>21.5</v>
      </c>
      <c r="JG65" s="913" t="s">
        <v>573</v>
      </c>
      <c r="JH65" s="903" t="str">
        <f>(IF(((JF65/$C65)&lt;10),"&lt;10",ROUND((JF65/$C65),0)))</f>
        <v>&lt;10</v>
      </c>
      <c r="JI65" s="2224">
        <v>0.48</v>
      </c>
      <c r="JJ65" s="913" t="s">
        <v>3</v>
      </c>
      <c r="JK65" s="903" t="str">
        <f>(IF(((JI65/$C65)&lt;10),"&lt;10",ROUND((JI65/$C65),0)))</f>
        <v>&lt;10</v>
      </c>
      <c r="JL65" s="875">
        <v>0.16</v>
      </c>
      <c r="JM65" s="874" t="s">
        <v>573</v>
      </c>
      <c r="JN65" s="874"/>
      <c r="JO65" s="996"/>
      <c r="JP65" s="997"/>
      <c r="JQ65" s="997"/>
      <c r="JR65" s="996"/>
      <c r="JS65" s="997"/>
      <c r="JT65" s="997"/>
      <c r="JU65" s="996"/>
      <c r="JV65" s="997"/>
      <c r="JW65" s="997"/>
      <c r="JX65" s="996"/>
      <c r="JY65" s="997"/>
      <c r="JZ65" s="997"/>
      <c r="KA65" s="998"/>
      <c r="KB65" s="997"/>
      <c r="KC65" s="997"/>
      <c r="KD65" s="996"/>
      <c r="KE65" s="997"/>
      <c r="KF65" s="997"/>
      <c r="KG65" s="997"/>
      <c r="KH65" s="997"/>
      <c r="KI65" s="997"/>
      <c r="KJ65" s="996"/>
      <c r="KK65" s="996"/>
      <c r="KL65" s="996"/>
      <c r="KM65" s="996"/>
      <c r="KN65" s="996"/>
      <c r="KO65" s="996"/>
      <c r="KP65" s="996"/>
      <c r="KQ65" s="996"/>
      <c r="KR65" s="996"/>
      <c r="KS65" s="998"/>
      <c r="KT65" s="997"/>
      <c r="KU65" s="997"/>
      <c r="KV65" s="996"/>
      <c r="KW65" s="997"/>
      <c r="KX65" s="997"/>
      <c r="KY65" s="996"/>
      <c r="KZ65" s="997"/>
      <c r="LA65" s="997"/>
      <c r="LB65" s="996"/>
      <c r="LC65" s="997"/>
      <c r="LD65" s="997"/>
      <c r="LE65" s="996"/>
      <c r="LF65" s="997"/>
      <c r="LG65" s="997"/>
      <c r="LH65" s="996"/>
      <c r="LI65" s="997"/>
      <c r="LJ65" s="997"/>
      <c r="LK65" s="996"/>
      <c r="LL65" s="997"/>
      <c r="LM65" s="997"/>
      <c r="LN65" s="998"/>
      <c r="LO65" s="997"/>
      <c r="LP65" s="997"/>
      <c r="LQ65" s="996"/>
      <c r="LR65" s="997"/>
      <c r="LS65" s="997"/>
      <c r="LT65" s="996"/>
      <c r="LU65" s="997"/>
      <c r="LV65" s="997"/>
      <c r="LW65" s="996"/>
      <c r="LX65" s="997"/>
      <c r="LY65" s="997"/>
      <c r="LZ65" s="996"/>
      <c r="MA65" s="997"/>
      <c r="MB65" s="997"/>
      <c r="MC65" s="996"/>
      <c r="MD65" s="997"/>
      <c r="ME65" s="997"/>
      <c r="MF65" s="999"/>
      <c r="MG65" s="997"/>
      <c r="MH65" s="997"/>
      <c r="MI65" s="998"/>
      <c r="MJ65" s="997"/>
      <c r="MK65" s="997"/>
      <c r="ML65" s="996"/>
      <c r="MM65" s="997"/>
      <c r="MN65" s="997"/>
      <c r="MO65" s="996"/>
      <c r="MP65" s="997"/>
      <c r="MQ65" s="997"/>
      <c r="MR65" s="996"/>
      <c r="MS65" s="997"/>
      <c r="MT65" s="997"/>
      <c r="MU65" s="996"/>
      <c r="MV65" s="997"/>
      <c r="MW65" s="997"/>
      <c r="MX65" s="996"/>
      <c r="MY65" s="997"/>
      <c r="MZ65" s="997"/>
      <c r="NA65" s="996"/>
      <c r="NB65" s="997"/>
      <c r="NC65" s="997"/>
      <c r="ND65" s="998"/>
      <c r="NE65" s="997"/>
      <c r="NF65" s="997"/>
      <c r="NG65" s="996"/>
      <c r="NH65" s="997"/>
      <c r="NI65" s="997"/>
      <c r="NJ65" s="996"/>
      <c r="NK65" s="997"/>
      <c r="NL65" s="997"/>
      <c r="NM65" s="996"/>
      <c r="NN65" s="997"/>
      <c r="NO65" s="997"/>
      <c r="NP65" s="1000"/>
      <c r="NQ65" s="997"/>
      <c r="NR65" s="997"/>
      <c r="NS65" s="996"/>
      <c r="NT65" s="997"/>
      <c r="NU65" s="997"/>
      <c r="NV65" s="996"/>
      <c r="NW65" s="997"/>
      <c r="NX65" s="997"/>
      <c r="NY65" s="998"/>
      <c r="NZ65" s="997"/>
      <c r="OA65" s="997"/>
      <c r="OB65" s="996"/>
      <c r="OC65" s="997"/>
      <c r="OD65" s="997"/>
      <c r="OE65" s="996"/>
      <c r="OF65" s="997"/>
      <c r="OG65" s="997"/>
      <c r="OH65" s="996"/>
      <c r="OI65" s="997"/>
      <c r="OJ65" s="997"/>
      <c r="OK65" s="996"/>
      <c r="OL65" s="997"/>
      <c r="OM65" s="997"/>
      <c r="ON65" s="996"/>
      <c r="OO65" s="997"/>
      <c r="OP65" s="997"/>
      <c r="OQ65" s="996"/>
      <c r="OR65" s="997"/>
      <c r="OS65" s="997"/>
      <c r="OT65" s="998"/>
      <c r="OU65" s="997"/>
      <c r="OV65" s="997"/>
      <c r="OW65" s="998"/>
      <c r="OX65" s="997"/>
      <c r="OY65" s="997"/>
      <c r="OZ65" s="998"/>
      <c r="PA65" s="997"/>
      <c r="PB65" s="997"/>
    </row>
    <row r="66" spans="1:418" s="987" customFormat="1" ht="13.5" customHeight="1" x14ac:dyDescent="0.2">
      <c r="A66" s="988" t="s">
        <v>574</v>
      </c>
      <c r="B66" s="989" t="s">
        <v>557</v>
      </c>
      <c r="C66" s="869">
        <v>10</v>
      </c>
      <c r="D66" s="769" t="s">
        <v>2</v>
      </c>
      <c r="E66" s="852"/>
      <c r="F66" s="854"/>
      <c r="G66" s="854"/>
      <c r="H66" s="852"/>
      <c r="I66" s="854"/>
      <c r="J66" s="854"/>
      <c r="K66" s="852"/>
      <c r="L66" s="854"/>
      <c r="M66" s="854"/>
      <c r="N66" s="852"/>
      <c r="O66" s="854"/>
      <c r="P66" s="854"/>
      <c r="Q66" s="852"/>
      <c r="R66" s="854"/>
      <c r="S66" s="854"/>
      <c r="T66" s="852"/>
      <c r="U66" s="854"/>
      <c r="V66" s="854"/>
      <c r="W66" s="852"/>
      <c r="X66" s="854"/>
      <c r="Y66" s="854"/>
      <c r="Z66" s="852"/>
      <c r="AA66" s="854"/>
      <c r="AB66" s="854"/>
      <c r="AC66" s="852"/>
      <c r="AD66" s="854"/>
      <c r="AE66" s="854"/>
      <c r="AF66" s="852"/>
      <c r="AG66" s="854"/>
      <c r="AH66" s="854"/>
      <c r="AI66" s="852"/>
      <c r="AJ66" s="854"/>
      <c r="AK66" s="854"/>
      <c r="AL66" s="852"/>
      <c r="AM66" s="854"/>
      <c r="AN66" s="854"/>
      <c r="AO66" s="852"/>
      <c r="AP66" s="854"/>
      <c r="AQ66" s="854"/>
      <c r="AR66" s="852"/>
      <c r="AS66" s="854"/>
      <c r="AT66" s="854"/>
      <c r="AU66" s="852"/>
      <c r="AV66" s="854"/>
      <c r="AW66" s="854"/>
      <c r="AX66" s="852"/>
      <c r="AY66" s="854"/>
      <c r="AZ66" s="854"/>
      <c r="BA66" s="852"/>
      <c r="BB66" s="854"/>
      <c r="BC66" s="854"/>
      <c r="BD66" s="852"/>
      <c r="BE66" s="854"/>
      <c r="BF66" s="854"/>
      <c r="BG66" s="852"/>
      <c r="BH66" s="854"/>
      <c r="BI66" s="854"/>
      <c r="BJ66" s="852"/>
      <c r="BK66" s="854"/>
      <c r="BL66" s="854"/>
      <c r="BM66" s="852"/>
      <c r="BN66" s="854"/>
      <c r="BO66" s="854"/>
      <c r="BP66" s="852"/>
      <c r="BQ66" s="854"/>
      <c r="BR66" s="854"/>
      <c r="BS66" s="852"/>
      <c r="BT66" s="912"/>
      <c r="BU66" s="852"/>
      <c r="BV66" s="854"/>
      <c r="BW66" s="854"/>
      <c r="BX66" s="852"/>
      <c r="BY66" s="854"/>
      <c r="BZ66" s="854"/>
      <c r="CA66" s="852"/>
      <c r="CB66" s="854"/>
      <c r="CC66" s="854"/>
      <c r="CD66" s="852"/>
      <c r="CE66" s="854"/>
      <c r="CF66" s="854"/>
      <c r="CG66" s="852"/>
      <c r="CH66" s="854"/>
      <c r="CI66" s="854"/>
      <c r="CJ66" s="852"/>
      <c r="CK66" s="854"/>
      <c r="CL66" s="854"/>
      <c r="CM66" s="852"/>
      <c r="CN66" s="854"/>
      <c r="CO66" s="854"/>
      <c r="CP66" s="852"/>
      <c r="CQ66" s="854"/>
      <c r="CR66" s="854"/>
      <c r="CS66" s="852"/>
      <c r="CT66" s="854"/>
      <c r="CU66" s="854"/>
      <c r="CV66" s="852"/>
      <c r="CW66" s="854"/>
      <c r="CX66" s="854"/>
      <c r="CY66" s="852"/>
      <c r="CZ66" s="854"/>
      <c r="DA66" s="854"/>
      <c r="DB66" s="852"/>
      <c r="DC66" s="912"/>
      <c r="DD66" s="852"/>
      <c r="DE66" s="912"/>
      <c r="DF66" s="852"/>
      <c r="DG66" s="854"/>
      <c r="DH66" s="854"/>
      <c r="DI66" s="852"/>
      <c r="DJ66" s="854"/>
      <c r="DK66" s="854"/>
      <c r="DL66" s="852"/>
      <c r="DM66" s="854"/>
      <c r="DN66" s="854"/>
      <c r="DO66" s="852"/>
      <c r="DP66" s="854"/>
      <c r="DQ66" s="854"/>
      <c r="DR66" s="852"/>
      <c r="DS66" s="854"/>
      <c r="DT66" s="854"/>
      <c r="DU66" s="852"/>
      <c r="DV66" s="854"/>
      <c r="DW66" s="854"/>
      <c r="DX66" s="852"/>
      <c r="DY66" s="854"/>
      <c r="DZ66" s="854"/>
      <c r="EA66" s="852"/>
      <c r="EB66" s="854"/>
      <c r="EC66" s="854"/>
      <c r="ED66" s="852"/>
      <c r="EE66" s="912"/>
      <c r="EF66" s="852"/>
      <c r="EG66" s="854"/>
      <c r="EH66" s="854"/>
      <c r="EI66" s="852"/>
      <c r="EJ66" s="854"/>
      <c r="EK66" s="854"/>
      <c r="EL66" s="852"/>
      <c r="EM66" s="854"/>
      <c r="EN66" s="854"/>
      <c r="EO66" s="852"/>
      <c r="EP66" s="854"/>
      <c r="EQ66" s="854"/>
      <c r="ER66" s="852"/>
      <c r="ES66" s="854"/>
      <c r="ET66" s="854"/>
      <c r="EU66" s="867"/>
      <c r="EV66" s="854"/>
      <c r="EW66" s="854"/>
      <c r="EX66" s="867"/>
      <c r="EY66" s="854"/>
      <c r="EZ66" s="854"/>
      <c r="FA66" s="867"/>
      <c r="FB66" s="854"/>
      <c r="FC66" s="854"/>
      <c r="FD66" s="867"/>
      <c r="FE66" s="854"/>
      <c r="FF66" s="854"/>
      <c r="FG66" s="867"/>
      <c r="FH66" s="854"/>
      <c r="FI66" s="854"/>
      <c r="FJ66" s="867"/>
      <c r="FK66" s="854"/>
      <c r="FL66" s="854"/>
      <c r="FM66" s="867"/>
      <c r="FN66" s="854"/>
      <c r="FO66" s="854"/>
      <c r="FP66" s="867"/>
      <c r="FQ66" s="854"/>
      <c r="FR66" s="854"/>
      <c r="FS66" s="867"/>
      <c r="FT66" s="854"/>
      <c r="FU66" s="854"/>
      <c r="FV66" s="867"/>
      <c r="FW66" s="854"/>
      <c r="FX66" s="854"/>
      <c r="FY66" s="867"/>
      <c r="FZ66" s="854"/>
      <c r="GA66" s="854"/>
      <c r="GB66" s="867"/>
      <c r="GC66" s="854"/>
      <c r="GD66" s="854"/>
      <c r="GE66" s="867"/>
      <c r="GF66" s="854"/>
      <c r="GG66" s="854"/>
      <c r="GH66" s="867"/>
      <c r="GI66" s="854"/>
      <c r="GJ66" s="854"/>
      <c r="GK66" s="779">
        <v>5.8000000000000005E-3</v>
      </c>
      <c r="GL66" s="855" t="s">
        <v>8</v>
      </c>
      <c r="GM66" s="855"/>
      <c r="GN66" s="779">
        <v>3.9500000000000004E-3</v>
      </c>
      <c r="GO66" s="855" t="s">
        <v>12</v>
      </c>
      <c r="GP66" s="855"/>
      <c r="GQ66" s="779">
        <v>3.9500000000000004E-3</v>
      </c>
      <c r="GR66" s="855" t="s">
        <v>12</v>
      </c>
      <c r="GS66" s="855"/>
      <c r="GT66" s="779">
        <v>3.9500000000000004E-3</v>
      </c>
      <c r="GU66" s="855" t="s">
        <v>12</v>
      </c>
      <c r="GV66" s="855"/>
      <c r="GW66" s="779">
        <v>4.2100000000000002E-3</v>
      </c>
      <c r="GX66" s="855" t="s">
        <v>12</v>
      </c>
      <c r="GY66" s="855"/>
      <c r="GZ66" s="779">
        <v>4.1799999999999997E-3</v>
      </c>
      <c r="HA66" s="855" t="s">
        <v>12</v>
      </c>
      <c r="HB66" s="855"/>
      <c r="HC66" s="1001"/>
      <c r="HD66" s="855"/>
      <c r="HE66" s="855"/>
      <c r="HF66" s="1001"/>
      <c r="HG66" s="855"/>
      <c r="HH66" s="855"/>
      <c r="HI66" s="1001"/>
      <c r="HJ66" s="855" t="s">
        <v>3</v>
      </c>
      <c r="HK66" s="855"/>
      <c r="HL66" s="1001"/>
      <c r="HM66" s="855"/>
      <c r="HN66" s="855"/>
      <c r="HO66" s="1001"/>
      <c r="HP66" s="855"/>
      <c r="HQ66" s="855"/>
      <c r="HR66" s="1001"/>
      <c r="HS66" s="855"/>
      <c r="HT66" s="855"/>
      <c r="HU66" s="1001"/>
      <c r="HV66" s="855" t="s">
        <v>3</v>
      </c>
      <c r="HW66" s="855"/>
      <c r="HX66" s="1001"/>
      <c r="HY66" s="855"/>
      <c r="HZ66" s="855"/>
      <c r="IA66" s="1001"/>
      <c r="IB66" s="855"/>
      <c r="IC66" s="855"/>
      <c r="ID66" s="1001"/>
      <c r="IE66" s="855"/>
      <c r="IF66" s="855"/>
      <c r="IG66" s="1001"/>
      <c r="IH66" s="855" t="s">
        <v>3</v>
      </c>
      <c r="II66" s="855"/>
      <c r="IJ66" s="1001"/>
      <c r="IK66" s="856"/>
      <c r="IL66" s="1001"/>
      <c r="IM66" s="856"/>
      <c r="IN66" s="1001"/>
      <c r="IO66" s="855"/>
      <c r="IP66" s="855"/>
      <c r="IQ66" s="1001"/>
      <c r="IR66" s="855" t="s">
        <v>3</v>
      </c>
      <c r="IS66" s="855"/>
      <c r="IT66" s="1001"/>
      <c r="IU66" s="855" t="s">
        <v>3</v>
      </c>
      <c r="IV66" s="855"/>
      <c r="IW66" s="2224">
        <v>73.599999999999994</v>
      </c>
      <c r="IX66" s="930"/>
      <c r="IY66" s="903" t="str">
        <f t="shared" si="4"/>
        <v>&lt;10</v>
      </c>
      <c r="IZ66" s="2226">
        <v>1670</v>
      </c>
      <c r="JA66" s="913" t="s">
        <v>3</v>
      </c>
      <c r="JB66" s="903">
        <f t="shared" si="5"/>
        <v>167</v>
      </c>
      <c r="JC66" s="2224">
        <v>0.79</v>
      </c>
      <c r="JD66" s="913" t="s">
        <v>8</v>
      </c>
      <c r="JE66" s="903" t="str">
        <f t="shared" si="6"/>
        <v>&lt;10</v>
      </c>
      <c r="JF66" s="914">
        <v>0.72000000000000008</v>
      </c>
      <c r="JG66" s="913" t="s">
        <v>12</v>
      </c>
      <c r="JH66" s="913"/>
      <c r="JI66" s="870">
        <v>0.18</v>
      </c>
      <c r="JJ66" s="913" t="s">
        <v>3</v>
      </c>
      <c r="JK66" s="913"/>
      <c r="JL66" s="875">
        <v>0.11</v>
      </c>
      <c r="JM66" s="874" t="s">
        <v>3</v>
      </c>
      <c r="JN66" s="874"/>
      <c r="JO66" s="996"/>
      <c r="JP66" s="997"/>
      <c r="JQ66" s="997"/>
      <c r="JR66" s="996"/>
      <c r="JS66" s="997"/>
      <c r="JT66" s="997"/>
      <c r="JU66" s="996"/>
      <c r="JV66" s="997"/>
      <c r="JW66" s="997"/>
      <c r="JX66" s="996"/>
      <c r="JY66" s="997"/>
      <c r="JZ66" s="997"/>
      <c r="KA66" s="998"/>
      <c r="KB66" s="997"/>
      <c r="KC66" s="997"/>
      <c r="KD66" s="996"/>
      <c r="KE66" s="997"/>
      <c r="KF66" s="997"/>
      <c r="KG66" s="997"/>
      <c r="KH66" s="997"/>
      <c r="KI66" s="997"/>
      <c r="KJ66" s="996"/>
      <c r="KK66" s="996"/>
      <c r="KL66" s="996"/>
      <c r="KM66" s="996"/>
      <c r="KN66" s="996"/>
      <c r="KO66" s="996"/>
      <c r="KP66" s="996"/>
      <c r="KQ66" s="996"/>
      <c r="KR66" s="996"/>
      <c r="KS66" s="998"/>
      <c r="KT66" s="997"/>
      <c r="KU66" s="997"/>
      <c r="KV66" s="996"/>
      <c r="KW66" s="997"/>
      <c r="KX66" s="997"/>
      <c r="KY66" s="996"/>
      <c r="KZ66" s="997"/>
      <c r="LA66" s="997"/>
      <c r="LB66" s="996"/>
      <c r="LC66" s="997"/>
      <c r="LD66" s="997"/>
      <c r="LE66" s="996"/>
      <c r="LF66" s="997"/>
      <c r="LG66" s="997"/>
      <c r="LH66" s="996"/>
      <c r="LI66" s="997"/>
      <c r="LJ66" s="997"/>
      <c r="LK66" s="996"/>
      <c r="LL66" s="997"/>
      <c r="LM66" s="997"/>
      <c r="LN66" s="998"/>
      <c r="LO66" s="997"/>
      <c r="LP66" s="997"/>
      <c r="LQ66" s="996"/>
      <c r="LR66" s="997"/>
      <c r="LS66" s="997"/>
      <c r="LT66" s="996"/>
      <c r="LU66" s="997"/>
      <c r="LV66" s="997"/>
      <c r="LW66" s="996"/>
      <c r="LX66" s="997"/>
      <c r="LY66" s="997"/>
      <c r="LZ66" s="996"/>
      <c r="MA66" s="997"/>
      <c r="MB66" s="997"/>
      <c r="MC66" s="996"/>
      <c r="MD66" s="997"/>
      <c r="ME66" s="997"/>
      <c r="MF66" s="999"/>
      <c r="MG66" s="997"/>
      <c r="MH66" s="997"/>
      <c r="MI66" s="998"/>
      <c r="MJ66" s="997"/>
      <c r="MK66" s="997"/>
      <c r="ML66" s="996"/>
      <c r="MM66" s="997"/>
      <c r="MN66" s="997"/>
      <c r="MO66" s="996"/>
      <c r="MP66" s="997"/>
      <c r="MQ66" s="997"/>
      <c r="MR66" s="996"/>
      <c r="MS66" s="997"/>
      <c r="MT66" s="997"/>
      <c r="MU66" s="996"/>
      <c r="MV66" s="997"/>
      <c r="MW66" s="997"/>
      <c r="MX66" s="996"/>
      <c r="MY66" s="997"/>
      <c r="MZ66" s="997"/>
      <c r="NA66" s="996"/>
      <c r="NB66" s="997"/>
      <c r="NC66" s="997"/>
      <c r="ND66" s="998"/>
      <c r="NE66" s="997"/>
      <c r="NF66" s="997"/>
      <c r="NG66" s="996"/>
      <c r="NH66" s="997"/>
      <c r="NI66" s="997"/>
      <c r="NJ66" s="996"/>
      <c r="NK66" s="997"/>
      <c r="NL66" s="997"/>
      <c r="NM66" s="996"/>
      <c r="NN66" s="997"/>
      <c r="NO66" s="997"/>
      <c r="NP66" s="1000"/>
      <c r="NQ66" s="997"/>
      <c r="NR66" s="997"/>
      <c r="NS66" s="996"/>
      <c r="NT66" s="997"/>
      <c r="NU66" s="997"/>
      <c r="NV66" s="996"/>
      <c r="NW66" s="997"/>
      <c r="NX66" s="997"/>
      <c r="NY66" s="998"/>
      <c r="NZ66" s="997"/>
      <c r="OA66" s="997"/>
      <c r="OB66" s="996"/>
      <c r="OC66" s="997"/>
      <c r="OD66" s="997"/>
      <c r="OE66" s="996"/>
      <c r="OF66" s="997"/>
      <c r="OG66" s="997"/>
      <c r="OH66" s="996"/>
      <c r="OI66" s="997"/>
      <c r="OJ66" s="997"/>
      <c r="OK66" s="996"/>
      <c r="OL66" s="997"/>
      <c r="OM66" s="997"/>
      <c r="ON66" s="996"/>
      <c r="OO66" s="997"/>
      <c r="OP66" s="997"/>
      <c r="OQ66" s="996"/>
      <c r="OR66" s="997"/>
      <c r="OS66" s="997"/>
      <c r="OT66" s="998"/>
      <c r="OU66" s="997"/>
      <c r="OV66" s="997"/>
      <c r="OW66" s="998"/>
      <c r="OX66" s="997"/>
      <c r="OY66" s="997"/>
      <c r="OZ66" s="998"/>
      <c r="PA66" s="997"/>
      <c r="PB66" s="997"/>
    </row>
    <row r="67" spans="1:418" s="987" customFormat="1" ht="13.5" customHeight="1" x14ac:dyDescent="0.2">
      <c r="A67" s="988" t="s">
        <v>575</v>
      </c>
      <c r="B67" s="989" t="s">
        <v>557</v>
      </c>
      <c r="C67" s="877">
        <v>1.2E-4</v>
      </c>
      <c r="D67" s="796" t="s">
        <v>2</v>
      </c>
      <c r="E67" s="852"/>
      <c r="F67" s="854"/>
      <c r="G67" s="854"/>
      <c r="H67" s="852"/>
      <c r="I67" s="854"/>
      <c r="J67" s="854"/>
      <c r="K67" s="852"/>
      <c r="L67" s="854"/>
      <c r="M67" s="854"/>
      <c r="N67" s="852"/>
      <c r="O67" s="854"/>
      <c r="P67" s="854"/>
      <c r="Q67" s="852"/>
      <c r="R67" s="854"/>
      <c r="S67" s="854"/>
      <c r="T67" s="852"/>
      <c r="U67" s="854"/>
      <c r="V67" s="854"/>
      <c r="W67" s="852"/>
      <c r="X67" s="854"/>
      <c r="Y67" s="854"/>
      <c r="Z67" s="852"/>
      <c r="AA67" s="854"/>
      <c r="AB67" s="854"/>
      <c r="AC67" s="852"/>
      <c r="AD67" s="854"/>
      <c r="AE67" s="854"/>
      <c r="AF67" s="852"/>
      <c r="AG67" s="854"/>
      <c r="AH67" s="854"/>
      <c r="AI67" s="852"/>
      <c r="AJ67" s="854"/>
      <c r="AK67" s="854"/>
      <c r="AL67" s="852"/>
      <c r="AM67" s="854"/>
      <c r="AN67" s="854"/>
      <c r="AO67" s="852"/>
      <c r="AP67" s="854"/>
      <c r="AQ67" s="854"/>
      <c r="AR67" s="852"/>
      <c r="AS67" s="854"/>
      <c r="AT67" s="854"/>
      <c r="AU67" s="852"/>
      <c r="AV67" s="854"/>
      <c r="AW67" s="854"/>
      <c r="AX67" s="852"/>
      <c r="AY67" s="854"/>
      <c r="AZ67" s="854"/>
      <c r="BA67" s="852"/>
      <c r="BB67" s="854"/>
      <c r="BC67" s="854"/>
      <c r="BD67" s="852"/>
      <c r="BE67" s="854"/>
      <c r="BF67" s="854"/>
      <c r="BG67" s="852"/>
      <c r="BH67" s="854"/>
      <c r="BI67" s="854"/>
      <c r="BJ67" s="852"/>
      <c r="BK67" s="854"/>
      <c r="BL67" s="854"/>
      <c r="BM67" s="852"/>
      <c r="BN67" s="854"/>
      <c r="BO67" s="854"/>
      <c r="BP67" s="852"/>
      <c r="BQ67" s="854"/>
      <c r="BR67" s="854"/>
      <c r="BS67" s="852"/>
      <c r="BT67" s="912"/>
      <c r="BU67" s="852"/>
      <c r="BV67" s="854"/>
      <c r="BW67" s="854"/>
      <c r="BX67" s="852"/>
      <c r="BY67" s="854"/>
      <c r="BZ67" s="854"/>
      <c r="CA67" s="852"/>
      <c r="CB67" s="854"/>
      <c r="CC67" s="854"/>
      <c r="CD67" s="852"/>
      <c r="CE67" s="854"/>
      <c r="CF67" s="854"/>
      <c r="CG67" s="852"/>
      <c r="CH67" s="854"/>
      <c r="CI67" s="854"/>
      <c r="CJ67" s="852"/>
      <c r="CK67" s="854"/>
      <c r="CL67" s="854"/>
      <c r="CM67" s="852"/>
      <c r="CN67" s="854"/>
      <c r="CO67" s="854"/>
      <c r="CP67" s="852"/>
      <c r="CQ67" s="854"/>
      <c r="CR67" s="854"/>
      <c r="CS67" s="852"/>
      <c r="CT67" s="854"/>
      <c r="CU67" s="854"/>
      <c r="CV67" s="852"/>
      <c r="CW67" s="854"/>
      <c r="CX67" s="854"/>
      <c r="CY67" s="852"/>
      <c r="CZ67" s="854"/>
      <c r="DA67" s="854"/>
      <c r="DB67" s="852"/>
      <c r="DC67" s="912"/>
      <c r="DD67" s="852"/>
      <c r="DE67" s="912"/>
      <c r="DF67" s="852"/>
      <c r="DG67" s="854"/>
      <c r="DH67" s="854"/>
      <c r="DI67" s="852"/>
      <c r="DJ67" s="854"/>
      <c r="DK67" s="854"/>
      <c r="DL67" s="852"/>
      <c r="DM67" s="854"/>
      <c r="DN67" s="854"/>
      <c r="DO67" s="852"/>
      <c r="DP67" s="854"/>
      <c r="DQ67" s="854"/>
      <c r="DR67" s="852"/>
      <c r="DS67" s="854"/>
      <c r="DT67" s="854"/>
      <c r="DU67" s="852"/>
      <c r="DV67" s="854"/>
      <c r="DW67" s="854"/>
      <c r="DX67" s="852"/>
      <c r="DY67" s="854"/>
      <c r="DZ67" s="854"/>
      <c r="EA67" s="852"/>
      <c r="EB67" s="854"/>
      <c r="EC67" s="854"/>
      <c r="ED67" s="852"/>
      <c r="EE67" s="912"/>
      <c r="EF67" s="852"/>
      <c r="EG67" s="854"/>
      <c r="EH67" s="854"/>
      <c r="EI67" s="852"/>
      <c r="EJ67" s="854"/>
      <c r="EK67" s="854"/>
      <c r="EL67" s="852"/>
      <c r="EM67" s="854"/>
      <c r="EN67" s="854"/>
      <c r="EO67" s="852"/>
      <c r="EP67" s="854"/>
      <c r="EQ67" s="854"/>
      <c r="ER67" s="852"/>
      <c r="ES67" s="854"/>
      <c r="ET67" s="854"/>
      <c r="EU67" s="867"/>
      <c r="EV67" s="854"/>
      <c r="EW67" s="854"/>
      <c r="EX67" s="867"/>
      <c r="EY67" s="854"/>
      <c r="EZ67" s="854"/>
      <c r="FA67" s="867"/>
      <c r="FB67" s="854"/>
      <c r="FC67" s="854"/>
      <c r="FD67" s="867"/>
      <c r="FE67" s="854"/>
      <c r="FF67" s="854"/>
      <c r="FG67" s="867"/>
      <c r="FH67" s="854"/>
      <c r="FI67" s="854"/>
      <c r="FJ67" s="867"/>
      <c r="FK67" s="854"/>
      <c r="FL67" s="854"/>
      <c r="FM67" s="867"/>
      <c r="FN67" s="854"/>
      <c r="FO67" s="854"/>
      <c r="FP67" s="867"/>
      <c r="FQ67" s="854"/>
      <c r="FR67" s="854"/>
      <c r="FS67" s="867"/>
      <c r="FT67" s="854"/>
      <c r="FU67" s="854"/>
      <c r="FV67" s="867"/>
      <c r="FW67" s="854"/>
      <c r="FX67" s="854"/>
      <c r="FY67" s="867"/>
      <c r="FZ67" s="854"/>
      <c r="GA67" s="854"/>
      <c r="GB67" s="867"/>
      <c r="GC67" s="854"/>
      <c r="GD67" s="854"/>
      <c r="GE67" s="867"/>
      <c r="GF67" s="854"/>
      <c r="GG67" s="854"/>
      <c r="GH67" s="867"/>
      <c r="GI67" s="854"/>
      <c r="GJ67" s="854"/>
      <c r="GK67" s="2220">
        <f>SUM(GK55,GK54,GK56,GK58,GK59,GK60,GK63)</f>
        <v>3.5000000000000001E-3</v>
      </c>
      <c r="GL67" s="855"/>
      <c r="GM67" s="855">
        <f>(IF(((GK67/$C67)&lt;10),"&lt;10",ROUND((GK67/$C67),0)))</f>
        <v>29</v>
      </c>
      <c r="GN67" s="2220">
        <f>SUM(GN55,GN54,GN56,GN58,GN60,GN63)</f>
        <v>1.4E-3</v>
      </c>
      <c r="GO67" s="855"/>
      <c r="GP67" s="855">
        <f>(IF(((GN67/$C67)&lt;10),"&lt;10",ROUND((GN67/$C67),0)))</f>
        <v>12</v>
      </c>
      <c r="GQ67" s="779"/>
      <c r="GR67" s="855"/>
      <c r="GS67" s="855"/>
      <c r="GT67" s="779"/>
      <c r="GU67" s="855"/>
      <c r="GV67" s="855"/>
      <c r="GW67" s="779"/>
      <c r="GX67" s="855"/>
      <c r="GY67" s="855"/>
      <c r="GZ67" s="779"/>
      <c r="HA67" s="855"/>
      <c r="HB67" s="855"/>
      <c r="HC67" s="1001"/>
      <c r="HD67" s="855"/>
      <c r="HE67" s="855"/>
      <c r="HF67" s="1001"/>
      <c r="HG67" s="855"/>
      <c r="HH67" s="855"/>
      <c r="HI67" s="1001"/>
      <c r="HJ67" s="855"/>
      <c r="HK67" s="855"/>
      <c r="HL67" s="1001"/>
      <c r="HM67" s="855"/>
      <c r="HN67" s="855"/>
      <c r="HO67" s="1001"/>
      <c r="HP67" s="855"/>
      <c r="HQ67" s="855"/>
      <c r="HR67" s="1001"/>
      <c r="HS67" s="855"/>
      <c r="HT67" s="855"/>
      <c r="HU67" s="1001"/>
      <c r="HV67" s="855"/>
      <c r="HW67" s="855"/>
      <c r="HX67" s="1001"/>
      <c r="HY67" s="855"/>
      <c r="HZ67" s="855"/>
      <c r="IA67" s="1001"/>
      <c r="IB67" s="855"/>
      <c r="IC67" s="855"/>
      <c r="ID67" s="1001"/>
      <c r="IE67" s="855"/>
      <c r="IF67" s="855"/>
      <c r="IG67" s="1001"/>
      <c r="IH67" s="855"/>
      <c r="II67" s="855"/>
      <c r="IJ67" s="1001"/>
      <c r="IK67" s="856"/>
      <c r="IL67" s="1001"/>
      <c r="IM67" s="856"/>
      <c r="IN67" s="1001"/>
      <c r="IO67" s="855"/>
      <c r="IP67" s="855"/>
      <c r="IQ67" s="1001"/>
      <c r="IR67" s="855"/>
      <c r="IS67" s="855"/>
      <c r="IT67" s="1001"/>
      <c r="IU67" s="855"/>
      <c r="IV67" s="855"/>
      <c r="IW67" s="1004">
        <f>SUM(IW54,IW59)</f>
        <v>14.350000000000001</v>
      </c>
      <c r="IX67" s="930"/>
      <c r="IY67" s="903">
        <f>(IF(((IW67/$C67)&lt;10),"&lt;10",ROUND((IW67/$C67),0)))</f>
        <v>119583</v>
      </c>
      <c r="IZ67" s="1004">
        <f>SUM(IZ55,IZ54,IZ56,IZ58,IZ59,IZ60,IZ63)</f>
        <v>746.7</v>
      </c>
      <c r="JA67" s="913" t="s">
        <v>3</v>
      </c>
      <c r="JB67" s="1006">
        <f>(IF(((IZ67/$C67)&lt;10),"&lt;10",ROUND((IZ67/$C67),0)))</f>
        <v>6222500</v>
      </c>
      <c r="JC67" s="779"/>
      <c r="JD67" s="780"/>
      <c r="JE67" s="780"/>
      <c r="JF67" s="779"/>
      <c r="JG67" s="780"/>
      <c r="JH67" s="780"/>
      <c r="JI67" s="779"/>
      <c r="JJ67" s="913" t="s">
        <v>3</v>
      </c>
      <c r="JK67" s="1006"/>
      <c r="JL67" s="1004">
        <f>SUM(JL54)</f>
        <v>1.2E-2</v>
      </c>
      <c r="JM67" s="874" t="s">
        <v>3</v>
      </c>
      <c r="JN67" s="903">
        <f>(IF(((JL67/$C67)&lt;10),"&lt;10",ROUND((JL67/$C67),0)))</f>
        <v>100</v>
      </c>
      <c r="JO67" s="996"/>
      <c r="JP67" s="997"/>
      <c r="JQ67" s="997"/>
      <c r="JR67" s="996"/>
      <c r="JS67" s="997"/>
      <c r="JT67" s="997"/>
      <c r="JU67" s="996"/>
      <c r="JV67" s="997"/>
      <c r="JW67" s="997"/>
      <c r="JX67" s="996"/>
      <c r="JY67" s="997"/>
      <c r="JZ67" s="997"/>
      <c r="KA67" s="998"/>
      <c r="KB67" s="997"/>
      <c r="KC67" s="997"/>
      <c r="KD67" s="996"/>
      <c r="KE67" s="997"/>
      <c r="KF67" s="997"/>
      <c r="KG67" s="997"/>
      <c r="KH67" s="997"/>
      <c r="KI67" s="997"/>
      <c r="KJ67" s="996"/>
      <c r="KK67" s="996"/>
      <c r="KL67" s="996"/>
      <c r="KM67" s="996"/>
      <c r="KN67" s="996"/>
      <c r="KO67" s="996"/>
      <c r="KP67" s="996"/>
      <c r="KQ67" s="996"/>
      <c r="KR67" s="996"/>
      <c r="KS67" s="998"/>
      <c r="KT67" s="997"/>
      <c r="KU67" s="997"/>
      <c r="KV67" s="996"/>
      <c r="KW67" s="997"/>
      <c r="KX67" s="997"/>
      <c r="KY67" s="996"/>
      <c r="KZ67" s="997"/>
      <c r="LA67" s="997"/>
      <c r="LB67" s="996"/>
      <c r="LC67" s="997"/>
      <c r="LD67" s="997"/>
      <c r="LE67" s="996"/>
      <c r="LF67" s="997"/>
      <c r="LG67" s="997"/>
      <c r="LH67" s="996"/>
      <c r="LI67" s="997"/>
      <c r="LJ67" s="997"/>
      <c r="LK67" s="996"/>
      <c r="LL67" s="997"/>
      <c r="LM67" s="997"/>
      <c r="LN67" s="998"/>
      <c r="LO67" s="997"/>
      <c r="LP67" s="997"/>
      <c r="LQ67" s="996"/>
      <c r="LR67" s="997"/>
      <c r="LS67" s="997"/>
      <c r="LT67" s="996"/>
      <c r="LU67" s="997"/>
      <c r="LV67" s="997"/>
      <c r="LW67" s="996"/>
      <c r="LX67" s="997"/>
      <c r="LY67" s="997"/>
      <c r="LZ67" s="996"/>
      <c r="MA67" s="997"/>
      <c r="MB67" s="997"/>
      <c r="MC67" s="996"/>
      <c r="MD67" s="997"/>
      <c r="ME67" s="997"/>
      <c r="MF67" s="999"/>
      <c r="MG67" s="997"/>
      <c r="MH67" s="997"/>
      <c r="MI67" s="998"/>
      <c r="MJ67" s="997"/>
      <c r="MK67" s="997"/>
      <c r="ML67" s="996"/>
      <c r="MM67" s="997"/>
      <c r="MN67" s="997"/>
      <c r="MO67" s="996"/>
      <c r="MP67" s="997"/>
      <c r="MQ67" s="997"/>
      <c r="MR67" s="996"/>
      <c r="MS67" s="997"/>
      <c r="MT67" s="997"/>
      <c r="MU67" s="996"/>
      <c r="MV67" s="997"/>
      <c r="MW67" s="997"/>
      <c r="MX67" s="996"/>
      <c r="MY67" s="997"/>
      <c r="MZ67" s="997"/>
      <c r="NA67" s="996"/>
      <c r="NB67" s="997"/>
      <c r="NC67" s="997"/>
      <c r="ND67" s="998"/>
      <c r="NE67" s="997"/>
      <c r="NF67" s="997"/>
      <c r="NG67" s="996"/>
      <c r="NH67" s="997"/>
      <c r="NI67" s="997"/>
      <c r="NJ67" s="996"/>
      <c r="NK67" s="997"/>
      <c r="NL67" s="997"/>
      <c r="NM67" s="996"/>
      <c r="NN67" s="997"/>
      <c r="NO67" s="997"/>
      <c r="NP67" s="1000"/>
      <c r="NQ67" s="997"/>
      <c r="NR67" s="997"/>
      <c r="NS67" s="996"/>
      <c r="NT67" s="997"/>
      <c r="NU67" s="997"/>
      <c r="NV67" s="996"/>
      <c r="NW67" s="997"/>
      <c r="NX67" s="997"/>
      <c r="NY67" s="998"/>
      <c r="NZ67" s="997"/>
      <c r="OA67" s="997"/>
      <c r="OB67" s="996"/>
      <c r="OC67" s="997"/>
      <c r="OD67" s="997"/>
      <c r="OE67" s="996"/>
      <c r="OF67" s="997"/>
      <c r="OG67" s="997"/>
      <c r="OH67" s="996"/>
      <c r="OI67" s="997"/>
      <c r="OJ67" s="997"/>
      <c r="OK67" s="996"/>
      <c r="OL67" s="997"/>
      <c r="OM67" s="997"/>
      <c r="ON67" s="996"/>
      <c r="OO67" s="997"/>
      <c r="OP67" s="997"/>
      <c r="OQ67" s="996"/>
      <c r="OR67" s="997"/>
      <c r="OS67" s="997"/>
      <c r="OT67" s="998"/>
      <c r="OU67" s="997"/>
      <c r="OV67" s="997"/>
      <c r="OW67" s="998"/>
      <c r="OX67" s="997"/>
      <c r="OY67" s="997"/>
      <c r="OZ67" s="998"/>
      <c r="PA67" s="997"/>
      <c r="PB67" s="997"/>
    </row>
    <row r="68" spans="1:418" s="700" customFormat="1" ht="13.5" customHeight="1" x14ac:dyDescent="0.25">
      <c r="A68" s="180" t="s">
        <v>237</v>
      </c>
      <c r="B68" s="733"/>
      <c r="C68" s="2228"/>
      <c r="D68" s="733"/>
      <c r="E68" s="957"/>
      <c r="F68" s="958"/>
      <c r="G68" s="958"/>
      <c r="H68" s="957"/>
      <c r="I68" s="958"/>
      <c r="J68" s="958"/>
      <c r="K68" s="957"/>
      <c r="L68" s="958"/>
      <c r="M68" s="958"/>
      <c r="N68" s="957"/>
      <c r="O68" s="958"/>
      <c r="P68" s="958"/>
      <c r="Q68" s="957"/>
      <c r="R68" s="958"/>
      <c r="S68" s="958"/>
      <c r="T68" s="957"/>
      <c r="U68" s="958"/>
      <c r="V68" s="958"/>
      <c r="W68" s="957"/>
      <c r="X68" s="958"/>
      <c r="Y68" s="958"/>
      <c r="Z68" s="957"/>
      <c r="AA68" s="958"/>
      <c r="AB68" s="958"/>
      <c r="AC68" s="957"/>
      <c r="AD68" s="958"/>
      <c r="AE68" s="958"/>
      <c r="AF68" s="957"/>
      <c r="AG68" s="958"/>
      <c r="AH68" s="958"/>
      <c r="AI68" s="957"/>
      <c r="AJ68" s="958"/>
      <c r="AK68" s="958"/>
      <c r="AL68" s="957"/>
      <c r="AM68" s="958"/>
      <c r="AN68" s="958"/>
      <c r="AO68" s="957"/>
      <c r="AP68" s="958"/>
      <c r="AQ68" s="958"/>
      <c r="AR68" s="957"/>
      <c r="AS68" s="958"/>
      <c r="AT68" s="958"/>
      <c r="AU68" s="957"/>
      <c r="AV68" s="958"/>
      <c r="AW68" s="958"/>
      <c r="AX68" s="957"/>
      <c r="AY68" s="958"/>
      <c r="AZ68" s="958"/>
      <c r="BA68" s="957"/>
      <c r="BB68" s="958"/>
      <c r="BC68" s="958"/>
      <c r="BD68" s="957"/>
      <c r="BE68" s="958"/>
      <c r="BF68" s="958"/>
      <c r="BG68" s="957"/>
      <c r="BH68" s="958"/>
      <c r="BI68" s="958"/>
      <c r="BJ68" s="957"/>
      <c r="BK68" s="958"/>
      <c r="BL68" s="958"/>
      <c r="BM68" s="957"/>
      <c r="BN68" s="958"/>
      <c r="BO68" s="958"/>
      <c r="BP68" s="957"/>
      <c r="BQ68" s="958"/>
      <c r="BR68" s="958"/>
      <c r="BS68" s="957"/>
      <c r="BT68" s="957"/>
      <c r="BU68" s="957"/>
      <c r="BV68" s="958"/>
      <c r="BW68" s="958"/>
      <c r="BX68" s="957"/>
      <c r="BY68" s="958"/>
      <c r="BZ68" s="958"/>
      <c r="CA68" s="957"/>
      <c r="CB68" s="958"/>
      <c r="CC68" s="958"/>
      <c r="CD68" s="957"/>
      <c r="CE68" s="958"/>
      <c r="CF68" s="958"/>
      <c r="CG68" s="957"/>
      <c r="CH68" s="958"/>
      <c r="CI68" s="958"/>
      <c r="CJ68" s="957"/>
      <c r="CK68" s="958"/>
      <c r="CL68" s="958"/>
      <c r="CM68" s="957"/>
      <c r="CN68" s="958"/>
      <c r="CO68" s="958"/>
      <c r="CP68" s="957"/>
      <c r="CQ68" s="958"/>
      <c r="CR68" s="958"/>
      <c r="CS68" s="957"/>
      <c r="CT68" s="958"/>
      <c r="CU68" s="958"/>
      <c r="CV68" s="957"/>
      <c r="CW68" s="958"/>
      <c r="CX68" s="958"/>
      <c r="CY68" s="957"/>
      <c r="CZ68" s="958"/>
      <c r="DA68" s="958"/>
      <c r="DB68" s="957"/>
      <c r="DC68" s="957"/>
      <c r="DD68" s="957"/>
      <c r="DE68" s="957"/>
      <c r="DF68" s="957"/>
      <c r="DG68" s="958"/>
      <c r="DH68" s="958"/>
      <c r="DI68" s="957"/>
      <c r="DJ68" s="958"/>
      <c r="DK68" s="958"/>
      <c r="DL68" s="957"/>
      <c r="DM68" s="958"/>
      <c r="DN68" s="958"/>
      <c r="DO68" s="957"/>
      <c r="DP68" s="958"/>
      <c r="DQ68" s="958"/>
      <c r="DR68" s="957"/>
      <c r="DS68" s="958"/>
      <c r="DT68" s="958"/>
      <c r="DU68" s="957"/>
      <c r="DV68" s="958"/>
      <c r="DW68" s="958"/>
      <c r="DX68" s="957"/>
      <c r="DY68" s="958"/>
      <c r="DZ68" s="958"/>
      <c r="EA68" s="957"/>
      <c r="EB68" s="958"/>
      <c r="EC68" s="958"/>
      <c r="ED68" s="957"/>
      <c r="EE68" s="957"/>
      <c r="EF68" s="957"/>
      <c r="EG68" s="958"/>
      <c r="EH68" s="958"/>
      <c r="EI68" s="957"/>
      <c r="EJ68" s="958"/>
      <c r="EK68" s="958"/>
      <c r="EL68" s="957"/>
      <c r="EM68" s="958"/>
      <c r="EN68" s="958"/>
      <c r="EO68" s="957"/>
      <c r="EP68" s="958"/>
      <c r="EQ68" s="958"/>
      <c r="ER68" s="957"/>
      <c r="ES68" s="958"/>
      <c r="ET68" s="958"/>
      <c r="EU68" s="957"/>
      <c r="EV68" s="959"/>
      <c r="EW68" s="959"/>
      <c r="EX68" s="957"/>
      <c r="EY68" s="959"/>
      <c r="EZ68" s="959"/>
      <c r="FA68" s="957"/>
      <c r="FB68" s="959"/>
      <c r="FC68" s="959"/>
      <c r="FD68" s="957"/>
      <c r="FE68" s="959"/>
      <c r="FF68" s="959"/>
      <c r="FG68" s="957"/>
      <c r="FH68" s="959"/>
      <c r="FI68" s="959"/>
      <c r="FJ68" s="957"/>
      <c r="FK68" s="959"/>
      <c r="FL68" s="959"/>
      <c r="FM68" s="957"/>
      <c r="FN68" s="959"/>
      <c r="FO68" s="959"/>
      <c r="FP68" s="957"/>
      <c r="FQ68" s="959"/>
      <c r="FR68" s="959"/>
      <c r="FS68" s="957"/>
      <c r="FT68" s="959"/>
      <c r="FU68" s="959"/>
      <c r="FV68" s="957"/>
      <c r="FW68" s="959"/>
      <c r="FX68" s="959"/>
      <c r="FY68" s="957"/>
      <c r="FZ68" s="959"/>
      <c r="GA68" s="959"/>
      <c r="GB68" s="957"/>
      <c r="GC68" s="959"/>
      <c r="GD68" s="959"/>
      <c r="GE68" s="957"/>
      <c r="GF68" s="959"/>
      <c r="GG68" s="959"/>
      <c r="GH68" s="957"/>
      <c r="GI68" s="959"/>
      <c r="GJ68" s="959"/>
      <c r="GK68" s="960"/>
      <c r="GL68" s="961"/>
      <c r="GM68" s="961"/>
      <c r="GN68" s="960"/>
      <c r="GO68" s="961"/>
      <c r="GP68" s="961"/>
      <c r="GQ68" s="960"/>
      <c r="GR68" s="961"/>
      <c r="GS68" s="961"/>
      <c r="GT68" s="960"/>
      <c r="GU68" s="961"/>
      <c r="GV68" s="961"/>
      <c r="GW68" s="960"/>
      <c r="GX68" s="961"/>
      <c r="GY68" s="961"/>
      <c r="GZ68" s="960"/>
      <c r="HA68" s="961"/>
      <c r="HB68" s="961"/>
      <c r="HC68" s="960"/>
      <c r="HD68" s="961"/>
      <c r="HE68" s="961"/>
      <c r="HF68" s="960"/>
      <c r="HG68" s="961"/>
      <c r="HH68" s="961"/>
      <c r="HI68" s="960"/>
      <c r="HJ68" s="961"/>
      <c r="HK68" s="961"/>
      <c r="HL68" s="960"/>
      <c r="HM68" s="961"/>
      <c r="HN68" s="961"/>
      <c r="HO68" s="960"/>
      <c r="HP68" s="961"/>
      <c r="HQ68" s="961"/>
      <c r="HR68" s="960"/>
      <c r="HS68" s="961"/>
      <c r="HT68" s="961"/>
      <c r="HU68" s="960"/>
      <c r="HV68" s="961"/>
      <c r="HW68" s="961"/>
      <c r="HX68" s="960"/>
      <c r="HY68" s="961"/>
      <c r="HZ68" s="961"/>
      <c r="IA68" s="960"/>
      <c r="IB68" s="961"/>
      <c r="IC68" s="961"/>
      <c r="ID68" s="960"/>
      <c r="IE68" s="961"/>
      <c r="IF68" s="961"/>
      <c r="IG68" s="960"/>
      <c r="IH68" s="961"/>
      <c r="II68" s="961"/>
      <c r="IJ68" s="960"/>
      <c r="IK68" s="962"/>
      <c r="IL68" s="960"/>
      <c r="IM68" s="962"/>
      <c r="IN68" s="960"/>
      <c r="IO68" s="961"/>
      <c r="IP68" s="961"/>
      <c r="IQ68" s="960"/>
      <c r="IR68" s="961"/>
      <c r="IS68" s="961"/>
      <c r="IT68" s="960"/>
      <c r="IU68" s="961"/>
      <c r="IV68" s="961"/>
      <c r="IW68" s="963"/>
      <c r="IX68" s="964"/>
      <c r="IY68" s="964"/>
      <c r="IZ68" s="965"/>
      <c r="JA68" s="964" t="s">
        <v>3</v>
      </c>
      <c r="JB68" s="964"/>
      <c r="JC68" s="966"/>
      <c r="JD68" s="967" t="s">
        <v>3</v>
      </c>
      <c r="JE68" s="967"/>
      <c r="JF68" s="968"/>
      <c r="JG68" s="967" t="s">
        <v>3</v>
      </c>
      <c r="JH68" s="967"/>
      <c r="JI68" s="966"/>
      <c r="JJ68" s="967" t="s">
        <v>3</v>
      </c>
      <c r="JK68" s="967"/>
      <c r="JL68" s="966"/>
      <c r="JM68" s="967" t="s">
        <v>3</v>
      </c>
      <c r="JN68" s="967"/>
      <c r="JO68" s="969"/>
      <c r="JP68" s="744"/>
      <c r="JQ68" s="744"/>
      <c r="JR68" s="969"/>
      <c r="JS68" s="744"/>
      <c r="JT68" s="744"/>
      <c r="JU68" s="969"/>
      <c r="JV68" s="744"/>
      <c r="JW68" s="744"/>
      <c r="JX68" s="969"/>
      <c r="JY68" s="744"/>
      <c r="JZ68" s="744"/>
      <c r="KA68" s="969"/>
      <c r="KB68" s="744"/>
      <c r="KC68" s="744"/>
      <c r="KD68" s="969"/>
      <c r="KE68" s="744"/>
      <c r="KF68" s="744"/>
      <c r="KG68" s="744"/>
      <c r="KH68" s="744"/>
      <c r="KI68" s="744"/>
      <c r="KJ68" s="970"/>
      <c r="KK68" s="969"/>
      <c r="KL68" s="970"/>
      <c r="KM68" s="969"/>
      <c r="KN68" s="970"/>
      <c r="KO68" s="969"/>
      <c r="KP68" s="970"/>
      <c r="KQ68" s="969"/>
      <c r="KR68" s="2223"/>
      <c r="KS68" s="970"/>
      <c r="KT68" s="744"/>
      <c r="KU68" s="744"/>
      <c r="KV68" s="969"/>
      <c r="KW68" s="744"/>
      <c r="KX68" s="744"/>
      <c r="KY68" s="969"/>
      <c r="KZ68" s="744"/>
      <c r="LA68" s="744"/>
      <c r="LB68" s="969"/>
      <c r="LC68" s="744"/>
      <c r="LD68" s="744"/>
      <c r="LE68" s="969"/>
      <c r="LF68" s="744"/>
      <c r="LG68" s="744"/>
      <c r="LH68" s="969"/>
      <c r="LI68" s="744"/>
      <c r="LJ68" s="744"/>
      <c r="LK68" s="969"/>
      <c r="LL68" s="744"/>
      <c r="LM68" s="744"/>
      <c r="LN68" s="969"/>
      <c r="LO68" s="744"/>
      <c r="LP68" s="744"/>
      <c r="LQ68" s="969"/>
      <c r="LR68" s="744"/>
      <c r="LS68" s="744"/>
      <c r="LT68" s="969"/>
      <c r="LU68" s="744"/>
      <c r="LV68" s="744"/>
      <c r="LW68" s="969"/>
      <c r="LX68" s="744"/>
      <c r="LY68" s="744"/>
      <c r="LZ68" s="969"/>
      <c r="MA68" s="744"/>
      <c r="MB68" s="744"/>
      <c r="MC68" s="969"/>
      <c r="MD68" s="744"/>
      <c r="ME68" s="744"/>
      <c r="MF68" s="969"/>
      <c r="MG68" s="744"/>
      <c r="MH68" s="744"/>
      <c r="MI68" s="969"/>
      <c r="MJ68" s="744"/>
      <c r="MK68" s="744"/>
      <c r="ML68" s="969"/>
      <c r="MM68" s="744"/>
      <c r="MN68" s="744"/>
      <c r="MO68" s="969"/>
      <c r="MP68" s="744"/>
      <c r="MQ68" s="744"/>
      <c r="MR68" s="969"/>
      <c r="MS68" s="744"/>
      <c r="MT68" s="744"/>
      <c r="MU68" s="969"/>
      <c r="MV68" s="744"/>
      <c r="MW68" s="744"/>
      <c r="MX68" s="969"/>
      <c r="MY68" s="744"/>
      <c r="MZ68" s="744"/>
      <c r="NA68" s="969"/>
      <c r="NB68" s="744"/>
      <c r="NC68" s="744"/>
      <c r="ND68" s="1007"/>
      <c r="NE68" s="1008"/>
      <c r="NF68" s="1008"/>
      <c r="NG68" s="1007"/>
      <c r="NH68" s="1008"/>
      <c r="NI68" s="1008"/>
      <c r="NJ68" s="1007"/>
      <c r="NK68" s="1008"/>
      <c r="NL68" s="1008"/>
      <c r="NM68" s="1007"/>
      <c r="NN68" s="1008"/>
      <c r="NO68" s="1008"/>
      <c r="NP68" s="1007"/>
      <c r="NQ68" s="1008"/>
      <c r="NR68" s="1008"/>
      <c r="NS68" s="1007"/>
      <c r="NT68" s="1008"/>
      <c r="NU68" s="1008"/>
      <c r="NV68" s="1007"/>
      <c r="NW68" s="1008"/>
      <c r="NX68" s="1008"/>
      <c r="NY68" s="1007"/>
      <c r="NZ68" s="1008"/>
      <c r="OA68" s="1008"/>
      <c r="OB68" s="1007"/>
      <c r="OC68" s="1008"/>
      <c r="OD68" s="1008"/>
      <c r="OE68" s="1007"/>
      <c r="OF68" s="1008"/>
      <c r="OG68" s="1008"/>
      <c r="OH68" s="1009"/>
      <c r="OI68" s="1008"/>
      <c r="OJ68" s="1008"/>
      <c r="OK68" s="971"/>
      <c r="OL68" s="744"/>
      <c r="OM68" s="744"/>
      <c r="ON68" s="971"/>
      <c r="OO68" s="744"/>
      <c r="OP68" s="744"/>
      <c r="OQ68" s="971"/>
      <c r="OR68" s="744"/>
      <c r="OS68" s="744"/>
      <c r="OT68" s="971"/>
      <c r="OU68" s="744"/>
      <c r="OV68" s="744"/>
      <c r="OW68" s="971"/>
      <c r="OX68" s="744"/>
      <c r="OY68" s="744"/>
      <c r="OZ68" s="971"/>
      <c r="PA68" s="744"/>
      <c r="PB68" s="744"/>
    </row>
    <row r="69" spans="1:418" ht="12.75" customHeight="1" x14ac:dyDescent="0.25">
      <c r="A69" s="747" t="s">
        <v>576</v>
      </c>
      <c r="B69" s="1010" t="s">
        <v>557</v>
      </c>
      <c r="C69" s="2229" t="s">
        <v>2</v>
      </c>
      <c r="D69" s="748">
        <v>3.4000000000000002E-2</v>
      </c>
      <c r="E69" s="1011"/>
      <c r="F69" s="1012"/>
      <c r="G69" s="1012"/>
      <c r="H69" s="1011"/>
      <c r="I69" s="1012"/>
      <c r="J69" s="1012"/>
      <c r="K69" s="1011"/>
      <c r="L69" s="1012"/>
      <c r="M69" s="1012"/>
      <c r="N69" s="1011"/>
      <c r="O69" s="1012"/>
      <c r="P69" s="1012"/>
      <c r="Q69" s="1011"/>
      <c r="R69" s="1012"/>
      <c r="S69" s="1012"/>
      <c r="T69" s="1011"/>
      <c r="U69" s="1012"/>
      <c r="V69" s="1012"/>
      <c r="W69" s="1011"/>
      <c r="X69" s="1012"/>
      <c r="Y69" s="1012"/>
      <c r="Z69" s="1011"/>
      <c r="AA69" s="1012"/>
      <c r="AB69" s="1012"/>
      <c r="AC69" s="1011"/>
      <c r="AD69" s="1012"/>
      <c r="AE69" s="1012"/>
      <c r="AF69" s="1011"/>
      <c r="AG69" s="1012"/>
      <c r="AH69" s="1012"/>
      <c r="AI69" s="1011"/>
      <c r="AJ69" s="1012"/>
      <c r="AK69" s="1012"/>
      <c r="AL69" s="1011"/>
      <c r="AM69" s="1012"/>
      <c r="AN69" s="1012"/>
      <c r="AO69" s="1011"/>
      <c r="AP69" s="1012"/>
      <c r="AQ69" s="1012"/>
      <c r="AR69" s="1011"/>
      <c r="AS69" s="1012"/>
      <c r="AT69" s="1012"/>
      <c r="AU69" s="1011"/>
      <c r="AV69" s="1012"/>
      <c r="AW69" s="1012"/>
      <c r="AX69" s="1011"/>
      <c r="AY69" s="1012"/>
      <c r="AZ69" s="1012"/>
      <c r="BA69" s="1011"/>
      <c r="BB69" s="1012"/>
      <c r="BC69" s="1012"/>
      <c r="BD69" s="1011"/>
      <c r="BE69" s="1012"/>
      <c r="BF69" s="1012"/>
      <c r="BG69" s="1011"/>
      <c r="BH69" s="1012"/>
      <c r="BI69" s="1012"/>
      <c r="BJ69" s="1011"/>
      <c r="BK69" s="1012"/>
      <c r="BL69" s="1012"/>
      <c r="BM69" s="1011"/>
      <c r="BN69" s="1012"/>
      <c r="BO69" s="1012"/>
      <c r="BP69" s="1011"/>
      <c r="BQ69" s="1012"/>
      <c r="BR69" s="1012"/>
      <c r="BS69" s="1011"/>
      <c r="BT69" s="1011"/>
      <c r="BU69" s="1011"/>
      <c r="BV69" s="1012"/>
      <c r="BW69" s="1012"/>
      <c r="BX69" s="1011"/>
      <c r="BY69" s="1012"/>
      <c r="BZ69" s="1012"/>
      <c r="CA69" s="1011"/>
      <c r="CB69" s="1012"/>
      <c r="CC69" s="1012"/>
      <c r="CD69" s="1011"/>
      <c r="CE69" s="1012"/>
      <c r="CF69" s="1012"/>
      <c r="CG69" s="1011"/>
      <c r="CH69" s="1012"/>
      <c r="CI69" s="1012"/>
      <c r="CJ69" s="1011"/>
      <c r="CK69" s="1012"/>
      <c r="CL69" s="1012"/>
      <c r="CM69" s="1011"/>
      <c r="CN69" s="1012"/>
      <c r="CO69" s="1012"/>
      <c r="CP69" s="1011"/>
      <c r="CQ69" s="1012"/>
      <c r="CR69" s="1012"/>
      <c r="CS69" s="1011"/>
      <c r="CT69" s="1012"/>
      <c r="CU69" s="1012"/>
      <c r="CV69" s="1011"/>
      <c r="CW69" s="1012"/>
      <c r="CX69" s="1012"/>
      <c r="CY69" s="1011"/>
      <c r="CZ69" s="1012"/>
      <c r="DA69" s="1012"/>
      <c r="DB69" s="1011"/>
      <c r="DC69" s="1011"/>
      <c r="DD69" s="1011"/>
      <c r="DE69" s="1011"/>
      <c r="DF69" s="1011"/>
      <c r="DG69" s="1012"/>
      <c r="DH69" s="1012"/>
      <c r="DI69" s="1011"/>
      <c r="DJ69" s="1012"/>
      <c r="DK69" s="1012"/>
      <c r="DL69" s="1011"/>
      <c r="DM69" s="1012"/>
      <c r="DN69" s="1012"/>
      <c r="DO69" s="1011"/>
      <c r="DP69" s="1012"/>
      <c r="DQ69" s="1012"/>
      <c r="DR69" s="1011"/>
      <c r="DS69" s="1012"/>
      <c r="DT69" s="1012"/>
      <c r="DU69" s="1011"/>
      <c r="DV69" s="1012"/>
      <c r="DW69" s="1012"/>
      <c r="DX69" s="1011"/>
      <c r="DY69" s="1012"/>
      <c r="DZ69" s="1012"/>
      <c r="EA69" s="1011"/>
      <c r="EB69" s="1012"/>
      <c r="EC69" s="1012"/>
      <c r="ED69" s="1011"/>
      <c r="EE69" s="1011"/>
      <c r="EF69" s="1011"/>
      <c r="EG69" s="1012"/>
      <c r="EH69" s="1012"/>
      <c r="EI69" s="1011"/>
      <c r="EJ69" s="1012"/>
      <c r="EK69" s="1012"/>
      <c r="EL69" s="1011"/>
      <c r="EM69" s="1012"/>
      <c r="EN69" s="1012"/>
      <c r="EO69" s="1011"/>
      <c r="EP69" s="1012"/>
      <c r="EQ69" s="1012"/>
      <c r="ER69" s="1011"/>
      <c r="ES69" s="1012"/>
      <c r="ET69" s="1012"/>
      <c r="EU69" s="1011"/>
      <c r="EV69" s="1012"/>
      <c r="EW69" s="1012"/>
      <c r="EX69" s="1011"/>
      <c r="EY69" s="1012"/>
      <c r="EZ69" s="1012"/>
      <c r="FA69" s="1011"/>
      <c r="FB69" s="1012"/>
      <c r="FC69" s="1012"/>
      <c r="FD69" s="1011"/>
      <c r="FE69" s="1012"/>
      <c r="FF69" s="1012"/>
      <c r="FG69" s="1011"/>
      <c r="FH69" s="1012"/>
      <c r="FI69" s="1012"/>
      <c r="FJ69" s="1011"/>
      <c r="FK69" s="1012"/>
      <c r="FL69" s="1012"/>
      <c r="FM69" s="1011"/>
      <c r="FN69" s="1012"/>
      <c r="FO69" s="1012"/>
      <c r="FP69" s="1011"/>
      <c r="FQ69" s="1012"/>
      <c r="FR69" s="1012"/>
      <c r="FS69" s="1011"/>
      <c r="FT69" s="1012"/>
      <c r="FU69" s="1012"/>
      <c r="FV69" s="1011"/>
      <c r="FW69" s="1012"/>
      <c r="FX69" s="1012"/>
      <c r="FY69" s="1011"/>
      <c r="FZ69" s="1012"/>
      <c r="GA69" s="1012"/>
      <c r="GB69" s="1011"/>
      <c r="GC69" s="1012"/>
      <c r="GD69" s="1012"/>
      <c r="GE69" s="1011"/>
      <c r="GF69" s="1012"/>
      <c r="GG69" s="1012"/>
      <c r="GH69" s="1011"/>
      <c r="GI69" s="1012"/>
      <c r="GJ69" s="1012"/>
      <c r="GK69" s="1013"/>
      <c r="GL69" s="1012"/>
      <c r="GM69" s="1012"/>
      <c r="GN69" s="1013"/>
      <c r="GO69" s="1012"/>
      <c r="GP69" s="1012"/>
      <c r="GQ69" s="1013"/>
      <c r="GR69" s="1012"/>
      <c r="GS69" s="1012"/>
      <c r="GT69" s="1013"/>
      <c r="GU69" s="1012"/>
      <c r="GV69" s="1012"/>
      <c r="GW69" s="1013"/>
      <c r="GX69" s="1012"/>
      <c r="GY69" s="1012"/>
      <c r="GZ69" s="1013"/>
      <c r="HA69" s="1012"/>
      <c r="HB69" s="1012"/>
      <c r="HC69" s="1013"/>
      <c r="HD69" s="1012"/>
      <c r="HE69" s="1012"/>
      <c r="HF69" s="1013"/>
      <c r="HG69" s="1012"/>
      <c r="HH69" s="1012"/>
      <c r="HI69" s="1013"/>
      <c r="HJ69" s="1012"/>
      <c r="HK69" s="1012"/>
      <c r="HL69" s="1013"/>
      <c r="HM69" s="1012"/>
      <c r="HN69" s="1012"/>
      <c r="HO69" s="1013"/>
      <c r="HP69" s="1012"/>
      <c r="HQ69" s="1012"/>
      <c r="HR69" s="1013"/>
      <c r="HS69" s="1012"/>
      <c r="HT69" s="1012"/>
      <c r="HU69" s="1013"/>
      <c r="HV69" s="1012"/>
      <c r="HW69" s="1012"/>
      <c r="HX69" s="1013"/>
      <c r="HY69" s="1012"/>
      <c r="HZ69" s="1012"/>
      <c r="IA69" s="1013"/>
      <c r="IB69" s="1012"/>
      <c r="IC69" s="1012"/>
      <c r="ID69" s="1013"/>
      <c r="IE69" s="1012"/>
      <c r="IF69" s="1012"/>
      <c r="IG69" s="1013"/>
      <c r="IH69" s="1012"/>
      <c r="II69" s="1012"/>
      <c r="IJ69" s="1013"/>
      <c r="IK69" s="1011"/>
      <c r="IL69" s="1013"/>
      <c r="IM69" s="1011"/>
      <c r="IN69" s="1013"/>
      <c r="IO69" s="1012"/>
      <c r="IP69" s="1012"/>
      <c r="IQ69" s="1013"/>
      <c r="IR69" s="1012"/>
      <c r="IS69" s="1012"/>
      <c r="IT69" s="1013"/>
      <c r="IU69" s="1012"/>
      <c r="IV69" s="1012"/>
      <c r="IW69" s="978">
        <v>6.1999999999999998E-3</v>
      </c>
      <c r="IX69" s="980" t="s">
        <v>12</v>
      </c>
      <c r="IY69" s="980"/>
      <c r="IZ69" s="979"/>
      <c r="JA69" s="980" t="s">
        <v>3</v>
      </c>
      <c r="JB69" s="980"/>
      <c r="JC69" s="978">
        <v>6.1999999999999998E-3</v>
      </c>
      <c r="JD69" s="980" t="s">
        <v>12</v>
      </c>
      <c r="JE69" s="980"/>
      <c r="JF69" s="979"/>
      <c r="JG69" s="980" t="s">
        <v>3</v>
      </c>
      <c r="JH69" s="980"/>
      <c r="JI69" s="978">
        <v>6.0000000000000001E-3</v>
      </c>
      <c r="JJ69" s="980" t="s">
        <v>12</v>
      </c>
      <c r="JK69" s="980"/>
      <c r="JL69" s="1014"/>
      <c r="JM69" s="1015" t="s">
        <v>3</v>
      </c>
      <c r="JN69" s="1015"/>
      <c r="JO69" s="1011"/>
      <c r="JP69" s="1012"/>
      <c r="JQ69" s="1012"/>
      <c r="JR69" s="1011"/>
      <c r="JS69" s="1012"/>
      <c r="JT69" s="1012"/>
      <c r="JU69" s="1011"/>
      <c r="JV69" s="1012"/>
      <c r="JW69" s="1012"/>
      <c r="JX69" s="1011"/>
      <c r="JY69" s="1012"/>
      <c r="JZ69" s="1012"/>
      <c r="KA69" s="1011"/>
      <c r="KB69" s="1012"/>
      <c r="KC69" s="1012"/>
      <c r="KD69" s="1011"/>
      <c r="KE69" s="1012"/>
      <c r="KF69" s="1012"/>
      <c r="KG69" s="1012"/>
      <c r="KH69" s="1012"/>
      <c r="KI69" s="1012"/>
      <c r="KJ69" s="1011"/>
      <c r="KK69" s="1011"/>
      <c r="KL69" s="1011"/>
      <c r="KM69" s="1011"/>
      <c r="KN69" s="1011"/>
      <c r="KO69" s="1011"/>
      <c r="KP69" s="1011"/>
      <c r="KQ69" s="1011"/>
      <c r="KR69" s="1011"/>
      <c r="KS69" s="1011"/>
      <c r="KT69" s="1012"/>
      <c r="KU69" s="1012"/>
      <c r="KV69" s="1011"/>
      <c r="KW69" s="1012"/>
      <c r="KX69" s="1012"/>
      <c r="KY69" s="1011"/>
      <c r="KZ69" s="1012"/>
      <c r="LA69" s="1012"/>
      <c r="LB69" s="1011"/>
      <c r="LC69" s="1012"/>
      <c r="LD69" s="1012"/>
      <c r="LE69" s="1011"/>
      <c r="LF69" s="1012"/>
      <c r="LG69" s="1012"/>
      <c r="LH69" s="1011"/>
      <c r="LI69" s="1012"/>
      <c r="LJ69" s="1012"/>
      <c r="LK69" s="1011"/>
      <c r="LL69" s="1012"/>
      <c r="LM69" s="1012"/>
      <c r="LN69" s="1011"/>
      <c r="LO69" s="1012"/>
      <c r="LP69" s="1012"/>
      <c r="LQ69" s="1011"/>
      <c r="LR69" s="1012"/>
      <c r="LS69" s="1012"/>
      <c r="LT69" s="1011"/>
      <c r="LU69" s="1012"/>
      <c r="LV69" s="1012"/>
      <c r="LW69" s="1011"/>
      <c r="LX69" s="1012"/>
      <c r="LY69" s="1012"/>
      <c r="LZ69" s="1011"/>
      <c r="MA69" s="1012"/>
      <c r="MB69" s="1012"/>
      <c r="MC69" s="1011"/>
      <c r="MD69" s="1012"/>
      <c r="ME69" s="1012"/>
      <c r="MF69" s="1011"/>
      <c r="MG69" s="1012"/>
      <c r="MH69" s="1012"/>
      <c r="MI69" s="1011"/>
      <c r="MJ69" s="1012"/>
      <c r="MK69" s="1012"/>
      <c r="ML69" s="1011"/>
      <c r="MM69" s="1012"/>
      <c r="MN69" s="1012"/>
      <c r="MO69" s="1011"/>
      <c r="MP69" s="1012"/>
      <c r="MQ69" s="1012"/>
      <c r="MR69" s="1011"/>
      <c r="MS69" s="1012"/>
      <c r="MT69" s="1012"/>
      <c r="MU69" s="1011"/>
      <c r="MV69" s="1012"/>
      <c r="MW69" s="1012"/>
      <c r="MX69" s="1011"/>
      <c r="MY69" s="1012"/>
      <c r="MZ69" s="1012"/>
      <c r="NA69" s="1011"/>
      <c r="NB69" s="1012"/>
      <c r="NC69" s="1012"/>
      <c r="ND69" s="1016"/>
      <c r="NE69" s="1017"/>
      <c r="NF69" s="1017"/>
      <c r="NG69" s="1016"/>
      <c r="NH69" s="1017"/>
      <c r="NI69" s="1017"/>
      <c r="NJ69" s="1016"/>
      <c r="NK69" s="1017"/>
      <c r="NL69" s="1017"/>
      <c r="NM69" s="1016"/>
      <c r="NN69" s="1017"/>
      <c r="NO69" s="1017"/>
      <c r="NP69" s="1016"/>
      <c r="NQ69" s="1017"/>
      <c r="NR69" s="1017"/>
      <c r="NS69" s="1016"/>
      <c r="NT69" s="1017"/>
      <c r="NU69" s="1017"/>
      <c r="NV69" s="1016"/>
      <c r="NW69" s="1017"/>
      <c r="NX69" s="1017"/>
      <c r="NY69" s="1016"/>
      <c r="NZ69" s="1017"/>
      <c r="OA69" s="1017"/>
      <c r="OB69" s="1016"/>
      <c r="OC69" s="1017"/>
      <c r="OD69" s="1017"/>
      <c r="OE69" s="1016"/>
      <c r="OF69" s="1017"/>
      <c r="OG69" s="1017"/>
      <c r="OH69" s="1016"/>
      <c r="OI69" s="1017"/>
      <c r="OJ69" s="1017"/>
      <c r="OK69" s="1011"/>
      <c r="OL69" s="1012"/>
      <c r="OM69" s="1012"/>
      <c r="ON69" s="1011"/>
      <c r="OO69" s="1012"/>
      <c r="OP69" s="1012"/>
      <c r="OQ69" s="1011"/>
      <c r="OR69" s="1012"/>
      <c r="OS69" s="1012"/>
      <c r="OT69" s="1011"/>
      <c r="OU69" s="1012"/>
      <c r="OV69" s="1012"/>
      <c r="OW69" s="1011"/>
      <c r="OX69" s="1012"/>
      <c r="OY69" s="1012"/>
      <c r="OZ69" s="1011"/>
      <c r="PA69" s="1012"/>
      <c r="PB69" s="1012"/>
    </row>
    <row r="70" spans="1:418" ht="12.75" customHeight="1" x14ac:dyDescent="0.25">
      <c r="A70" s="768" t="s">
        <v>577</v>
      </c>
      <c r="B70" s="1018" t="s">
        <v>557</v>
      </c>
      <c r="C70" s="2230" t="s">
        <v>2</v>
      </c>
      <c r="D70" s="769">
        <v>3.3000000000000002E-2</v>
      </c>
      <c r="E70" s="1019"/>
      <c r="F70" s="1020"/>
      <c r="G70" s="1020"/>
      <c r="H70" s="1019"/>
      <c r="I70" s="1020"/>
      <c r="J70" s="1020"/>
      <c r="K70" s="1019"/>
      <c r="L70" s="1020"/>
      <c r="M70" s="1020"/>
      <c r="N70" s="1019"/>
      <c r="O70" s="1020"/>
      <c r="P70" s="1020"/>
      <c r="Q70" s="1019"/>
      <c r="R70" s="1020"/>
      <c r="S70" s="1020"/>
      <c r="T70" s="1019"/>
      <c r="U70" s="1020"/>
      <c r="V70" s="1020"/>
      <c r="W70" s="1019"/>
      <c r="X70" s="1020"/>
      <c r="Y70" s="1020"/>
      <c r="Z70" s="1019"/>
      <c r="AA70" s="1020"/>
      <c r="AB70" s="1020"/>
      <c r="AC70" s="1019"/>
      <c r="AD70" s="1020"/>
      <c r="AE70" s="1020"/>
      <c r="AF70" s="1019"/>
      <c r="AG70" s="1020"/>
      <c r="AH70" s="1020"/>
      <c r="AI70" s="1019"/>
      <c r="AJ70" s="1020"/>
      <c r="AK70" s="1020"/>
      <c r="AL70" s="1019"/>
      <c r="AM70" s="1020"/>
      <c r="AN70" s="1020"/>
      <c r="AO70" s="1019"/>
      <c r="AP70" s="1020"/>
      <c r="AQ70" s="1020"/>
      <c r="AR70" s="1019"/>
      <c r="AS70" s="1020"/>
      <c r="AT70" s="1020"/>
      <c r="AU70" s="1019"/>
      <c r="AV70" s="1020"/>
      <c r="AW70" s="1020"/>
      <c r="AX70" s="1019"/>
      <c r="AY70" s="1020"/>
      <c r="AZ70" s="1020"/>
      <c r="BA70" s="1019"/>
      <c r="BB70" s="1020"/>
      <c r="BC70" s="1020"/>
      <c r="BD70" s="1019"/>
      <c r="BE70" s="1020"/>
      <c r="BF70" s="1020"/>
      <c r="BG70" s="1019"/>
      <c r="BH70" s="1020"/>
      <c r="BI70" s="1020"/>
      <c r="BJ70" s="1019"/>
      <c r="BK70" s="1020"/>
      <c r="BL70" s="1020"/>
      <c r="BM70" s="1019"/>
      <c r="BN70" s="1020"/>
      <c r="BO70" s="1020"/>
      <c r="BP70" s="1019"/>
      <c r="BQ70" s="1020"/>
      <c r="BR70" s="1020"/>
      <c r="BS70" s="1019"/>
      <c r="BT70" s="1019"/>
      <c r="BU70" s="1019"/>
      <c r="BV70" s="1020"/>
      <c r="BW70" s="1020"/>
      <c r="BX70" s="1019"/>
      <c r="BY70" s="1020"/>
      <c r="BZ70" s="1020"/>
      <c r="CA70" s="1019"/>
      <c r="CB70" s="1020"/>
      <c r="CC70" s="1020"/>
      <c r="CD70" s="1019"/>
      <c r="CE70" s="1020"/>
      <c r="CF70" s="1020"/>
      <c r="CG70" s="1019"/>
      <c r="CH70" s="1020"/>
      <c r="CI70" s="1020"/>
      <c r="CJ70" s="1019"/>
      <c r="CK70" s="1020"/>
      <c r="CL70" s="1020"/>
      <c r="CM70" s="1019"/>
      <c r="CN70" s="1020"/>
      <c r="CO70" s="1020"/>
      <c r="CP70" s="1019"/>
      <c r="CQ70" s="1020"/>
      <c r="CR70" s="1020"/>
      <c r="CS70" s="1019"/>
      <c r="CT70" s="1020"/>
      <c r="CU70" s="1020"/>
      <c r="CV70" s="1019"/>
      <c r="CW70" s="1020"/>
      <c r="CX70" s="1020"/>
      <c r="CY70" s="1019"/>
      <c r="CZ70" s="1020"/>
      <c r="DA70" s="1020"/>
      <c r="DB70" s="1019"/>
      <c r="DC70" s="1019"/>
      <c r="DD70" s="1019"/>
      <c r="DE70" s="1019"/>
      <c r="DF70" s="1019"/>
      <c r="DG70" s="1020"/>
      <c r="DH70" s="1020"/>
      <c r="DI70" s="1019"/>
      <c r="DJ70" s="1020"/>
      <c r="DK70" s="1020"/>
      <c r="DL70" s="1019"/>
      <c r="DM70" s="1020"/>
      <c r="DN70" s="1020"/>
      <c r="DO70" s="1019"/>
      <c r="DP70" s="1020"/>
      <c r="DQ70" s="1020"/>
      <c r="DR70" s="1019"/>
      <c r="DS70" s="1020"/>
      <c r="DT70" s="1020"/>
      <c r="DU70" s="1019"/>
      <c r="DV70" s="1020"/>
      <c r="DW70" s="1020"/>
      <c r="DX70" s="1019"/>
      <c r="DY70" s="1020"/>
      <c r="DZ70" s="1020"/>
      <c r="EA70" s="1019"/>
      <c r="EB70" s="1020"/>
      <c r="EC70" s="1020"/>
      <c r="ED70" s="1019"/>
      <c r="EE70" s="1019"/>
      <c r="EF70" s="1019"/>
      <c r="EG70" s="1020"/>
      <c r="EH70" s="1020"/>
      <c r="EI70" s="1019"/>
      <c r="EJ70" s="1020"/>
      <c r="EK70" s="1020"/>
      <c r="EL70" s="1019"/>
      <c r="EM70" s="1020"/>
      <c r="EN70" s="1020"/>
      <c r="EO70" s="1019"/>
      <c r="EP70" s="1020"/>
      <c r="EQ70" s="1020"/>
      <c r="ER70" s="1019"/>
      <c r="ES70" s="1020"/>
      <c r="ET70" s="1020"/>
      <c r="EU70" s="1019"/>
      <c r="EV70" s="1020"/>
      <c r="EW70" s="1020"/>
      <c r="EX70" s="1019"/>
      <c r="EY70" s="1020"/>
      <c r="EZ70" s="1020"/>
      <c r="FA70" s="1019"/>
      <c r="FB70" s="1020"/>
      <c r="FC70" s="1020"/>
      <c r="FD70" s="1019"/>
      <c r="FE70" s="1020"/>
      <c r="FF70" s="1020"/>
      <c r="FG70" s="1019"/>
      <c r="FH70" s="1020"/>
      <c r="FI70" s="1020"/>
      <c r="FJ70" s="1019"/>
      <c r="FK70" s="1020"/>
      <c r="FL70" s="1020"/>
      <c r="FM70" s="1019"/>
      <c r="FN70" s="1020"/>
      <c r="FO70" s="1020"/>
      <c r="FP70" s="1019"/>
      <c r="FQ70" s="1020"/>
      <c r="FR70" s="1020"/>
      <c r="FS70" s="1019"/>
      <c r="FT70" s="1020"/>
      <c r="FU70" s="1020"/>
      <c r="FV70" s="1019"/>
      <c r="FW70" s="1020"/>
      <c r="FX70" s="1020"/>
      <c r="FY70" s="1019"/>
      <c r="FZ70" s="1020"/>
      <c r="GA70" s="1020"/>
      <c r="GB70" s="1019"/>
      <c r="GC70" s="1020"/>
      <c r="GD70" s="1020"/>
      <c r="GE70" s="1019"/>
      <c r="GF70" s="1020"/>
      <c r="GG70" s="1020"/>
      <c r="GH70" s="1019"/>
      <c r="GI70" s="1020"/>
      <c r="GJ70" s="1020"/>
      <c r="GK70" s="1021"/>
      <c r="GL70" s="1020"/>
      <c r="GM70" s="1020"/>
      <c r="GN70" s="1021"/>
      <c r="GO70" s="1020"/>
      <c r="GP70" s="1020"/>
      <c r="GQ70" s="1021"/>
      <c r="GR70" s="1020"/>
      <c r="GS70" s="1020"/>
      <c r="GT70" s="1021"/>
      <c r="GU70" s="1020"/>
      <c r="GV70" s="1020"/>
      <c r="GW70" s="1021"/>
      <c r="GX70" s="1020"/>
      <c r="GY70" s="1020"/>
      <c r="GZ70" s="1021"/>
      <c r="HA70" s="1020"/>
      <c r="HB70" s="1020"/>
      <c r="HC70" s="1021"/>
      <c r="HD70" s="1020"/>
      <c r="HE70" s="1020"/>
      <c r="HF70" s="1021"/>
      <c r="HG70" s="1020"/>
      <c r="HH70" s="1020"/>
      <c r="HI70" s="1021"/>
      <c r="HJ70" s="1020"/>
      <c r="HK70" s="1020"/>
      <c r="HL70" s="1021"/>
      <c r="HM70" s="1020"/>
      <c r="HN70" s="1020"/>
      <c r="HO70" s="1021"/>
      <c r="HP70" s="1020"/>
      <c r="HQ70" s="1020"/>
      <c r="HR70" s="1021"/>
      <c r="HS70" s="1020"/>
      <c r="HT70" s="1020"/>
      <c r="HU70" s="1021"/>
      <c r="HV70" s="1020"/>
      <c r="HW70" s="1020"/>
      <c r="HX70" s="1021"/>
      <c r="HY70" s="1020"/>
      <c r="HZ70" s="1020"/>
      <c r="IA70" s="1021"/>
      <c r="IB70" s="1020"/>
      <c r="IC70" s="1020"/>
      <c r="ID70" s="1021"/>
      <c r="IE70" s="1020"/>
      <c r="IF70" s="1020"/>
      <c r="IG70" s="1021"/>
      <c r="IH70" s="1020"/>
      <c r="II70" s="1020"/>
      <c r="IJ70" s="1021"/>
      <c r="IK70" s="1019"/>
      <c r="IL70" s="1021"/>
      <c r="IM70" s="1019"/>
      <c r="IN70" s="1021"/>
      <c r="IO70" s="1020"/>
      <c r="IP70" s="1020"/>
      <c r="IQ70" s="1021"/>
      <c r="IR70" s="1020"/>
      <c r="IS70" s="1020"/>
      <c r="IT70" s="1021"/>
      <c r="IU70" s="1020"/>
      <c r="IV70" s="1020"/>
      <c r="IW70" s="870">
        <v>7.4999999999999997E-3</v>
      </c>
      <c r="IX70" s="913" t="s">
        <v>12</v>
      </c>
      <c r="IY70" s="913"/>
      <c r="IZ70" s="914"/>
      <c r="JA70" s="913" t="s">
        <v>3</v>
      </c>
      <c r="JB70" s="913"/>
      <c r="JC70" s="870">
        <v>7.4999999999999997E-3</v>
      </c>
      <c r="JD70" s="913" t="s">
        <v>12</v>
      </c>
      <c r="JE70" s="913"/>
      <c r="JF70" s="914"/>
      <c r="JG70" s="913" t="s">
        <v>3</v>
      </c>
      <c r="JH70" s="913"/>
      <c r="JI70" s="870">
        <v>7.3000000000000001E-3</v>
      </c>
      <c r="JJ70" s="913" t="s">
        <v>12</v>
      </c>
      <c r="JK70" s="913"/>
      <c r="JL70" s="1022"/>
      <c r="JM70" s="1023" t="s">
        <v>3</v>
      </c>
      <c r="JN70" s="1023"/>
      <c r="JO70" s="1019"/>
      <c r="JP70" s="1020"/>
      <c r="JQ70" s="1020"/>
      <c r="JR70" s="1019"/>
      <c r="JS70" s="1020"/>
      <c r="JT70" s="1020"/>
      <c r="JU70" s="1019"/>
      <c r="JV70" s="1020"/>
      <c r="JW70" s="1020"/>
      <c r="JX70" s="1019"/>
      <c r="JY70" s="1020"/>
      <c r="JZ70" s="1020"/>
      <c r="KA70" s="1019"/>
      <c r="KB70" s="1020"/>
      <c r="KC70" s="1020"/>
      <c r="KD70" s="1019"/>
      <c r="KE70" s="1020"/>
      <c r="KF70" s="1020"/>
      <c r="KG70" s="1020"/>
      <c r="KH70" s="1020"/>
      <c r="KI70" s="1020"/>
      <c r="KJ70" s="1019"/>
      <c r="KK70" s="1019"/>
      <c r="KL70" s="1019"/>
      <c r="KM70" s="1019"/>
      <c r="KN70" s="1019"/>
      <c r="KO70" s="1019"/>
      <c r="KP70" s="1019"/>
      <c r="KQ70" s="1019"/>
      <c r="KR70" s="1019"/>
      <c r="KS70" s="1019"/>
      <c r="KT70" s="1020"/>
      <c r="KU70" s="1020"/>
      <c r="KV70" s="1019"/>
      <c r="KW70" s="1020"/>
      <c r="KX70" s="1020"/>
      <c r="KY70" s="1019"/>
      <c r="KZ70" s="1020"/>
      <c r="LA70" s="1020"/>
      <c r="LB70" s="1019"/>
      <c r="LC70" s="1020"/>
      <c r="LD70" s="1020"/>
      <c r="LE70" s="1019"/>
      <c r="LF70" s="1020"/>
      <c r="LG70" s="1020"/>
      <c r="LH70" s="1019"/>
      <c r="LI70" s="1020"/>
      <c r="LJ70" s="1020"/>
      <c r="LK70" s="1019"/>
      <c r="LL70" s="1020"/>
      <c r="LM70" s="1020"/>
      <c r="LN70" s="1019"/>
      <c r="LO70" s="1020"/>
      <c r="LP70" s="1020"/>
      <c r="LQ70" s="1019"/>
      <c r="LR70" s="1020"/>
      <c r="LS70" s="1020"/>
      <c r="LT70" s="1019"/>
      <c r="LU70" s="1020"/>
      <c r="LV70" s="1020"/>
      <c r="LW70" s="1019"/>
      <c r="LX70" s="1020"/>
      <c r="LY70" s="1020"/>
      <c r="LZ70" s="1019"/>
      <c r="MA70" s="1020"/>
      <c r="MB70" s="1020"/>
      <c r="MC70" s="1019"/>
      <c r="MD70" s="1020"/>
      <c r="ME70" s="1020"/>
      <c r="MF70" s="1019"/>
      <c r="MG70" s="1020"/>
      <c r="MH70" s="1020"/>
      <c r="MI70" s="1019"/>
      <c r="MJ70" s="1020"/>
      <c r="MK70" s="1020"/>
      <c r="ML70" s="1019"/>
      <c r="MM70" s="1020"/>
      <c r="MN70" s="1020"/>
      <c r="MO70" s="1019"/>
      <c r="MP70" s="1020"/>
      <c r="MQ70" s="1020"/>
      <c r="MR70" s="1019"/>
      <c r="MS70" s="1020"/>
      <c r="MT70" s="1020"/>
      <c r="MU70" s="1019"/>
      <c r="MV70" s="1020"/>
      <c r="MW70" s="1020"/>
      <c r="MX70" s="1019"/>
      <c r="MY70" s="1020"/>
      <c r="MZ70" s="1020"/>
      <c r="NA70" s="1019"/>
      <c r="NB70" s="1020"/>
      <c r="NC70" s="1020"/>
      <c r="ND70" s="1024"/>
      <c r="NE70" s="1025"/>
      <c r="NF70" s="1025"/>
      <c r="NG70" s="1024"/>
      <c r="NH70" s="1025"/>
      <c r="NI70" s="1025"/>
      <c r="NJ70" s="1024"/>
      <c r="NK70" s="1025"/>
      <c r="NL70" s="1025"/>
      <c r="NM70" s="1024"/>
      <c r="NN70" s="1025"/>
      <c r="NO70" s="1025"/>
      <c r="NP70" s="1024"/>
      <c r="NQ70" s="1025"/>
      <c r="NR70" s="1025"/>
      <c r="NS70" s="1024"/>
      <c r="NT70" s="1025"/>
      <c r="NU70" s="1025"/>
      <c r="NV70" s="1024"/>
      <c r="NW70" s="1025"/>
      <c r="NX70" s="1025"/>
      <c r="NY70" s="1024"/>
      <c r="NZ70" s="1025"/>
      <c r="OA70" s="1025"/>
      <c r="OB70" s="1024"/>
      <c r="OC70" s="1025"/>
      <c r="OD70" s="1025"/>
      <c r="OE70" s="1024"/>
      <c r="OF70" s="1025"/>
      <c r="OG70" s="1025"/>
      <c r="OH70" s="1024"/>
      <c r="OI70" s="1025"/>
      <c r="OJ70" s="1025"/>
      <c r="OK70" s="1019"/>
      <c r="OL70" s="1020"/>
      <c r="OM70" s="1020"/>
      <c r="ON70" s="1019"/>
      <c r="OO70" s="1020"/>
      <c r="OP70" s="1020"/>
      <c r="OQ70" s="1019"/>
      <c r="OR70" s="1020"/>
      <c r="OS70" s="1020"/>
      <c r="OT70" s="1019"/>
      <c r="OU70" s="1020"/>
      <c r="OV70" s="1020"/>
      <c r="OW70" s="1019"/>
      <c r="OX70" s="1020"/>
      <c r="OY70" s="1020"/>
      <c r="OZ70" s="1019"/>
      <c r="PA70" s="1020"/>
      <c r="PB70" s="1020"/>
    </row>
    <row r="71" spans="1:418" ht="12.75" customHeight="1" x14ac:dyDescent="0.25">
      <c r="A71" s="768" t="s">
        <v>578</v>
      </c>
      <c r="B71" s="1018" t="s">
        <v>557</v>
      </c>
      <c r="C71" s="2230" t="s">
        <v>2</v>
      </c>
      <c r="D71" s="769">
        <v>3.4000000000000002E-2</v>
      </c>
      <c r="E71" s="1019"/>
      <c r="F71" s="1020"/>
      <c r="G71" s="1020"/>
      <c r="H71" s="1019"/>
      <c r="I71" s="1020"/>
      <c r="J71" s="1020"/>
      <c r="K71" s="1019"/>
      <c r="L71" s="1020"/>
      <c r="M71" s="1020"/>
      <c r="N71" s="1019"/>
      <c r="O71" s="1020"/>
      <c r="P71" s="1020"/>
      <c r="Q71" s="1019"/>
      <c r="R71" s="1020"/>
      <c r="S71" s="1020"/>
      <c r="T71" s="1019"/>
      <c r="U71" s="1020"/>
      <c r="V71" s="1020"/>
      <c r="W71" s="1019"/>
      <c r="X71" s="1020"/>
      <c r="Y71" s="1020"/>
      <c r="Z71" s="1019"/>
      <c r="AA71" s="1020"/>
      <c r="AB71" s="1020"/>
      <c r="AC71" s="1019"/>
      <c r="AD71" s="1020"/>
      <c r="AE71" s="1020"/>
      <c r="AF71" s="1019"/>
      <c r="AG71" s="1020"/>
      <c r="AH71" s="1020"/>
      <c r="AI71" s="1019"/>
      <c r="AJ71" s="1020"/>
      <c r="AK71" s="1020"/>
      <c r="AL71" s="1019"/>
      <c r="AM71" s="1020"/>
      <c r="AN71" s="1020"/>
      <c r="AO71" s="1019"/>
      <c r="AP71" s="1020"/>
      <c r="AQ71" s="1020"/>
      <c r="AR71" s="1019"/>
      <c r="AS71" s="1020"/>
      <c r="AT71" s="1020"/>
      <c r="AU71" s="1019"/>
      <c r="AV71" s="1020"/>
      <c r="AW71" s="1020"/>
      <c r="AX71" s="1019"/>
      <c r="AY71" s="1020"/>
      <c r="AZ71" s="1020"/>
      <c r="BA71" s="1019"/>
      <c r="BB71" s="1020"/>
      <c r="BC71" s="1020"/>
      <c r="BD71" s="1019"/>
      <c r="BE71" s="1020"/>
      <c r="BF71" s="1020"/>
      <c r="BG71" s="1019"/>
      <c r="BH71" s="1020"/>
      <c r="BI71" s="1020"/>
      <c r="BJ71" s="1019"/>
      <c r="BK71" s="1020"/>
      <c r="BL71" s="1020"/>
      <c r="BM71" s="1019"/>
      <c r="BN71" s="1020"/>
      <c r="BO71" s="1020"/>
      <c r="BP71" s="1019"/>
      <c r="BQ71" s="1020"/>
      <c r="BR71" s="1020"/>
      <c r="BS71" s="1019"/>
      <c r="BT71" s="1019"/>
      <c r="BU71" s="1019"/>
      <c r="BV71" s="1020"/>
      <c r="BW71" s="1020"/>
      <c r="BX71" s="1019"/>
      <c r="BY71" s="1020"/>
      <c r="BZ71" s="1020"/>
      <c r="CA71" s="1019"/>
      <c r="CB71" s="1020"/>
      <c r="CC71" s="1020"/>
      <c r="CD71" s="1019"/>
      <c r="CE71" s="1020"/>
      <c r="CF71" s="1020"/>
      <c r="CG71" s="1019"/>
      <c r="CH71" s="1020"/>
      <c r="CI71" s="1020"/>
      <c r="CJ71" s="1019"/>
      <c r="CK71" s="1020"/>
      <c r="CL71" s="1020"/>
      <c r="CM71" s="1019"/>
      <c r="CN71" s="1020"/>
      <c r="CO71" s="1020"/>
      <c r="CP71" s="1019"/>
      <c r="CQ71" s="1020"/>
      <c r="CR71" s="1020"/>
      <c r="CS71" s="1019"/>
      <c r="CT71" s="1020"/>
      <c r="CU71" s="1020"/>
      <c r="CV71" s="1019"/>
      <c r="CW71" s="1020"/>
      <c r="CX71" s="1020"/>
      <c r="CY71" s="1019"/>
      <c r="CZ71" s="1020"/>
      <c r="DA71" s="1020"/>
      <c r="DB71" s="1019"/>
      <c r="DC71" s="1019"/>
      <c r="DD71" s="1019"/>
      <c r="DE71" s="1019"/>
      <c r="DF71" s="1019"/>
      <c r="DG71" s="1020"/>
      <c r="DH71" s="1020"/>
      <c r="DI71" s="1019"/>
      <c r="DJ71" s="1020"/>
      <c r="DK71" s="1020"/>
      <c r="DL71" s="1019"/>
      <c r="DM71" s="1020"/>
      <c r="DN71" s="1020"/>
      <c r="DO71" s="1019"/>
      <c r="DP71" s="1020"/>
      <c r="DQ71" s="1020"/>
      <c r="DR71" s="1019"/>
      <c r="DS71" s="1020"/>
      <c r="DT71" s="1020"/>
      <c r="DU71" s="1019"/>
      <c r="DV71" s="1020"/>
      <c r="DW71" s="1020"/>
      <c r="DX71" s="1019"/>
      <c r="DY71" s="1020"/>
      <c r="DZ71" s="1020"/>
      <c r="EA71" s="1019"/>
      <c r="EB71" s="1020"/>
      <c r="EC71" s="1020"/>
      <c r="ED71" s="1019"/>
      <c r="EE71" s="1019"/>
      <c r="EF71" s="1019"/>
      <c r="EG71" s="1020"/>
      <c r="EH71" s="1020"/>
      <c r="EI71" s="1019"/>
      <c r="EJ71" s="1020"/>
      <c r="EK71" s="1020"/>
      <c r="EL71" s="1019"/>
      <c r="EM71" s="1020"/>
      <c r="EN71" s="1020"/>
      <c r="EO71" s="1019"/>
      <c r="EP71" s="1020"/>
      <c r="EQ71" s="1020"/>
      <c r="ER71" s="1019"/>
      <c r="ES71" s="1020"/>
      <c r="ET71" s="1020"/>
      <c r="EU71" s="1019"/>
      <c r="EV71" s="1020"/>
      <c r="EW71" s="1020"/>
      <c r="EX71" s="1019"/>
      <c r="EY71" s="1020"/>
      <c r="EZ71" s="1020"/>
      <c r="FA71" s="1019"/>
      <c r="FB71" s="1020"/>
      <c r="FC71" s="1020"/>
      <c r="FD71" s="1019"/>
      <c r="FE71" s="1020"/>
      <c r="FF71" s="1020"/>
      <c r="FG71" s="1019"/>
      <c r="FH71" s="1020"/>
      <c r="FI71" s="1020"/>
      <c r="FJ71" s="1019"/>
      <c r="FK71" s="1020"/>
      <c r="FL71" s="1020"/>
      <c r="FM71" s="1019"/>
      <c r="FN71" s="1020"/>
      <c r="FO71" s="1020"/>
      <c r="FP71" s="1019"/>
      <c r="FQ71" s="1020"/>
      <c r="FR71" s="1020"/>
      <c r="FS71" s="1019"/>
      <c r="FT71" s="1020"/>
      <c r="FU71" s="1020"/>
      <c r="FV71" s="1019"/>
      <c r="FW71" s="1020"/>
      <c r="FX71" s="1020"/>
      <c r="FY71" s="1019"/>
      <c r="FZ71" s="1020"/>
      <c r="GA71" s="1020"/>
      <c r="GB71" s="1019"/>
      <c r="GC71" s="1020"/>
      <c r="GD71" s="1020"/>
      <c r="GE71" s="1019"/>
      <c r="GF71" s="1020"/>
      <c r="GG71" s="1020"/>
      <c r="GH71" s="1019"/>
      <c r="GI71" s="1020"/>
      <c r="GJ71" s="1020"/>
      <c r="GK71" s="1021"/>
      <c r="GL71" s="1020"/>
      <c r="GM71" s="1020"/>
      <c r="GN71" s="1021"/>
      <c r="GO71" s="1020"/>
      <c r="GP71" s="1020"/>
      <c r="GQ71" s="1021"/>
      <c r="GR71" s="1020"/>
      <c r="GS71" s="1020"/>
      <c r="GT71" s="1021"/>
      <c r="GU71" s="1020"/>
      <c r="GV71" s="1020"/>
      <c r="GW71" s="1021"/>
      <c r="GX71" s="1020"/>
      <c r="GY71" s="1020"/>
      <c r="GZ71" s="1021"/>
      <c r="HA71" s="1020"/>
      <c r="HB71" s="1020"/>
      <c r="HC71" s="1021"/>
      <c r="HD71" s="1020"/>
      <c r="HE71" s="1020"/>
      <c r="HF71" s="1021"/>
      <c r="HG71" s="1020"/>
      <c r="HH71" s="1020"/>
      <c r="HI71" s="1021"/>
      <c r="HJ71" s="1020"/>
      <c r="HK71" s="1020"/>
      <c r="HL71" s="1021"/>
      <c r="HM71" s="1020"/>
      <c r="HN71" s="1020"/>
      <c r="HO71" s="1021"/>
      <c r="HP71" s="1020"/>
      <c r="HQ71" s="1020"/>
      <c r="HR71" s="1021"/>
      <c r="HS71" s="1020"/>
      <c r="HT71" s="1020"/>
      <c r="HU71" s="1021"/>
      <c r="HV71" s="1020"/>
      <c r="HW71" s="1020"/>
      <c r="HX71" s="1021"/>
      <c r="HY71" s="1020"/>
      <c r="HZ71" s="1020"/>
      <c r="IA71" s="1021"/>
      <c r="IB71" s="1020"/>
      <c r="IC71" s="1020"/>
      <c r="ID71" s="1021"/>
      <c r="IE71" s="1020"/>
      <c r="IF71" s="1020"/>
      <c r="IG71" s="1021"/>
      <c r="IH71" s="1020"/>
      <c r="II71" s="1020"/>
      <c r="IJ71" s="1021"/>
      <c r="IK71" s="1019"/>
      <c r="IL71" s="1021"/>
      <c r="IM71" s="1019"/>
      <c r="IN71" s="1021"/>
      <c r="IO71" s="1020"/>
      <c r="IP71" s="1020"/>
      <c r="IQ71" s="1021"/>
      <c r="IR71" s="1020"/>
      <c r="IS71" s="1020"/>
      <c r="IT71" s="1021"/>
      <c r="IU71" s="1020"/>
      <c r="IV71" s="1020"/>
      <c r="IW71" s="870">
        <v>1.7000000000000001E-2</v>
      </c>
      <c r="IX71" s="913" t="s">
        <v>12</v>
      </c>
      <c r="IY71" s="913"/>
      <c r="IZ71" s="914"/>
      <c r="JA71" s="913" t="s">
        <v>3</v>
      </c>
      <c r="JB71" s="913"/>
      <c r="JC71" s="870">
        <v>1.7000000000000001E-2</v>
      </c>
      <c r="JD71" s="913" t="s">
        <v>12</v>
      </c>
      <c r="JE71" s="913"/>
      <c r="JF71" s="914"/>
      <c r="JG71" s="913" t="s">
        <v>3</v>
      </c>
      <c r="JH71" s="913"/>
      <c r="JI71" s="870">
        <v>1.7000000000000001E-2</v>
      </c>
      <c r="JJ71" s="913" t="s">
        <v>12</v>
      </c>
      <c r="JK71" s="913"/>
      <c r="JL71" s="1022"/>
      <c r="JM71" s="1023" t="s">
        <v>3</v>
      </c>
      <c r="JN71" s="1023"/>
      <c r="JO71" s="1019"/>
      <c r="JP71" s="1020"/>
      <c r="JQ71" s="1020"/>
      <c r="JR71" s="1019"/>
      <c r="JS71" s="1020"/>
      <c r="JT71" s="1020"/>
      <c r="JU71" s="1019"/>
      <c r="JV71" s="1020"/>
      <c r="JW71" s="1020"/>
      <c r="JX71" s="1019"/>
      <c r="JY71" s="1020"/>
      <c r="JZ71" s="1020"/>
      <c r="KA71" s="1019"/>
      <c r="KB71" s="1020"/>
      <c r="KC71" s="1020"/>
      <c r="KD71" s="1019"/>
      <c r="KE71" s="1020"/>
      <c r="KF71" s="1020"/>
      <c r="KG71" s="1020"/>
      <c r="KH71" s="1020"/>
      <c r="KI71" s="1020"/>
      <c r="KJ71" s="1019"/>
      <c r="KK71" s="1019"/>
      <c r="KL71" s="1019"/>
      <c r="KM71" s="1019"/>
      <c r="KN71" s="1019"/>
      <c r="KO71" s="1019"/>
      <c r="KP71" s="1019"/>
      <c r="KQ71" s="1019"/>
      <c r="KR71" s="1019"/>
      <c r="KS71" s="1019"/>
      <c r="KT71" s="1020"/>
      <c r="KU71" s="1020"/>
      <c r="KV71" s="1019"/>
      <c r="KW71" s="1020"/>
      <c r="KX71" s="1020"/>
      <c r="KY71" s="1019"/>
      <c r="KZ71" s="1020"/>
      <c r="LA71" s="1020"/>
      <c r="LB71" s="1019"/>
      <c r="LC71" s="1020"/>
      <c r="LD71" s="1020"/>
      <c r="LE71" s="1019"/>
      <c r="LF71" s="1020"/>
      <c r="LG71" s="1020"/>
      <c r="LH71" s="1019"/>
      <c r="LI71" s="1020"/>
      <c r="LJ71" s="1020"/>
      <c r="LK71" s="1019"/>
      <c r="LL71" s="1020"/>
      <c r="LM71" s="1020"/>
      <c r="LN71" s="1019"/>
      <c r="LO71" s="1020"/>
      <c r="LP71" s="1020"/>
      <c r="LQ71" s="1019"/>
      <c r="LR71" s="1020"/>
      <c r="LS71" s="1020"/>
      <c r="LT71" s="1019"/>
      <c r="LU71" s="1020"/>
      <c r="LV71" s="1020"/>
      <c r="LW71" s="1019"/>
      <c r="LX71" s="1020"/>
      <c r="LY71" s="1020"/>
      <c r="LZ71" s="1019"/>
      <c r="MA71" s="1020"/>
      <c r="MB71" s="1020"/>
      <c r="MC71" s="1019"/>
      <c r="MD71" s="1020"/>
      <c r="ME71" s="1020"/>
      <c r="MF71" s="1019"/>
      <c r="MG71" s="1020"/>
      <c r="MH71" s="1020"/>
      <c r="MI71" s="1019"/>
      <c r="MJ71" s="1020"/>
      <c r="MK71" s="1020"/>
      <c r="ML71" s="1019"/>
      <c r="MM71" s="1020"/>
      <c r="MN71" s="1020"/>
      <c r="MO71" s="1019"/>
      <c r="MP71" s="1020"/>
      <c r="MQ71" s="1020"/>
      <c r="MR71" s="1019"/>
      <c r="MS71" s="1020"/>
      <c r="MT71" s="1020"/>
      <c r="MU71" s="1019"/>
      <c r="MV71" s="1020"/>
      <c r="MW71" s="1020"/>
      <c r="MX71" s="1019"/>
      <c r="MY71" s="1020"/>
      <c r="MZ71" s="1020"/>
      <c r="NA71" s="1019"/>
      <c r="NB71" s="1020"/>
      <c r="NC71" s="1020"/>
      <c r="ND71" s="1024"/>
      <c r="NE71" s="1025"/>
      <c r="NF71" s="1025"/>
      <c r="NG71" s="1024"/>
      <c r="NH71" s="1025"/>
      <c r="NI71" s="1025"/>
      <c r="NJ71" s="1024"/>
      <c r="NK71" s="1025"/>
      <c r="NL71" s="1025"/>
      <c r="NM71" s="1024"/>
      <c r="NN71" s="1025"/>
      <c r="NO71" s="1025"/>
      <c r="NP71" s="1024"/>
      <c r="NQ71" s="1025"/>
      <c r="NR71" s="1025"/>
      <c r="NS71" s="1024"/>
      <c r="NT71" s="1025"/>
      <c r="NU71" s="1025"/>
      <c r="NV71" s="1024"/>
      <c r="NW71" s="1025"/>
      <c r="NX71" s="1025"/>
      <c r="NY71" s="1024"/>
      <c r="NZ71" s="1025"/>
      <c r="OA71" s="1025"/>
      <c r="OB71" s="1024"/>
      <c r="OC71" s="1025"/>
      <c r="OD71" s="1025"/>
      <c r="OE71" s="1024"/>
      <c r="OF71" s="1025"/>
      <c r="OG71" s="1025"/>
      <c r="OH71" s="1024"/>
      <c r="OI71" s="1025"/>
      <c r="OJ71" s="1025"/>
      <c r="OK71" s="1019"/>
      <c r="OL71" s="1020"/>
      <c r="OM71" s="1020"/>
      <c r="ON71" s="1019"/>
      <c r="OO71" s="1020"/>
      <c r="OP71" s="1020"/>
      <c r="OQ71" s="1019"/>
      <c r="OR71" s="1020"/>
      <c r="OS71" s="1020"/>
      <c r="OT71" s="1019"/>
      <c r="OU71" s="1020"/>
      <c r="OV71" s="1020"/>
      <c r="OW71" s="1019"/>
      <c r="OX71" s="1020"/>
      <c r="OY71" s="1020"/>
      <c r="OZ71" s="1019"/>
      <c r="PA71" s="1020"/>
      <c r="PB71" s="1020"/>
    </row>
    <row r="72" spans="1:418" ht="12.75" customHeight="1" x14ac:dyDescent="0.25">
      <c r="A72" s="768" t="s">
        <v>579</v>
      </c>
      <c r="B72" s="1018" t="s">
        <v>557</v>
      </c>
      <c r="C72" s="2230" t="s">
        <v>2</v>
      </c>
      <c r="D72" s="769">
        <v>3.4000000000000002E-2</v>
      </c>
      <c r="E72" s="1019"/>
      <c r="F72" s="1020"/>
      <c r="G72" s="1020"/>
      <c r="H72" s="1019"/>
      <c r="I72" s="1020"/>
      <c r="J72" s="1020"/>
      <c r="K72" s="1019"/>
      <c r="L72" s="1020"/>
      <c r="M72" s="1020"/>
      <c r="N72" s="1019"/>
      <c r="O72" s="1020"/>
      <c r="P72" s="1020"/>
      <c r="Q72" s="1019"/>
      <c r="R72" s="1020"/>
      <c r="S72" s="1020"/>
      <c r="T72" s="1019"/>
      <c r="U72" s="1020"/>
      <c r="V72" s="1020"/>
      <c r="W72" s="1019"/>
      <c r="X72" s="1020"/>
      <c r="Y72" s="1020"/>
      <c r="Z72" s="1019"/>
      <c r="AA72" s="1020"/>
      <c r="AB72" s="1020"/>
      <c r="AC72" s="1019"/>
      <c r="AD72" s="1020"/>
      <c r="AE72" s="1020"/>
      <c r="AF72" s="1019"/>
      <c r="AG72" s="1020"/>
      <c r="AH72" s="1020"/>
      <c r="AI72" s="1019"/>
      <c r="AJ72" s="1020"/>
      <c r="AK72" s="1020"/>
      <c r="AL72" s="1019"/>
      <c r="AM72" s="1020"/>
      <c r="AN72" s="1020"/>
      <c r="AO72" s="1019"/>
      <c r="AP72" s="1020"/>
      <c r="AQ72" s="1020"/>
      <c r="AR72" s="1019"/>
      <c r="AS72" s="1020"/>
      <c r="AT72" s="1020"/>
      <c r="AU72" s="1019"/>
      <c r="AV72" s="1020"/>
      <c r="AW72" s="1020"/>
      <c r="AX72" s="1019"/>
      <c r="AY72" s="1020"/>
      <c r="AZ72" s="1020"/>
      <c r="BA72" s="1019"/>
      <c r="BB72" s="1020"/>
      <c r="BC72" s="1020"/>
      <c r="BD72" s="1019"/>
      <c r="BE72" s="1020"/>
      <c r="BF72" s="1020"/>
      <c r="BG72" s="1019"/>
      <c r="BH72" s="1020"/>
      <c r="BI72" s="1020"/>
      <c r="BJ72" s="1019"/>
      <c r="BK72" s="1020"/>
      <c r="BL72" s="1020"/>
      <c r="BM72" s="1019"/>
      <c r="BN72" s="1020"/>
      <c r="BO72" s="1020"/>
      <c r="BP72" s="1019"/>
      <c r="BQ72" s="1020"/>
      <c r="BR72" s="1020"/>
      <c r="BS72" s="1019"/>
      <c r="BT72" s="1019"/>
      <c r="BU72" s="1019"/>
      <c r="BV72" s="1020"/>
      <c r="BW72" s="1020"/>
      <c r="BX72" s="1019"/>
      <c r="BY72" s="1020"/>
      <c r="BZ72" s="1020"/>
      <c r="CA72" s="1019"/>
      <c r="CB72" s="1020"/>
      <c r="CC72" s="1020"/>
      <c r="CD72" s="1019"/>
      <c r="CE72" s="1020"/>
      <c r="CF72" s="1020"/>
      <c r="CG72" s="1019"/>
      <c r="CH72" s="1020"/>
      <c r="CI72" s="1020"/>
      <c r="CJ72" s="1019"/>
      <c r="CK72" s="1020"/>
      <c r="CL72" s="1020"/>
      <c r="CM72" s="1019"/>
      <c r="CN72" s="1020"/>
      <c r="CO72" s="1020"/>
      <c r="CP72" s="1019"/>
      <c r="CQ72" s="1020"/>
      <c r="CR72" s="1020"/>
      <c r="CS72" s="1019"/>
      <c r="CT72" s="1020"/>
      <c r="CU72" s="1020"/>
      <c r="CV72" s="1019"/>
      <c r="CW72" s="1020"/>
      <c r="CX72" s="1020"/>
      <c r="CY72" s="1019"/>
      <c r="CZ72" s="1020"/>
      <c r="DA72" s="1020"/>
      <c r="DB72" s="1019"/>
      <c r="DC72" s="1019"/>
      <c r="DD72" s="1019"/>
      <c r="DE72" s="1019"/>
      <c r="DF72" s="1019"/>
      <c r="DG72" s="1020"/>
      <c r="DH72" s="1020"/>
      <c r="DI72" s="1019"/>
      <c r="DJ72" s="1020"/>
      <c r="DK72" s="1020"/>
      <c r="DL72" s="1019"/>
      <c r="DM72" s="1020"/>
      <c r="DN72" s="1020"/>
      <c r="DO72" s="1019"/>
      <c r="DP72" s="1020"/>
      <c r="DQ72" s="1020"/>
      <c r="DR72" s="1019"/>
      <c r="DS72" s="1020"/>
      <c r="DT72" s="1020"/>
      <c r="DU72" s="1019"/>
      <c r="DV72" s="1020"/>
      <c r="DW72" s="1020"/>
      <c r="DX72" s="1019"/>
      <c r="DY72" s="1020"/>
      <c r="DZ72" s="1020"/>
      <c r="EA72" s="1019"/>
      <c r="EB72" s="1020"/>
      <c r="EC72" s="1020"/>
      <c r="ED72" s="1019"/>
      <c r="EE72" s="1019"/>
      <c r="EF72" s="1019"/>
      <c r="EG72" s="1020"/>
      <c r="EH72" s="1020"/>
      <c r="EI72" s="1019"/>
      <c r="EJ72" s="1020"/>
      <c r="EK72" s="1020"/>
      <c r="EL72" s="1019"/>
      <c r="EM72" s="1020"/>
      <c r="EN72" s="1020"/>
      <c r="EO72" s="1019"/>
      <c r="EP72" s="1020"/>
      <c r="EQ72" s="1020"/>
      <c r="ER72" s="1019"/>
      <c r="ES72" s="1020"/>
      <c r="ET72" s="1020"/>
      <c r="EU72" s="1019"/>
      <c r="EV72" s="1020"/>
      <c r="EW72" s="1020"/>
      <c r="EX72" s="1019"/>
      <c r="EY72" s="1020"/>
      <c r="EZ72" s="1020"/>
      <c r="FA72" s="1019"/>
      <c r="FB72" s="1020"/>
      <c r="FC72" s="1020"/>
      <c r="FD72" s="1019"/>
      <c r="FE72" s="1020"/>
      <c r="FF72" s="1020"/>
      <c r="FG72" s="1019"/>
      <c r="FH72" s="1020"/>
      <c r="FI72" s="1020"/>
      <c r="FJ72" s="1019"/>
      <c r="FK72" s="1020"/>
      <c r="FL72" s="1020"/>
      <c r="FM72" s="1019"/>
      <c r="FN72" s="1020"/>
      <c r="FO72" s="1020"/>
      <c r="FP72" s="1019"/>
      <c r="FQ72" s="1020"/>
      <c r="FR72" s="1020"/>
      <c r="FS72" s="1019"/>
      <c r="FT72" s="1020"/>
      <c r="FU72" s="1020"/>
      <c r="FV72" s="1019"/>
      <c r="FW72" s="1020"/>
      <c r="FX72" s="1020"/>
      <c r="FY72" s="1019"/>
      <c r="FZ72" s="1020"/>
      <c r="GA72" s="1020"/>
      <c r="GB72" s="1019"/>
      <c r="GC72" s="1020"/>
      <c r="GD72" s="1020"/>
      <c r="GE72" s="1019"/>
      <c r="GF72" s="1020"/>
      <c r="GG72" s="1020"/>
      <c r="GH72" s="1019"/>
      <c r="GI72" s="1020"/>
      <c r="GJ72" s="1020"/>
      <c r="GK72" s="1021"/>
      <c r="GL72" s="1020"/>
      <c r="GM72" s="1020"/>
      <c r="GN72" s="1021"/>
      <c r="GO72" s="1020"/>
      <c r="GP72" s="1020"/>
      <c r="GQ72" s="1021"/>
      <c r="GR72" s="1020"/>
      <c r="GS72" s="1020"/>
      <c r="GT72" s="1021"/>
      <c r="GU72" s="1020"/>
      <c r="GV72" s="1020"/>
      <c r="GW72" s="1021"/>
      <c r="GX72" s="1020"/>
      <c r="GY72" s="1020"/>
      <c r="GZ72" s="1021"/>
      <c r="HA72" s="1020"/>
      <c r="HB72" s="1020"/>
      <c r="HC72" s="1021"/>
      <c r="HD72" s="1020"/>
      <c r="HE72" s="1020"/>
      <c r="HF72" s="1021"/>
      <c r="HG72" s="1020"/>
      <c r="HH72" s="1020"/>
      <c r="HI72" s="1021"/>
      <c r="HJ72" s="1020"/>
      <c r="HK72" s="1020"/>
      <c r="HL72" s="1021"/>
      <c r="HM72" s="1020"/>
      <c r="HN72" s="1020"/>
      <c r="HO72" s="1021"/>
      <c r="HP72" s="1020"/>
      <c r="HQ72" s="1020"/>
      <c r="HR72" s="1021"/>
      <c r="HS72" s="1020"/>
      <c r="HT72" s="1020"/>
      <c r="HU72" s="1021"/>
      <c r="HV72" s="1020"/>
      <c r="HW72" s="1020"/>
      <c r="HX72" s="1021"/>
      <c r="HY72" s="1020"/>
      <c r="HZ72" s="1020"/>
      <c r="IA72" s="1021"/>
      <c r="IB72" s="1020"/>
      <c r="IC72" s="1020"/>
      <c r="ID72" s="1021"/>
      <c r="IE72" s="1020"/>
      <c r="IF72" s="1020"/>
      <c r="IG72" s="1021"/>
      <c r="IH72" s="1020"/>
      <c r="II72" s="1020"/>
      <c r="IJ72" s="1021"/>
      <c r="IK72" s="1019"/>
      <c r="IL72" s="1021"/>
      <c r="IM72" s="1019"/>
      <c r="IN72" s="1021"/>
      <c r="IO72" s="1020"/>
      <c r="IP72" s="1020"/>
      <c r="IQ72" s="1021"/>
      <c r="IR72" s="1020"/>
      <c r="IS72" s="1020"/>
      <c r="IT72" s="1021"/>
      <c r="IU72" s="1020"/>
      <c r="IV72" s="1020"/>
      <c r="IW72" s="870">
        <v>1.7000000000000001E-2</v>
      </c>
      <c r="IX72" s="913" t="s">
        <v>12</v>
      </c>
      <c r="IY72" s="913"/>
      <c r="IZ72" s="914"/>
      <c r="JA72" s="913" t="s">
        <v>3</v>
      </c>
      <c r="JB72" s="913"/>
      <c r="JC72" s="870">
        <v>1.7000000000000001E-2</v>
      </c>
      <c r="JD72" s="913" t="s">
        <v>12</v>
      </c>
      <c r="JE72" s="913"/>
      <c r="JF72" s="914"/>
      <c r="JG72" s="913" t="s">
        <v>3</v>
      </c>
      <c r="JH72" s="913"/>
      <c r="JI72" s="870">
        <v>1.6E-2</v>
      </c>
      <c r="JJ72" s="913" t="s">
        <v>12</v>
      </c>
      <c r="JK72" s="913"/>
      <c r="JL72" s="1022"/>
      <c r="JM72" s="1023" t="s">
        <v>3</v>
      </c>
      <c r="JN72" s="1023"/>
      <c r="JO72" s="1019"/>
      <c r="JP72" s="1020"/>
      <c r="JQ72" s="1020"/>
      <c r="JR72" s="1019"/>
      <c r="JS72" s="1020"/>
      <c r="JT72" s="1020"/>
      <c r="JU72" s="1019"/>
      <c r="JV72" s="1020"/>
      <c r="JW72" s="1020"/>
      <c r="JX72" s="1019"/>
      <c r="JY72" s="1020"/>
      <c r="JZ72" s="1020"/>
      <c r="KA72" s="1019"/>
      <c r="KB72" s="1020"/>
      <c r="KC72" s="1020"/>
      <c r="KD72" s="1019"/>
      <c r="KE72" s="1020"/>
      <c r="KF72" s="1020"/>
      <c r="KG72" s="1020"/>
      <c r="KH72" s="1020"/>
      <c r="KI72" s="1020"/>
      <c r="KJ72" s="1019"/>
      <c r="KK72" s="1019"/>
      <c r="KL72" s="1019"/>
      <c r="KM72" s="1019"/>
      <c r="KN72" s="1019"/>
      <c r="KO72" s="1019"/>
      <c r="KP72" s="1019"/>
      <c r="KQ72" s="1019"/>
      <c r="KR72" s="1019"/>
      <c r="KS72" s="1019"/>
      <c r="KT72" s="1020"/>
      <c r="KU72" s="1020"/>
      <c r="KV72" s="1019"/>
      <c r="KW72" s="1020"/>
      <c r="KX72" s="1020"/>
      <c r="KY72" s="1019"/>
      <c r="KZ72" s="1020"/>
      <c r="LA72" s="1020"/>
      <c r="LB72" s="1019"/>
      <c r="LC72" s="1020"/>
      <c r="LD72" s="1020"/>
      <c r="LE72" s="1019"/>
      <c r="LF72" s="1020"/>
      <c r="LG72" s="1020"/>
      <c r="LH72" s="1019"/>
      <c r="LI72" s="1020"/>
      <c r="LJ72" s="1020"/>
      <c r="LK72" s="1019"/>
      <c r="LL72" s="1020"/>
      <c r="LM72" s="1020"/>
      <c r="LN72" s="1019"/>
      <c r="LO72" s="1020"/>
      <c r="LP72" s="1020"/>
      <c r="LQ72" s="1019"/>
      <c r="LR72" s="1020"/>
      <c r="LS72" s="1020"/>
      <c r="LT72" s="1019"/>
      <c r="LU72" s="1020"/>
      <c r="LV72" s="1020"/>
      <c r="LW72" s="1019"/>
      <c r="LX72" s="1020"/>
      <c r="LY72" s="1020"/>
      <c r="LZ72" s="1019"/>
      <c r="MA72" s="1020"/>
      <c r="MB72" s="1020"/>
      <c r="MC72" s="1019"/>
      <c r="MD72" s="1020"/>
      <c r="ME72" s="1020"/>
      <c r="MF72" s="1019"/>
      <c r="MG72" s="1020"/>
      <c r="MH72" s="1020"/>
      <c r="MI72" s="1019"/>
      <c r="MJ72" s="1020"/>
      <c r="MK72" s="1020"/>
      <c r="ML72" s="1019"/>
      <c r="MM72" s="1020"/>
      <c r="MN72" s="1020"/>
      <c r="MO72" s="1019"/>
      <c r="MP72" s="1020"/>
      <c r="MQ72" s="1020"/>
      <c r="MR72" s="1019"/>
      <c r="MS72" s="1020"/>
      <c r="MT72" s="1020"/>
      <c r="MU72" s="1019"/>
      <c r="MV72" s="1020"/>
      <c r="MW72" s="1020"/>
      <c r="MX72" s="1019"/>
      <c r="MY72" s="1020"/>
      <c r="MZ72" s="1020"/>
      <c r="NA72" s="1019"/>
      <c r="NB72" s="1020"/>
      <c r="NC72" s="1020"/>
      <c r="ND72" s="1024"/>
      <c r="NE72" s="1025"/>
      <c r="NF72" s="1025"/>
      <c r="NG72" s="1024"/>
      <c r="NH72" s="1025"/>
      <c r="NI72" s="1025"/>
      <c r="NJ72" s="1024"/>
      <c r="NK72" s="1025"/>
      <c r="NL72" s="1025"/>
      <c r="NM72" s="1024"/>
      <c r="NN72" s="1025"/>
      <c r="NO72" s="1025"/>
      <c r="NP72" s="1024"/>
      <c r="NQ72" s="1025"/>
      <c r="NR72" s="1025"/>
      <c r="NS72" s="1024"/>
      <c r="NT72" s="1025"/>
      <c r="NU72" s="1025"/>
      <c r="NV72" s="1024"/>
      <c r="NW72" s="1025"/>
      <c r="NX72" s="1025"/>
      <c r="NY72" s="1024"/>
      <c r="NZ72" s="1025"/>
      <c r="OA72" s="1025"/>
      <c r="OB72" s="1024"/>
      <c r="OC72" s="1025"/>
      <c r="OD72" s="1025"/>
      <c r="OE72" s="1024"/>
      <c r="OF72" s="1025"/>
      <c r="OG72" s="1025"/>
      <c r="OH72" s="1024"/>
      <c r="OI72" s="1025"/>
      <c r="OJ72" s="1025"/>
      <c r="OK72" s="1019"/>
      <c r="OL72" s="1020"/>
      <c r="OM72" s="1020"/>
      <c r="ON72" s="1019"/>
      <c r="OO72" s="1020"/>
      <c r="OP72" s="1020"/>
      <c r="OQ72" s="1019"/>
      <c r="OR72" s="1020"/>
      <c r="OS72" s="1020"/>
      <c r="OT72" s="1019"/>
      <c r="OU72" s="1020"/>
      <c r="OV72" s="1020"/>
      <c r="OW72" s="1019"/>
      <c r="OX72" s="1020"/>
      <c r="OY72" s="1020"/>
      <c r="OZ72" s="1019"/>
      <c r="PA72" s="1020"/>
      <c r="PB72" s="1020"/>
    </row>
    <row r="73" spans="1:418" ht="12.75" customHeight="1" x14ac:dyDescent="0.25">
      <c r="A73" s="768" t="s">
        <v>580</v>
      </c>
      <c r="B73" s="1018" t="s">
        <v>557</v>
      </c>
      <c r="C73" s="2230" t="s">
        <v>2</v>
      </c>
      <c r="D73" s="769">
        <v>3.4000000000000002E-2</v>
      </c>
      <c r="E73" s="1019"/>
      <c r="F73" s="1020"/>
      <c r="G73" s="1020"/>
      <c r="H73" s="1019"/>
      <c r="I73" s="1020"/>
      <c r="J73" s="1020"/>
      <c r="K73" s="1019"/>
      <c r="L73" s="1020"/>
      <c r="M73" s="1020"/>
      <c r="N73" s="1019"/>
      <c r="O73" s="1020"/>
      <c r="P73" s="1020"/>
      <c r="Q73" s="1019"/>
      <c r="R73" s="1020"/>
      <c r="S73" s="1020"/>
      <c r="T73" s="1019"/>
      <c r="U73" s="1020"/>
      <c r="V73" s="1020"/>
      <c r="W73" s="1019"/>
      <c r="X73" s="1020"/>
      <c r="Y73" s="1020"/>
      <c r="Z73" s="1019"/>
      <c r="AA73" s="1020"/>
      <c r="AB73" s="1020"/>
      <c r="AC73" s="1019"/>
      <c r="AD73" s="1020"/>
      <c r="AE73" s="1020"/>
      <c r="AF73" s="1019"/>
      <c r="AG73" s="1020"/>
      <c r="AH73" s="1020"/>
      <c r="AI73" s="1019"/>
      <c r="AJ73" s="1020"/>
      <c r="AK73" s="1020"/>
      <c r="AL73" s="1019"/>
      <c r="AM73" s="1020"/>
      <c r="AN73" s="1020"/>
      <c r="AO73" s="1019"/>
      <c r="AP73" s="1020"/>
      <c r="AQ73" s="1020"/>
      <c r="AR73" s="1019"/>
      <c r="AS73" s="1020"/>
      <c r="AT73" s="1020"/>
      <c r="AU73" s="1019"/>
      <c r="AV73" s="1020"/>
      <c r="AW73" s="1020"/>
      <c r="AX73" s="1019"/>
      <c r="AY73" s="1020"/>
      <c r="AZ73" s="1020"/>
      <c r="BA73" s="1019"/>
      <c r="BB73" s="1020"/>
      <c r="BC73" s="1020"/>
      <c r="BD73" s="1019"/>
      <c r="BE73" s="1020"/>
      <c r="BF73" s="1020"/>
      <c r="BG73" s="1019"/>
      <c r="BH73" s="1020"/>
      <c r="BI73" s="1020"/>
      <c r="BJ73" s="1019"/>
      <c r="BK73" s="1020"/>
      <c r="BL73" s="1020"/>
      <c r="BM73" s="1019"/>
      <c r="BN73" s="1020"/>
      <c r="BO73" s="1020"/>
      <c r="BP73" s="1019"/>
      <c r="BQ73" s="1020"/>
      <c r="BR73" s="1020"/>
      <c r="BS73" s="1019"/>
      <c r="BT73" s="1019"/>
      <c r="BU73" s="1019"/>
      <c r="BV73" s="1020"/>
      <c r="BW73" s="1020"/>
      <c r="BX73" s="1019"/>
      <c r="BY73" s="1020"/>
      <c r="BZ73" s="1020"/>
      <c r="CA73" s="1019"/>
      <c r="CB73" s="1020"/>
      <c r="CC73" s="1020"/>
      <c r="CD73" s="1019"/>
      <c r="CE73" s="1020"/>
      <c r="CF73" s="1020"/>
      <c r="CG73" s="1019"/>
      <c r="CH73" s="1020"/>
      <c r="CI73" s="1020"/>
      <c r="CJ73" s="1019"/>
      <c r="CK73" s="1020"/>
      <c r="CL73" s="1020"/>
      <c r="CM73" s="1019"/>
      <c r="CN73" s="1020"/>
      <c r="CO73" s="1020"/>
      <c r="CP73" s="1019"/>
      <c r="CQ73" s="1020"/>
      <c r="CR73" s="1020"/>
      <c r="CS73" s="1019"/>
      <c r="CT73" s="1020"/>
      <c r="CU73" s="1020"/>
      <c r="CV73" s="1019"/>
      <c r="CW73" s="1020"/>
      <c r="CX73" s="1020"/>
      <c r="CY73" s="1019"/>
      <c r="CZ73" s="1020"/>
      <c r="DA73" s="1020"/>
      <c r="DB73" s="1019"/>
      <c r="DC73" s="1019"/>
      <c r="DD73" s="1019"/>
      <c r="DE73" s="1019"/>
      <c r="DF73" s="1019"/>
      <c r="DG73" s="1020"/>
      <c r="DH73" s="1020"/>
      <c r="DI73" s="1019"/>
      <c r="DJ73" s="1020"/>
      <c r="DK73" s="1020"/>
      <c r="DL73" s="1019"/>
      <c r="DM73" s="1020"/>
      <c r="DN73" s="1020"/>
      <c r="DO73" s="1019"/>
      <c r="DP73" s="1020"/>
      <c r="DQ73" s="1020"/>
      <c r="DR73" s="1019"/>
      <c r="DS73" s="1020"/>
      <c r="DT73" s="1020"/>
      <c r="DU73" s="1019"/>
      <c r="DV73" s="1020"/>
      <c r="DW73" s="1020"/>
      <c r="DX73" s="1019"/>
      <c r="DY73" s="1020"/>
      <c r="DZ73" s="1020"/>
      <c r="EA73" s="1019"/>
      <c r="EB73" s="1020"/>
      <c r="EC73" s="1020"/>
      <c r="ED73" s="1019"/>
      <c r="EE73" s="1019"/>
      <c r="EF73" s="1019"/>
      <c r="EG73" s="1020"/>
      <c r="EH73" s="1020"/>
      <c r="EI73" s="1019"/>
      <c r="EJ73" s="1020"/>
      <c r="EK73" s="1020"/>
      <c r="EL73" s="1019"/>
      <c r="EM73" s="1020"/>
      <c r="EN73" s="1020"/>
      <c r="EO73" s="1019"/>
      <c r="EP73" s="1020"/>
      <c r="EQ73" s="1020"/>
      <c r="ER73" s="1019"/>
      <c r="ES73" s="1020"/>
      <c r="ET73" s="1020"/>
      <c r="EU73" s="1019"/>
      <c r="EV73" s="1020"/>
      <c r="EW73" s="1020"/>
      <c r="EX73" s="1019"/>
      <c r="EY73" s="1020"/>
      <c r="EZ73" s="1020"/>
      <c r="FA73" s="1019"/>
      <c r="FB73" s="1020"/>
      <c r="FC73" s="1020"/>
      <c r="FD73" s="1019"/>
      <c r="FE73" s="1020"/>
      <c r="FF73" s="1020"/>
      <c r="FG73" s="1019"/>
      <c r="FH73" s="1020"/>
      <c r="FI73" s="1020"/>
      <c r="FJ73" s="1019"/>
      <c r="FK73" s="1020"/>
      <c r="FL73" s="1020"/>
      <c r="FM73" s="1019"/>
      <c r="FN73" s="1020"/>
      <c r="FO73" s="1020"/>
      <c r="FP73" s="1019"/>
      <c r="FQ73" s="1020"/>
      <c r="FR73" s="1020"/>
      <c r="FS73" s="1019"/>
      <c r="FT73" s="1020"/>
      <c r="FU73" s="1020"/>
      <c r="FV73" s="1019"/>
      <c r="FW73" s="1020"/>
      <c r="FX73" s="1020"/>
      <c r="FY73" s="1019"/>
      <c r="FZ73" s="1020"/>
      <c r="GA73" s="1020"/>
      <c r="GB73" s="1019"/>
      <c r="GC73" s="1020"/>
      <c r="GD73" s="1020"/>
      <c r="GE73" s="1019"/>
      <c r="GF73" s="1020"/>
      <c r="GG73" s="1020"/>
      <c r="GH73" s="1019"/>
      <c r="GI73" s="1020"/>
      <c r="GJ73" s="1020"/>
      <c r="GK73" s="1021"/>
      <c r="GL73" s="1020"/>
      <c r="GM73" s="1020"/>
      <c r="GN73" s="1021"/>
      <c r="GO73" s="1020"/>
      <c r="GP73" s="1020"/>
      <c r="GQ73" s="1021"/>
      <c r="GR73" s="1020"/>
      <c r="GS73" s="1020"/>
      <c r="GT73" s="1021"/>
      <c r="GU73" s="1020"/>
      <c r="GV73" s="1020"/>
      <c r="GW73" s="1021"/>
      <c r="GX73" s="1020"/>
      <c r="GY73" s="1020"/>
      <c r="GZ73" s="1021"/>
      <c r="HA73" s="1020"/>
      <c r="HB73" s="1020"/>
      <c r="HC73" s="1021"/>
      <c r="HD73" s="1020"/>
      <c r="HE73" s="1020"/>
      <c r="HF73" s="1021"/>
      <c r="HG73" s="1020"/>
      <c r="HH73" s="1020"/>
      <c r="HI73" s="1021"/>
      <c r="HJ73" s="1020"/>
      <c r="HK73" s="1020"/>
      <c r="HL73" s="1021"/>
      <c r="HM73" s="1020"/>
      <c r="HN73" s="1020"/>
      <c r="HO73" s="1021"/>
      <c r="HP73" s="1020"/>
      <c r="HQ73" s="1020"/>
      <c r="HR73" s="1021"/>
      <c r="HS73" s="1020"/>
      <c r="HT73" s="1020"/>
      <c r="HU73" s="1021"/>
      <c r="HV73" s="1020"/>
      <c r="HW73" s="1020"/>
      <c r="HX73" s="1021"/>
      <c r="HY73" s="1020"/>
      <c r="HZ73" s="1020"/>
      <c r="IA73" s="1021"/>
      <c r="IB73" s="1020"/>
      <c r="IC73" s="1020"/>
      <c r="ID73" s="1021"/>
      <c r="IE73" s="1020"/>
      <c r="IF73" s="1020"/>
      <c r="IG73" s="1021"/>
      <c r="IH73" s="1020"/>
      <c r="II73" s="1020"/>
      <c r="IJ73" s="1021"/>
      <c r="IK73" s="1019"/>
      <c r="IL73" s="1021"/>
      <c r="IM73" s="1019"/>
      <c r="IN73" s="1021"/>
      <c r="IO73" s="1020"/>
      <c r="IP73" s="1020"/>
      <c r="IQ73" s="1021"/>
      <c r="IR73" s="1020"/>
      <c r="IS73" s="1020"/>
      <c r="IT73" s="1021"/>
      <c r="IU73" s="1020"/>
      <c r="IV73" s="1020"/>
      <c r="IW73" s="870">
        <v>8.3000000000000001E-3</v>
      </c>
      <c r="IX73" s="913" t="s">
        <v>12</v>
      </c>
      <c r="IY73" s="913"/>
      <c r="IZ73" s="914"/>
      <c r="JA73" s="913" t="s">
        <v>3</v>
      </c>
      <c r="JB73" s="913"/>
      <c r="JC73" s="870">
        <v>8.3000000000000001E-3</v>
      </c>
      <c r="JD73" s="913" t="s">
        <v>12</v>
      </c>
      <c r="JE73" s="913"/>
      <c r="JF73" s="914"/>
      <c r="JG73" s="913" t="s">
        <v>3</v>
      </c>
      <c r="JH73" s="913"/>
      <c r="JI73" s="870">
        <v>8.0000000000000002E-3</v>
      </c>
      <c r="JJ73" s="913" t="s">
        <v>12</v>
      </c>
      <c r="JK73" s="913"/>
      <c r="JL73" s="1022"/>
      <c r="JM73" s="1023" t="s">
        <v>3</v>
      </c>
      <c r="JN73" s="1023"/>
      <c r="JO73" s="1019"/>
      <c r="JP73" s="1020"/>
      <c r="JQ73" s="1020"/>
      <c r="JR73" s="1019"/>
      <c r="JS73" s="1020"/>
      <c r="JT73" s="1020"/>
      <c r="JU73" s="1019"/>
      <c r="JV73" s="1020"/>
      <c r="JW73" s="1020"/>
      <c r="JX73" s="1019"/>
      <c r="JY73" s="1020"/>
      <c r="JZ73" s="1020"/>
      <c r="KA73" s="1019"/>
      <c r="KB73" s="1020"/>
      <c r="KC73" s="1020"/>
      <c r="KD73" s="1019"/>
      <c r="KE73" s="1020"/>
      <c r="KF73" s="1020"/>
      <c r="KG73" s="1020"/>
      <c r="KH73" s="1020"/>
      <c r="KI73" s="1020"/>
      <c r="KJ73" s="1019"/>
      <c r="KK73" s="1019"/>
      <c r="KL73" s="1019"/>
      <c r="KM73" s="1019"/>
      <c r="KN73" s="1019"/>
      <c r="KO73" s="1019"/>
      <c r="KP73" s="1019"/>
      <c r="KQ73" s="1019"/>
      <c r="KR73" s="1019"/>
      <c r="KS73" s="1019"/>
      <c r="KT73" s="1020"/>
      <c r="KU73" s="1020"/>
      <c r="KV73" s="1019"/>
      <c r="KW73" s="1020"/>
      <c r="KX73" s="1020"/>
      <c r="KY73" s="1019"/>
      <c r="KZ73" s="1020"/>
      <c r="LA73" s="1020"/>
      <c r="LB73" s="1019"/>
      <c r="LC73" s="1020"/>
      <c r="LD73" s="1020"/>
      <c r="LE73" s="1019"/>
      <c r="LF73" s="1020"/>
      <c r="LG73" s="1020"/>
      <c r="LH73" s="1019"/>
      <c r="LI73" s="1020"/>
      <c r="LJ73" s="1020"/>
      <c r="LK73" s="1019"/>
      <c r="LL73" s="1020"/>
      <c r="LM73" s="1020"/>
      <c r="LN73" s="1019"/>
      <c r="LO73" s="1020"/>
      <c r="LP73" s="1020"/>
      <c r="LQ73" s="1019"/>
      <c r="LR73" s="1020"/>
      <c r="LS73" s="1020"/>
      <c r="LT73" s="1019"/>
      <c r="LU73" s="1020"/>
      <c r="LV73" s="1020"/>
      <c r="LW73" s="1019"/>
      <c r="LX73" s="1020"/>
      <c r="LY73" s="1020"/>
      <c r="LZ73" s="1019"/>
      <c r="MA73" s="1020"/>
      <c r="MB73" s="1020"/>
      <c r="MC73" s="1019"/>
      <c r="MD73" s="1020"/>
      <c r="ME73" s="1020"/>
      <c r="MF73" s="1019"/>
      <c r="MG73" s="1020"/>
      <c r="MH73" s="1020"/>
      <c r="MI73" s="1019"/>
      <c r="MJ73" s="1020"/>
      <c r="MK73" s="1020"/>
      <c r="ML73" s="1019"/>
      <c r="MM73" s="1020"/>
      <c r="MN73" s="1020"/>
      <c r="MO73" s="1019"/>
      <c r="MP73" s="1020"/>
      <c r="MQ73" s="1020"/>
      <c r="MR73" s="1019"/>
      <c r="MS73" s="1020"/>
      <c r="MT73" s="1020"/>
      <c r="MU73" s="1019"/>
      <c r="MV73" s="1020"/>
      <c r="MW73" s="1020"/>
      <c r="MX73" s="1019"/>
      <c r="MY73" s="1020"/>
      <c r="MZ73" s="1020"/>
      <c r="NA73" s="1019"/>
      <c r="NB73" s="1020"/>
      <c r="NC73" s="1020"/>
      <c r="ND73" s="1024"/>
      <c r="NE73" s="1025"/>
      <c r="NF73" s="1025"/>
      <c r="NG73" s="1024"/>
      <c r="NH73" s="1025"/>
      <c r="NI73" s="1025"/>
      <c r="NJ73" s="1024"/>
      <c r="NK73" s="1025"/>
      <c r="NL73" s="1025"/>
      <c r="NM73" s="1024"/>
      <c r="NN73" s="1025"/>
      <c r="NO73" s="1025"/>
      <c r="NP73" s="1024"/>
      <c r="NQ73" s="1025"/>
      <c r="NR73" s="1025"/>
      <c r="NS73" s="1024"/>
      <c r="NT73" s="1025"/>
      <c r="NU73" s="1025"/>
      <c r="NV73" s="1024"/>
      <c r="NW73" s="1025"/>
      <c r="NX73" s="1025"/>
      <c r="NY73" s="1024"/>
      <c r="NZ73" s="1025"/>
      <c r="OA73" s="1025"/>
      <c r="OB73" s="1024"/>
      <c r="OC73" s="1025"/>
      <c r="OD73" s="1025"/>
      <c r="OE73" s="1024"/>
      <c r="OF73" s="1025"/>
      <c r="OG73" s="1025"/>
      <c r="OH73" s="1024"/>
      <c r="OI73" s="1025"/>
      <c r="OJ73" s="1025"/>
      <c r="OK73" s="1019"/>
      <c r="OL73" s="1020"/>
      <c r="OM73" s="1020"/>
      <c r="ON73" s="1019"/>
      <c r="OO73" s="1020"/>
      <c r="OP73" s="1020"/>
      <c r="OQ73" s="1019"/>
      <c r="OR73" s="1020"/>
      <c r="OS73" s="1020"/>
      <c r="OT73" s="1019"/>
      <c r="OU73" s="1020"/>
      <c r="OV73" s="1020"/>
      <c r="OW73" s="1019"/>
      <c r="OX73" s="1020"/>
      <c r="OY73" s="1020"/>
      <c r="OZ73" s="1019"/>
      <c r="PA73" s="1020"/>
      <c r="PB73" s="1020"/>
    </row>
    <row r="74" spans="1:418" ht="12.75" customHeight="1" x14ac:dyDescent="0.25">
      <c r="A74" s="768" t="s">
        <v>581</v>
      </c>
      <c r="B74" s="1018" t="s">
        <v>557</v>
      </c>
      <c r="C74" s="2230" t="s">
        <v>2</v>
      </c>
      <c r="D74" s="769">
        <v>0.96</v>
      </c>
      <c r="E74" s="1019"/>
      <c r="F74" s="1020"/>
      <c r="G74" s="1020"/>
      <c r="H74" s="1019"/>
      <c r="I74" s="1020"/>
      <c r="J74" s="1020"/>
      <c r="K74" s="1019"/>
      <c r="L74" s="1020"/>
      <c r="M74" s="1020"/>
      <c r="N74" s="1019"/>
      <c r="O74" s="1020"/>
      <c r="P74" s="1020"/>
      <c r="Q74" s="1019"/>
      <c r="R74" s="1020"/>
      <c r="S74" s="1020"/>
      <c r="T74" s="1019"/>
      <c r="U74" s="1020"/>
      <c r="V74" s="1020"/>
      <c r="W74" s="1019"/>
      <c r="X74" s="1020"/>
      <c r="Y74" s="1020"/>
      <c r="Z74" s="1019"/>
      <c r="AA74" s="1020"/>
      <c r="AB74" s="1020"/>
      <c r="AC74" s="1019"/>
      <c r="AD74" s="1020"/>
      <c r="AE74" s="1020"/>
      <c r="AF74" s="1019"/>
      <c r="AG74" s="1020"/>
      <c r="AH74" s="1020"/>
      <c r="AI74" s="1019"/>
      <c r="AJ74" s="1020"/>
      <c r="AK74" s="1020"/>
      <c r="AL74" s="1019"/>
      <c r="AM74" s="1020"/>
      <c r="AN74" s="1020"/>
      <c r="AO74" s="1019"/>
      <c r="AP74" s="1020"/>
      <c r="AQ74" s="1020"/>
      <c r="AR74" s="1019"/>
      <c r="AS74" s="1020"/>
      <c r="AT74" s="1020"/>
      <c r="AU74" s="1019"/>
      <c r="AV74" s="1020"/>
      <c r="AW74" s="1020"/>
      <c r="AX74" s="1019"/>
      <c r="AY74" s="1020"/>
      <c r="AZ74" s="1020"/>
      <c r="BA74" s="1019"/>
      <c r="BB74" s="1020"/>
      <c r="BC74" s="1020"/>
      <c r="BD74" s="1019"/>
      <c r="BE74" s="1020"/>
      <c r="BF74" s="1020"/>
      <c r="BG74" s="1019"/>
      <c r="BH74" s="1020"/>
      <c r="BI74" s="1020"/>
      <c r="BJ74" s="1019"/>
      <c r="BK74" s="1020"/>
      <c r="BL74" s="1020"/>
      <c r="BM74" s="1019"/>
      <c r="BN74" s="1020"/>
      <c r="BO74" s="1020"/>
      <c r="BP74" s="1019"/>
      <c r="BQ74" s="1020"/>
      <c r="BR74" s="1020"/>
      <c r="BS74" s="1019"/>
      <c r="BT74" s="1019"/>
      <c r="BU74" s="1019"/>
      <c r="BV74" s="1020"/>
      <c r="BW74" s="1020"/>
      <c r="BX74" s="1019"/>
      <c r="BY74" s="1020"/>
      <c r="BZ74" s="1020"/>
      <c r="CA74" s="1019"/>
      <c r="CB74" s="1020"/>
      <c r="CC74" s="1020"/>
      <c r="CD74" s="1019"/>
      <c r="CE74" s="1020"/>
      <c r="CF74" s="1020"/>
      <c r="CG74" s="1019"/>
      <c r="CH74" s="1020"/>
      <c r="CI74" s="1020"/>
      <c r="CJ74" s="1019"/>
      <c r="CK74" s="1020"/>
      <c r="CL74" s="1020"/>
      <c r="CM74" s="1019"/>
      <c r="CN74" s="1020"/>
      <c r="CO74" s="1020"/>
      <c r="CP74" s="1019"/>
      <c r="CQ74" s="1020"/>
      <c r="CR74" s="1020"/>
      <c r="CS74" s="1019"/>
      <c r="CT74" s="1020"/>
      <c r="CU74" s="1020"/>
      <c r="CV74" s="1019"/>
      <c r="CW74" s="1020"/>
      <c r="CX74" s="1020"/>
      <c r="CY74" s="1019"/>
      <c r="CZ74" s="1020"/>
      <c r="DA74" s="1020"/>
      <c r="DB74" s="1019"/>
      <c r="DC74" s="1019"/>
      <c r="DD74" s="1019"/>
      <c r="DE74" s="1019"/>
      <c r="DF74" s="1019"/>
      <c r="DG74" s="1020"/>
      <c r="DH74" s="1020"/>
      <c r="DI74" s="1019"/>
      <c r="DJ74" s="1020"/>
      <c r="DK74" s="1020"/>
      <c r="DL74" s="1019"/>
      <c r="DM74" s="1020"/>
      <c r="DN74" s="1020"/>
      <c r="DO74" s="1019"/>
      <c r="DP74" s="1020"/>
      <c r="DQ74" s="1020"/>
      <c r="DR74" s="1019"/>
      <c r="DS74" s="1020"/>
      <c r="DT74" s="1020"/>
      <c r="DU74" s="1019"/>
      <c r="DV74" s="1020"/>
      <c r="DW74" s="1020"/>
      <c r="DX74" s="1019"/>
      <c r="DY74" s="1020"/>
      <c r="DZ74" s="1020"/>
      <c r="EA74" s="1019"/>
      <c r="EB74" s="1020"/>
      <c r="EC74" s="1020"/>
      <c r="ED74" s="1019"/>
      <c r="EE74" s="1019"/>
      <c r="EF74" s="1019"/>
      <c r="EG74" s="1020"/>
      <c r="EH74" s="1020"/>
      <c r="EI74" s="1019"/>
      <c r="EJ74" s="1020"/>
      <c r="EK74" s="1020"/>
      <c r="EL74" s="1019"/>
      <c r="EM74" s="1020"/>
      <c r="EN74" s="1020"/>
      <c r="EO74" s="1019"/>
      <c r="EP74" s="1020"/>
      <c r="EQ74" s="1020"/>
      <c r="ER74" s="1019"/>
      <c r="ES74" s="1020"/>
      <c r="ET74" s="1020"/>
      <c r="EU74" s="1019"/>
      <c r="EV74" s="1020"/>
      <c r="EW74" s="1020"/>
      <c r="EX74" s="1019"/>
      <c r="EY74" s="1020"/>
      <c r="EZ74" s="1020"/>
      <c r="FA74" s="1019"/>
      <c r="FB74" s="1020"/>
      <c r="FC74" s="1020"/>
      <c r="FD74" s="1019"/>
      <c r="FE74" s="1020"/>
      <c r="FF74" s="1020"/>
      <c r="FG74" s="1019"/>
      <c r="FH74" s="1020"/>
      <c r="FI74" s="1020"/>
      <c r="FJ74" s="1019"/>
      <c r="FK74" s="1020"/>
      <c r="FL74" s="1020"/>
      <c r="FM74" s="1019"/>
      <c r="FN74" s="1020"/>
      <c r="FO74" s="1020"/>
      <c r="FP74" s="1019"/>
      <c r="FQ74" s="1020"/>
      <c r="FR74" s="1020"/>
      <c r="FS74" s="1019"/>
      <c r="FT74" s="1020"/>
      <c r="FU74" s="1020"/>
      <c r="FV74" s="1019"/>
      <c r="FW74" s="1020"/>
      <c r="FX74" s="1020"/>
      <c r="FY74" s="1019"/>
      <c r="FZ74" s="1020"/>
      <c r="GA74" s="1020"/>
      <c r="GB74" s="1019"/>
      <c r="GC74" s="1020"/>
      <c r="GD74" s="1020"/>
      <c r="GE74" s="1019"/>
      <c r="GF74" s="1020"/>
      <c r="GG74" s="1020"/>
      <c r="GH74" s="1019"/>
      <c r="GI74" s="1020"/>
      <c r="GJ74" s="1020"/>
      <c r="GK74" s="1021"/>
      <c r="GL74" s="1020"/>
      <c r="GM74" s="1020"/>
      <c r="GN74" s="1021"/>
      <c r="GO74" s="1020"/>
      <c r="GP74" s="1020"/>
      <c r="GQ74" s="1021"/>
      <c r="GR74" s="1020"/>
      <c r="GS74" s="1020"/>
      <c r="GT74" s="1021"/>
      <c r="GU74" s="1020"/>
      <c r="GV74" s="1020"/>
      <c r="GW74" s="1021"/>
      <c r="GX74" s="1020"/>
      <c r="GY74" s="1020"/>
      <c r="GZ74" s="1021"/>
      <c r="HA74" s="1020"/>
      <c r="HB74" s="1020"/>
      <c r="HC74" s="1021"/>
      <c r="HD74" s="1020"/>
      <c r="HE74" s="1020"/>
      <c r="HF74" s="1021"/>
      <c r="HG74" s="1020"/>
      <c r="HH74" s="1020"/>
      <c r="HI74" s="1021"/>
      <c r="HJ74" s="1020"/>
      <c r="HK74" s="1020"/>
      <c r="HL74" s="1021"/>
      <c r="HM74" s="1020"/>
      <c r="HN74" s="1020"/>
      <c r="HO74" s="1021"/>
      <c r="HP74" s="1020"/>
      <c r="HQ74" s="1020"/>
      <c r="HR74" s="1021"/>
      <c r="HS74" s="1020"/>
      <c r="HT74" s="1020"/>
      <c r="HU74" s="1021"/>
      <c r="HV74" s="1020"/>
      <c r="HW74" s="1020"/>
      <c r="HX74" s="1021"/>
      <c r="HY74" s="1020"/>
      <c r="HZ74" s="1020"/>
      <c r="IA74" s="1021"/>
      <c r="IB74" s="1020"/>
      <c r="IC74" s="1020"/>
      <c r="ID74" s="1021"/>
      <c r="IE74" s="1020"/>
      <c r="IF74" s="1020"/>
      <c r="IG74" s="1021"/>
      <c r="IH74" s="1020"/>
      <c r="II74" s="1020"/>
      <c r="IJ74" s="1021"/>
      <c r="IK74" s="1019"/>
      <c r="IL74" s="1021"/>
      <c r="IM74" s="1019"/>
      <c r="IN74" s="1021"/>
      <c r="IO74" s="1020"/>
      <c r="IP74" s="1020"/>
      <c r="IQ74" s="1021"/>
      <c r="IR74" s="1020"/>
      <c r="IS74" s="1020"/>
      <c r="IT74" s="1021"/>
      <c r="IU74" s="1020"/>
      <c r="IV74" s="1020"/>
      <c r="IW74" s="870">
        <v>1.4999999999999999E-2</v>
      </c>
      <c r="IX74" s="913" t="s">
        <v>12</v>
      </c>
      <c r="IY74" s="913"/>
      <c r="IZ74" s="914"/>
      <c r="JA74" s="913" t="s">
        <v>3</v>
      </c>
      <c r="JB74" s="913"/>
      <c r="JC74" s="870">
        <v>1.4999999999999999E-2</v>
      </c>
      <c r="JD74" s="913" t="s">
        <v>12</v>
      </c>
      <c r="JE74" s="913"/>
      <c r="JF74" s="914"/>
      <c r="JG74" s="913" t="s">
        <v>3</v>
      </c>
      <c r="JH74" s="913"/>
      <c r="JI74" s="870">
        <v>1.4999999999999999E-2</v>
      </c>
      <c r="JJ74" s="913" t="s">
        <v>12</v>
      </c>
      <c r="JK74" s="913"/>
      <c r="JL74" s="1022"/>
      <c r="JM74" s="1023" t="s">
        <v>3</v>
      </c>
      <c r="JN74" s="1023"/>
      <c r="JO74" s="1019"/>
      <c r="JP74" s="1020"/>
      <c r="JQ74" s="1020"/>
      <c r="JR74" s="1019"/>
      <c r="JS74" s="1020"/>
      <c r="JT74" s="1020"/>
      <c r="JU74" s="1019"/>
      <c r="JV74" s="1020"/>
      <c r="JW74" s="1020"/>
      <c r="JX74" s="1019"/>
      <c r="JY74" s="1020"/>
      <c r="JZ74" s="1020"/>
      <c r="KA74" s="1019"/>
      <c r="KB74" s="1020"/>
      <c r="KC74" s="1020"/>
      <c r="KD74" s="1019"/>
      <c r="KE74" s="1020"/>
      <c r="KF74" s="1020"/>
      <c r="KG74" s="1020"/>
      <c r="KH74" s="1020"/>
      <c r="KI74" s="1020"/>
      <c r="KJ74" s="1019"/>
      <c r="KK74" s="1019"/>
      <c r="KL74" s="1019"/>
      <c r="KM74" s="1019"/>
      <c r="KN74" s="1019"/>
      <c r="KO74" s="1019"/>
      <c r="KP74" s="1019"/>
      <c r="KQ74" s="1019"/>
      <c r="KR74" s="1019"/>
      <c r="KS74" s="1019"/>
      <c r="KT74" s="1020"/>
      <c r="KU74" s="1020"/>
      <c r="KV74" s="1019"/>
      <c r="KW74" s="1020"/>
      <c r="KX74" s="1020"/>
      <c r="KY74" s="1019"/>
      <c r="KZ74" s="1020"/>
      <c r="LA74" s="1020"/>
      <c r="LB74" s="1019"/>
      <c r="LC74" s="1020"/>
      <c r="LD74" s="1020"/>
      <c r="LE74" s="1019"/>
      <c r="LF74" s="1020"/>
      <c r="LG74" s="1020"/>
      <c r="LH74" s="1019"/>
      <c r="LI74" s="1020"/>
      <c r="LJ74" s="1020"/>
      <c r="LK74" s="1019"/>
      <c r="LL74" s="1020"/>
      <c r="LM74" s="1020"/>
      <c r="LN74" s="1019"/>
      <c r="LO74" s="1020"/>
      <c r="LP74" s="1020"/>
      <c r="LQ74" s="1019"/>
      <c r="LR74" s="1020"/>
      <c r="LS74" s="1020"/>
      <c r="LT74" s="1019"/>
      <c r="LU74" s="1020"/>
      <c r="LV74" s="1020"/>
      <c r="LW74" s="1019"/>
      <c r="LX74" s="1020"/>
      <c r="LY74" s="1020"/>
      <c r="LZ74" s="1019"/>
      <c r="MA74" s="1020"/>
      <c r="MB74" s="1020"/>
      <c r="MC74" s="1019"/>
      <c r="MD74" s="1020"/>
      <c r="ME74" s="1020"/>
      <c r="MF74" s="1019"/>
      <c r="MG74" s="1020"/>
      <c r="MH74" s="1020"/>
      <c r="MI74" s="1019"/>
      <c r="MJ74" s="1020"/>
      <c r="MK74" s="1020"/>
      <c r="ML74" s="1019"/>
      <c r="MM74" s="1020"/>
      <c r="MN74" s="1020"/>
      <c r="MO74" s="1019"/>
      <c r="MP74" s="1020"/>
      <c r="MQ74" s="1020"/>
      <c r="MR74" s="1019"/>
      <c r="MS74" s="1020"/>
      <c r="MT74" s="1020"/>
      <c r="MU74" s="1019"/>
      <c r="MV74" s="1020"/>
      <c r="MW74" s="1020"/>
      <c r="MX74" s="1019"/>
      <c r="MY74" s="1020"/>
      <c r="MZ74" s="1020"/>
      <c r="NA74" s="1019"/>
      <c r="NB74" s="1020"/>
      <c r="NC74" s="1020"/>
      <c r="ND74" s="1024"/>
      <c r="NE74" s="1025"/>
      <c r="NF74" s="1025"/>
      <c r="NG74" s="1024"/>
      <c r="NH74" s="1025"/>
      <c r="NI74" s="1025"/>
      <c r="NJ74" s="1024"/>
      <c r="NK74" s="1025"/>
      <c r="NL74" s="1025"/>
      <c r="NM74" s="1024"/>
      <c r="NN74" s="1025"/>
      <c r="NO74" s="1025"/>
      <c r="NP74" s="1024"/>
      <c r="NQ74" s="1025"/>
      <c r="NR74" s="1025"/>
      <c r="NS74" s="1024"/>
      <c r="NT74" s="1025"/>
      <c r="NU74" s="1025"/>
      <c r="NV74" s="1024"/>
      <c r="NW74" s="1025"/>
      <c r="NX74" s="1025"/>
      <c r="NY74" s="1024"/>
      <c r="NZ74" s="1025"/>
      <c r="OA74" s="1025"/>
      <c r="OB74" s="1024"/>
      <c r="OC74" s="1025"/>
      <c r="OD74" s="1025"/>
      <c r="OE74" s="1024"/>
      <c r="OF74" s="1025"/>
      <c r="OG74" s="1025"/>
      <c r="OH74" s="1024"/>
      <c r="OI74" s="1025"/>
      <c r="OJ74" s="1025"/>
      <c r="OK74" s="1019"/>
      <c r="OL74" s="1020"/>
      <c r="OM74" s="1020"/>
      <c r="ON74" s="1019"/>
      <c r="OO74" s="1020"/>
      <c r="OP74" s="1020"/>
      <c r="OQ74" s="1019"/>
      <c r="OR74" s="1020"/>
      <c r="OS74" s="1020"/>
      <c r="OT74" s="1019"/>
      <c r="OU74" s="1020"/>
      <c r="OV74" s="1020"/>
      <c r="OW74" s="1019"/>
      <c r="OX74" s="1020"/>
      <c r="OY74" s="1020"/>
      <c r="OZ74" s="1019"/>
      <c r="PA74" s="1020"/>
      <c r="PB74" s="1020"/>
    </row>
    <row r="75" spans="1:418" ht="12.75" customHeight="1" x14ac:dyDescent="0.25">
      <c r="A75" s="768" t="s">
        <v>582</v>
      </c>
      <c r="B75" s="1018" t="s">
        <v>557</v>
      </c>
      <c r="C75" s="2230" t="s">
        <v>2</v>
      </c>
      <c r="D75" s="769">
        <v>3.4000000000000002E-2</v>
      </c>
      <c r="E75" s="1019"/>
      <c r="F75" s="1020"/>
      <c r="G75" s="1020"/>
      <c r="H75" s="1019"/>
      <c r="I75" s="1020"/>
      <c r="J75" s="1020"/>
      <c r="K75" s="1019"/>
      <c r="L75" s="1020"/>
      <c r="M75" s="1020"/>
      <c r="N75" s="1019"/>
      <c r="O75" s="1020"/>
      <c r="P75" s="1020"/>
      <c r="Q75" s="1019"/>
      <c r="R75" s="1020"/>
      <c r="S75" s="1020"/>
      <c r="T75" s="1019"/>
      <c r="U75" s="1020"/>
      <c r="V75" s="1020"/>
      <c r="W75" s="1019"/>
      <c r="X75" s="1020"/>
      <c r="Y75" s="1020"/>
      <c r="Z75" s="1019"/>
      <c r="AA75" s="1020"/>
      <c r="AB75" s="1020"/>
      <c r="AC75" s="1019"/>
      <c r="AD75" s="1020"/>
      <c r="AE75" s="1020"/>
      <c r="AF75" s="1019"/>
      <c r="AG75" s="1020"/>
      <c r="AH75" s="1020"/>
      <c r="AI75" s="1019"/>
      <c r="AJ75" s="1020"/>
      <c r="AK75" s="1020"/>
      <c r="AL75" s="1019"/>
      <c r="AM75" s="1020"/>
      <c r="AN75" s="1020"/>
      <c r="AO75" s="1019"/>
      <c r="AP75" s="1020"/>
      <c r="AQ75" s="1020"/>
      <c r="AR75" s="1019"/>
      <c r="AS75" s="1020"/>
      <c r="AT75" s="1020"/>
      <c r="AU75" s="1019"/>
      <c r="AV75" s="1020"/>
      <c r="AW75" s="1020"/>
      <c r="AX75" s="1019"/>
      <c r="AY75" s="1020"/>
      <c r="AZ75" s="1020"/>
      <c r="BA75" s="1019"/>
      <c r="BB75" s="1020"/>
      <c r="BC75" s="1020"/>
      <c r="BD75" s="1019"/>
      <c r="BE75" s="1020"/>
      <c r="BF75" s="1020"/>
      <c r="BG75" s="1019"/>
      <c r="BH75" s="1020"/>
      <c r="BI75" s="1020"/>
      <c r="BJ75" s="1019"/>
      <c r="BK75" s="1020"/>
      <c r="BL75" s="1020"/>
      <c r="BM75" s="1019"/>
      <c r="BN75" s="1020"/>
      <c r="BO75" s="1020"/>
      <c r="BP75" s="1019"/>
      <c r="BQ75" s="1020"/>
      <c r="BR75" s="1020"/>
      <c r="BS75" s="1019"/>
      <c r="BT75" s="1019"/>
      <c r="BU75" s="1019"/>
      <c r="BV75" s="1020"/>
      <c r="BW75" s="1020"/>
      <c r="BX75" s="1019"/>
      <c r="BY75" s="1020"/>
      <c r="BZ75" s="1020"/>
      <c r="CA75" s="1019"/>
      <c r="CB75" s="1020"/>
      <c r="CC75" s="1020"/>
      <c r="CD75" s="1019"/>
      <c r="CE75" s="1020"/>
      <c r="CF75" s="1020"/>
      <c r="CG75" s="1019"/>
      <c r="CH75" s="1020"/>
      <c r="CI75" s="1020"/>
      <c r="CJ75" s="1019"/>
      <c r="CK75" s="1020"/>
      <c r="CL75" s="1020"/>
      <c r="CM75" s="1019"/>
      <c r="CN75" s="1020"/>
      <c r="CO75" s="1020"/>
      <c r="CP75" s="1019"/>
      <c r="CQ75" s="1020"/>
      <c r="CR75" s="1020"/>
      <c r="CS75" s="1019"/>
      <c r="CT75" s="1020"/>
      <c r="CU75" s="1020"/>
      <c r="CV75" s="1019"/>
      <c r="CW75" s="1020"/>
      <c r="CX75" s="1020"/>
      <c r="CY75" s="1019"/>
      <c r="CZ75" s="1020"/>
      <c r="DA75" s="1020"/>
      <c r="DB75" s="1019"/>
      <c r="DC75" s="1019"/>
      <c r="DD75" s="1019"/>
      <c r="DE75" s="1019"/>
      <c r="DF75" s="1019"/>
      <c r="DG75" s="1020"/>
      <c r="DH75" s="1020"/>
      <c r="DI75" s="1019"/>
      <c r="DJ75" s="1020"/>
      <c r="DK75" s="1020"/>
      <c r="DL75" s="1019"/>
      <c r="DM75" s="1020"/>
      <c r="DN75" s="1020"/>
      <c r="DO75" s="1019"/>
      <c r="DP75" s="1020"/>
      <c r="DQ75" s="1020"/>
      <c r="DR75" s="1019"/>
      <c r="DS75" s="1020"/>
      <c r="DT75" s="1020"/>
      <c r="DU75" s="1019"/>
      <c r="DV75" s="1020"/>
      <c r="DW75" s="1020"/>
      <c r="DX75" s="1019"/>
      <c r="DY75" s="1020"/>
      <c r="DZ75" s="1020"/>
      <c r="EA75" s="1019"/>
      <c r="EB75" s="1020"/>
      <c r="EC75" s="1020"/>
      <c r="ED75" s="1019"/>
      <c r="EE75" s="1019"/>
      <c r="EF75" s="1019"/>
      <c r="EG75" s="1020"/>
      <c r="EH75" s="1020"/>
      <c r="EI75" s="1019"/>
      <c r="EJ75" s="1020"/>
      <c r="EK75" s="1020"/>
      <c r="EL75" s="1019"/>
      <c r="EM75" s="1020"/>
      <c r="EN75" s="1020"/>
      <c r="EO75" s="1019"/>
      <c r="EP75" s="1020"/>
      <c r="EQ75" s="1020"/>
      <c r="ER75" s="1019"/>
      <c r="ES75" s="1020"/>
      <c r="ET75" s="1020"/>
      <c r="EU75" s="1019"/>
      <c r="EV75" s="1020"/>
      <c r="EW75" s="1020"/>
      <c r="EX75" s="1019"/>
      <c r="EY75" s="1020"/>
      <c r="EZ75" s="1020"/>
      <c r="FA75" s="1019"/>
      <c r="FB75" s="1020"/>
      <c r="FC75" s="1020"/>
      <c r="FD75" s="1019"/>
      <c r="FE75" s="1020"/>
      <c r="FF75" s="1020"/>
      <c r="FG75" s="1019"/>
      <c r="FH75" s="1020"/>
      <c r="FI75" s="1020"/>
      <c r="FJ75" s="1019"/>
      <c r="FK75" s="1020"/>
      <c r="FL75" s="1020"/>
      <c r="FM75" s="1019"/>
      <c r="FN75" s="1020"/>
      <c r="FO75" s="1020"/>
      <c r="FP75" s="1019"/>
      <c r="FQ75" s="1020"/>
      <c r="FR75" s="1020"/>
      <c r="FS75" s="1019"/>
      <c r="FT75" s="1020"/>
      <c r="FU75" s="1020"/>
      <c r="FV75" s="1019"/>
      <c r="FW75" s="1020"/>
      <c r="FX75" s="1020"/>
      <c r="FY75" s="1019"/>
      <c r="FZ75" s="1020"/>
      <c r="GA75" s="1020"/>
      <c r="GB75" s="1019"/>
      <c r="GC75" s="1020"/>
      <c r="GD75" s="1020"/>
      <c r="GE75" s="1019"/>
      <c r="GF75" s="1020"/>
      <c r="GG75" s="1020"/>
      <c r="GH75" s="1019"/>
      <c r="GI75" s="1020"/>
      <c r="GJ75" s="1020"/>
      <c r="GK75" s="1021"/>
      <c r="GL75" s="1020"/>
      <c r="GM75" s="1020"/>
      <c r="GN75" s="1021"/>
      <c r="GO75" s="1020"/>
      <c r="GP75" s="1020"/>
      <c r="GQ75" s="1021"/>
      <c r="GR75" s="1020"/>
      <c r="GS75" s="1020"/>
      <c r="GT75" s="1021"/>
      <c r="GU75" s="1020"/>
      <c r="GV75" s="1020"/>
      <c r="GW75" s="1021"/>
      <c r="GX75" s="1020"/>
      <c r="GY75" s="1020"/>
      <c r="GZ75" s="1021"/>
      <c r="HA75" s="1020"/>
      <c r="HB75" s="1020"/>
      <c r="HC75" s="1021"/>
      <c r="HD75" s="1020"/>
      <c r="HE75" s="1020"/>
      <c r="HF75" s="1021"/>
      <c r="HG75" s="1020"/>
      <c r="HH75" s="1020"/>
      <c r="HI75" s="1021"/>
      <c r="HJ75" s="1020"/>
      <c r="HK75" s="1020"/>
      <c r="HL75" s="1021"/>
      <c r="HM75" s="1020"/>
      <c r="HN75" s="1020"/>
      <c r="HO75" s="1021"/>
      <c r="HP75" s="1020"/>
      <c r="HQ75" s="1020"/>
      <c r="HR75" s="1021"/>
      <c r="HS75" s="1020"/>
      <c r="HT75" s="1020"/>
      <c r="HU75" s="1021"/>
      <c r="HV75" s="1020"/>
      <c r="HW75" s="1020"/>
      <c r="HX75" s="1021"/>
      <c r="HY75" s="1020"/>
      <c r="HZ75" s="1020"/>
      <c r="IA75" s="1021"/>
      <c r="IB75" s="1020"/>
      <c r="IC75" s="1020"/>
      <c r="ID75" s="1021"/>
      <c r="IE75" s="1020"/>
      <c r="IF75" s="1020"/>
      <c r="IG75" s="1021"/>
      <c r="IH75" s="1020"/>
      <c r="II75" s="1020"/>
      <c r="IJ75" s="1021"/>
      <c r="IK75" s="1019"/>
      <c r="IL75" s="1021"/>
      <c r="IM75" s="1019"/>
      <c r="IN75" s="1021"/>
      <c r="IO75" s="1020"/>
      <c r="IP75" s="1020"/>
      <c r="IQ75" s="1021"/>
      <c r="IR75" s="1020"/>
      <c r="IS75" s="1020"/>
      <c r="IT75" s="1021"/>
      <c r="IU75" s="1020"/>
      <c r="IV75" s="1020"/>
      <c r="IW75" s="870">
        <v>0.02</v>
      </c>
      <c r="IX75" s="913" t="s">
        <v>12</v>
      </c>
      <c r="IY75" s="913"/>
      <c r="IZ75" s="914"/>
      <c r="JA75" s="913" t="s">
        <v>3</v>
      </c>
      <c r="JB75" s="913"/>
      <c r="JC75" s="870">
        <v>0.02</v>
      </c>
      <c r="JD75" s="913" t="s">
        <v>12</v>
      </c>
      <c r="JE75" s="913"/>
      <c r="JF75" s="914"/>
      <c r="JG75" s="913" t="s">
        <v>3</v>
      </c>
      <c r="JH75" s="913"/>
      <c r="JI75" s="870">
        <v>1.9E-2</v>
      </c>
      <c r="JJ75" s="913" t="s">
        <v>12</v>
      </c>
      <c r="JK75" s="913"/>
      <c r="JL75" s="1026"/>
      <c r="JM75" s="1027" t="s">
        <v>3</v>
      </c>
      <c r="JN75" s="1027"/>
      <c r="JO75" s="1019"/>
      <c r="JP75" s="1020"/>
      <c r="JQ75" s="1020"/>
      <c r="JR75" s="1019"/>
      <c r="JS75" s="1020"/>
      <c r="JT75" s="1020"/>
      <c r="JU75" s="1019"/>
      <c r="JV75" s="1020"/>
      <c r="JW75" s="1020"/>
      <c r="JX75" s="1019"/>
      <c r="JY75" s="1020"/>
      <c r="JZ75" s="1020"/>
      <c r="KA75" s="1019"/>
      <c r="KB75" s="1020"/>
      <c r="KC75" s="1020"/>
      <c r="KD75" s="1019"/>
      <c r="KE75" s="1020"/>
      <c r="KF75" s="1020"/>
      <c r="KG75" s="1020"/>
      <c r="KH75" s="1020"/>
      <c r="KI75" s="1020"/>
      <c r="KJ75" s="1019"/>
      <c r="KK75" s="1019"/>
      <c r="KL75" s="1019"/>
      <c r="KM75" s="1019"/>
      <c r="KN75" s="1019"/>
      <c r="KO75" s="1019"/>
      <c r="KP75" s="1019"/>
      <c r="KQ75" s="1019"/>
      <c r="KR75" s="1019"/>
      <c r="KS75" s="1019"/>
      <c r="KT75" s="1020"/>
      <c r="KU75" s="1020"/>
      <c r="KV75" s="1019"/>
      <c r="KW75" s="1020"/>
      <c r="KX75" s="1020"/>
      <c r="KY75" s="1019"/>
      <c r="KZ75" s="1020"/>
      <c r="LA75" s="1020"/>
      <c r="LB75" s="1019"/>
      <c r="LC75" s="1020"/>
      <c r="LD75" s="1020"/>
      <c r="LE75" s="1019"/>
      <c r="LF75" s="1020"/>
      <c r="LG75" s="1020"/>
      <c r="LH75" s="1019"/>
      <c r="LI75" s="1020"/>
      <c r="LJ75" s="1020"/>
      <c r="LK75" s="1019"/>
      <c r="LL75" s="1020"/>
      <c r="LM75" s="1020"/>
      <c r="LN75" s="1019"/>
      <c r="LO75" s="1020"/>
      <c r="LP75" s="1020"/>
      <c r="LQ75" s="1019"/>
      <c r="LR75" s="1020"/>
      <c r="LS75" s="1020"/>
      <c r="LT75" s="1019"/>
      <c r="LU75" s="1020"/>
      <c r="LV75" s="1020"/>
      <c r="LW75" s="1019"/>
      <c r="LX75" s="1020"/>
      <c r="LY75" s="1020"/>
      <c r="LZ75" s="1019"/>
      <c r="MA75" s="1020"/>
      <c r="MB75" s="1020"/>
      <c r="MC75" s="1019"/>
      <c r="MD75" s="1020"/>
      <c r="ME75" s="1020"/>
      <c r="MF75" s="1019"/>
      <c r="MG75" s="1020"/>
      <c r="MH75" s="1020"/>
      <c r="MI75" s="1019"/>
      <c r="MJ75" s="1020"/>
      <c r="MK75" s="1020"/>
      <c r="ML75" s="1019"/>
      <c r="MM75" s="1020"/>
      <c r="MN75" s="1020"/>
      <c r="MO75" s="1019"/>
      <c r="MP75" s="1020"/>
      <c r="MQ75" s="1020"/>
      <c r="MR75" s="1019"/>
      <c r="MS75" s="1020"/>
      <c r="MT75" s="1020"/>
      <c r="MU75" s="1019"/>
      <c r="MV75" s="1020"/>
      <c r="MW75" s="1020"/>
      <c r="MX75" s="1019"/>
      <c r="MY75" s="1020"/>
      <c r="MZ75" s="1020"/>
      <c r="NA75" s="1019"/>
      <c r="NB75" s="1020"/>
      <c r="NC75" s="1020"/>
      <c r="ND75" s="1024"/>
      <c r="NE75" s="1025"/>
      <c r="NF75" s="1025"/>
      <c r="NG75" s="1024"/>
      <c r="NH75" s="1025"/>
      <c r="NI75" s="1025"/>
      <c r="NJ75" s="1024"/>
      <c r="NK75" s="1025"/>
      <c r="NL75" s="1025"/>
      <c r="NM75" s="1024"/>
      <c r="NN75" s="1025"/>
      <c r="NO75" s="1025"/>
      <c r="NP75" s="1024"/>
      <c r="NQ75" s="1025"/>
      <c r="NR75" s="1025"/>
      <c r="NS75" s="1024"/>
      <c r="NT75" s="1025"/>
      <c r="NU75" s="1025"/>
      <c r="NV75" s="1024"/>
      <c r="NW75" s="1025"/>
      <c r="NX75" s="1025"/>
      <c r="NY75" s="1024"/>
      <c r="NZ75" s="1025"/>
      <c r="OA75" s="1025"/>
      <c r="OB75" s="1024"/>
      <c r="OC75" s="1025"/>
      <c r="OD75" s="1025"/>
      <c r="OE75" s="1024"/>
      <c r="OF75" s="1025"/>
      <c r="OG75" s="1025"/>
      <c r="OH75" s="1024"/>
      <c r="OI75" s="1025"/>
      <c r="OJ75" s="1025"/>
      <c r="OK75" s="1019"/>
      <c r="OL75" s="1020"/>
      <c r="OM75" s="1020"/>
      <c r="ON75" s="1019"/>
      <c r="OO75" s="1020"/>
      <c r="OP75" s="1020"/>
      <c r="OQ75" s="1019"/>
      <c r="OR75" s="1020"/>
      <c r="OS75" s="1020"/>
      <c r="OT75" s="1019"/>
      <c r="OU75" s="1020"/>
      <c r="OV75" s="1020"/>
      <c r="OW75" s="1019"/>
      <c r="OX75" s="1020"/>
      <c r="OY75" s="1020"/>
      <c r="OZ75" s="1019"/>
      <c r="PA75" s="1020"/>
      <c r="PB75" s="1020"/>
    </row>
    <row r="76" spans="1:418" ht="12.75" customHeight="1" x14ac:dyDescent="0.25">
      <c r="A76" s="1028" t="s">
        <v>583</v>
      </c>
      <c r="B76" s="1029" t="s">
        <v>557</v>
      </c>
      <c r="C76" s="877">
        <v>1.4E-2</v>
      </c>
      <c r="D76" s="796" t="s">
        <v>2</v>
      </c>
      <c r="E76" s="1030"/>
      <c r="F76" s="1031"/>
      <c r="G76" s="1031"/>
      <c r="H76" s="1030"/>
      <c r="I76" s="1031"/>
      <c r="J76" s="1031"/>
      <c r="K76" s="1030"/>
      <c r="L76" s="1031"/>
      <c r="M76" s="1031"/>
      <c r="N76" s="1030"/>
      <c r="O76" s="1031"/>
      <c r="P76" s="1031"/>
      <c r="Q76" s="1030"/>
      <c r="R76" s="1031"/>
      <c r="S76" s="1031"/>
      <c r="T76" s="1030"/>
      <c r="U76" s="1031"/>
      <c r="V76" s="1031"/>
      <c r="W76" s="1030"/>
      <c r="X76" s="1031"/>
      <c r="Y76" s="1031"/>
      <c r="Z76" s="1030"/>
      <c r="AA76" s="1031"/>
      <c r="AB76" s="1031"/>
      <c r="AC76" s="1030"/>
      <c r="AD76" s="1031"/>
      <c r="AE76" s="1031"/>
      <c r="AF76" s="1030"/>
      <c r="AG76" s="1031"/>
      <c r="AH76" s="1031"/>
      <c r="AI76" s="1030"/>
      <c r="AJ76" s="1031"/>
      <c r="AK76" s="1031"/>
      <c r="AL76" s="1030"/>
      <c r="AM76" s="1031"/>
      <c r="AN76" s="1031"/>
      <c r="AO76" s="1030"/>
      <c r="AP76" s="1031"/>
      <c r="AQ76" s="1031"/>
      <c r="AR76" s="1030"/>
      <c r="AS76" s="1031"/>
      <c r="AT76" s="1031"/>
      <c r="AU76" s="1030"/>
      <c r="AV76" s="1031"/>
      <c r="AW76" s="1031"/>
      <c r="AX76" s="1030"/>
      <c r="AY76" s="1031"/>
      <c r="AZ76" s="1031"/>
      <c r="BA76" s="1030"/>
      <c r="BB76" s="1031"/>
      <c r="BC76" s="1031"/>
      <c r="BD76" s="1030"/>
      <c r="BE76" s="1031"/>
      <c r="BF76" s="1031"/>
      <c r="BG76" s="1030"/>
      <c r="BH76" s="1031"/>
      <c r="BI76" s="1031"/>
      <c r="BJ76" s="1030"/>
      <c r="BK76" s="1031"/>
      <c r="BL76" s="1031"/>
      <c r="BM76" s="1030"/>
      <c r="BN76" s="1031"/>
      <c r="BO76" s="1031"/>
      <c r="BP76" s="1030"/>
      <c r="BQ76" s="1031"/>
      <c r="BR76" s="1031"/>
      <c r="BS76" s="1030"/>
      <c r="BT76" s="1030"/>
      <c r="BU76" s="1030"/>
      <c r="BV76" s="1031"/>
      <c r="BW76" s="1031"/>
      <c r="BX76" s="1030"/>
      <c r="BY76" s="1031"/>
      <c r="BZ76" s="1031"/>
      <c r="CA76" s="1030"/>
      <c r="CB76" s="1031"/>
      <c r="CC76" s="1031"/>
      <c r="CD76" s="1030"/>
      <c r="CE76" s="1031"/>
      <c r="CF76" s="1031"/>
      <c r="CG76" s="1030"/>
      <c r="CH76" s="1031"/>
      <c r="CI76" s="1031"/>
      <c r="CJ76" s="1030"/>
      <c r="CK76" s="1031"/>
      <c r="CL76" s="1031"/>
      <c r="CM76" s="1030"/>
      <c r="CN76" s="1031"/>
      <c r="CO76" s="1031"/>
      <c r="CP76" s="1030"/>
      <c r="CQ76" s="1031"/>
      <c r="CR76" s="1031"/>
      <c r="CS76" s="1030"/>
      <c r="CT76" s="1031"/>
      <c r="CU76" s="1031"/>
      <c r="CV76" s="1030"/>
      <c r="CW76" s="1031"/>
      <c r="CX76" s="1031"/>
      <c r="CY76" s="1030"/>
      <c r="CZ76" s="1031"/>
      <c r="DA76" s="1031"/>
      <c r="DB76" s="1030"/>
      <c r="DC76" s="1030"/>
      <c r="DD76" s="1030"/>
      <c r="DE76" s="1030"/>
      <c r="DF76" s="1030"/>
      <c r="DG76" s="1031"/>
      <c r="DH76" s="1031"/>
      <c r="DI76" s="1030"/>
      <c r="DJ76" s="1031"/>
      <c r="DK76" s="1031"/>
      <c r="DL76" s="1030"/>
      <c r="DM76" s="1031"/>
      <c r="DN76" s="1031"/>
      <c r="DO76" s="1030"/>
      <c r="DP76" s="1031"/>
      <c r="DQ76" s="1031"/>
      <c r="DR76" s="1030"/>
      <c r="DS76" s="1031"/>
      <c r="DT76" s="1031"/>
      <c r="DU76" s="1030"/>
      <c r="DV76" s="1031"/>
      <c r="DW76" s="1031"/>
      <c r="DX76" s="1030"/>
      <c r="DY76" s="1031"/>
      <c r="DZ76" s="1031"/>
      <c r="EA76" s="1030"/>
      <c r="EB76" s="1031"/>
      <c r="EC76" s="1031"/>
      <c r="ED76" s="1030"/>
      <c r="EE76" s="1030"/>
      <c r="EF76" s="1030"/>
      <c r="EG76" s="1031"/>
      <c r="EH76" s="1031"/>
      <c r="EI76" s="1030"/>
      <c r="EJ76" s="1031"/>
      <c r="EK76" s="1031"/>
      <c r="EL76" s="1030"/>
      <c r="EM76" s="1031"/>
      <c r="EN76" s="1031"/>
      <c r="EO76" s="1030"/>
      <c r="EP76" s="1031"/>
      <c r="EQ76" s="1031"/>
      <c r="ER76" s="1030"/>
      <c r="ES76" s="1031"/>
      <c r="ET76" s="1031"/>
      <c r="EU76" s="1030"/>
      <c r="EV76" s="1031"/>
      <c r="EW76" s="1031"/>
      <c r="EX76" s="1030"/>
      <c r="EY76" s="1031"/>
      <c r="EZ76" s="1031"/>
      <c r="FA76" s="1030"/>
      <c r="FB76" s="1031"/>
      <c r="FC76" s="1031"/>
      <c r="FD76" s="1030"/>
      <c r="FE76" s="1031"/>
      <c r="FF76" s="1031"/>
      <c r="FG76" s="1030"/>
      <c r="FH76" s="1031"/>
      <c r="FI76" s="1031"/>
      <c r="FJ76" s="1030"/>
      <c r="FK76" s="1031"/>
      <c r="FL76" s="1031"/>
      <c r="FM76" s="1030"/>
      <c r="FN76" s="1031"/>
      <c r="FO76" s="1031"/>
      <c r="FP76" s="1030"/>
      <c r="FQ76" s="1031"/>
      <c r="FR76" s="1031"/>
      <c r="FS76" s="1030"/>
      <c r="FT76" s="1031"/>
      <c r="FU76" s="1031"/>
      <c r="FV76" s="1030"/>
      <c r="FW76" s="1031"/>
      <c r="FX76" s="1031"/>
      <c r="FY76" s="1030"/>
      <c r="FZ76" s="1031"/>
      <c r="GA76" s="1031"/>
      <c r="GB76" s="1030"/>
      <c r="GC76" s="1031"/>
      <c r="GD76" s="1031"/>
      <c r="GE76" s="1030"/>
      <c r="GF76" s="1031"/>
      <c r="GG76" s="1031"/>
      <c r="GH76" s="1030"/>
      <c r="GI76" s="1031"/>
      <c r="GJ76" s="1031"/>
      <c r="GK76" s="1032"/>
      <c r="GL76" s="1031"/>
      <c r="GM76" s="1031"/>
      <c r="GN76" s="1032"/>
      <c r="GO76" s="1031"/>
      <c r="GP76" s="1031"/>
      <c r="GQ76" s="1032"/>
      <c r="GR76" s="1031"/>
      <c r="GS76" s="1031"/>
      <c r="GT76" s="1032"/>
      <c r="GU76" s="1031"/>
      <c r="GV76" s="1031"/>
      <c r="GW76" s="1032"/>
      <c r="GX76" s="1031"/>
      <c r="GY76" s="1031"/>
      <c r="GZ76" s="1032"/>
      <c r="HA76" s="1031"/>
      <c r="HB76" s="1031"/>
      <c r="HC76" s="1032"/>
      <c r="HD76" s="1031"/>
      <c r="HE76" s="1031"/>
      <c r="HF76" s="1032"/>
      <c r="HG76" s="1031"/>
      <c r="HH76" s="1031"/>
      <c r="HI76" s="1032"/>
      <c r="HJ76" s="1031"/>
      <c r="HK76" s="1031"/>
      <c r="HL76" s="1032"/>
      <c r="HM76" s="1031"/>
      <c r="HN76" s="1031"/>
      <c r="HO76" s="1032"/>
      <c r="HP76" s="1031"/>
      <c r="HQ76" s="1031"/>
      <c r="HR76" s="1032"/>
      <c r="HS76" s="1031"/>
      <c r="HT76" s="1031"/>
      <c r="HU76" s="1032"/>
      <c r="HV76" s="1031"/>
      <c r="HW76" s="1031"/>
      <c r="HX76" s="1032"/>
      <c r="HY76" s="1031"/>
      <c r="HZ76" s="1031"/>
      <c r="IA76" s="1032"/>
      <c r="IB76" s="1031"/>
      <c r="IC76" s="1031"/>
      <c r="ID76" s="1032"/>
      <c r="IE76" s="1031"/>
      <c r="IF76" s="1031"/>
      <c r="IG76" s="1032"/>
      <c r="IH76" s="1031"/>
      <c r="II76" s="1031"/>
      <c r="IJ76" s="1032"/>
      <c r="IK76" s="1030"/>
      <c r="IL76" s="1032"/>
      <c r="IM76" s="1030"/>
      <c r="IN76" s="1032"/>
      <c r="IO76" s="1031"/>
      <c r="IP76" s="1031"/>
      <c r="IQ76" s="1032"/>
      <c r="IR76" s="1031"/>
      <c r="IS76" s="1031"/>
      <c r="IT76" s="1032"/>
      <c r="IU76" s="1031"/>
      <c r="IV76" s="1031"/>
      <c r="IW76" s="1033"/>
      <c r="IX76" s="885"/>
      <c r="IY76" s="885"/>
      <c r="IZ76" s="886"/>
      <c r="JA76" s="885"/>
      <c r="JB76" s="885"/>
      <c r="JC76" s="1033"/>
      <c r="JD76" s="1034"/>
      <c r="JE76" s="1034"/>
      <c r="JF76" s="1035"/>
      <c r="JG76" s="1034"/>
      <c r="JH76" s="1034"/>
      <c r="JI76" s="1036"/>
      <c r="JJ76" s="1034"/>
      <c r="JK76" s="1034"/>
      <c r="JL76" s="1036"/>
      <c r="JM76" s="1034"/>
      <c r="JN76" s="1034"/>
      <c r="JO76" s="1030"/>
      <c r="JP76" s="1031"/>
      <c r="JQ76" s="1031"/>
      <c r="JR76" s="1030"/>
      <c r="JS76" s="1031"/>
      <c r="JT76" s="1031"/>
      <c r="JU76" s="1030"/>
      <c r="JV76" s="1031"/>
      <c r="JW76" s="1031"/>
      <c r="JX76" s="1030"/>
      <c r="JY76" s="1031"/>
      <c r="JZ76" s="1031"/>
      <c r="KA76" s="1030"/>
      <c r="KB76" s="1031"/>
      <c r="KC76" s="1031"/>
      <c r="KD76" s="1030"/>
      <c r="KE76" s="1031"/>
      <c r="KF76" s="1031"/>
      <c r="KG76" s="1031"/>
      <c r="KH76" s="1031"/>
      <c r="KI76" s="1031"/>
      <c r="KJ76" s="1030"/>
      <c r="KK76" s="1030"/>
      <c r="KL76" s="1030"/>
      <c r="KM76" s="1030"/>
      <c r="KN76" s="1030"/>
      <c r="KO76" s="1030"/>
      <c r="KP76" s="1030"/>
      <c r="KQ76" s="1030"/>
      <c r="KR76" s="1030"/>
      <c r="KS76" s="1030"/>
      <c r="KT76" s="1031"/>
      <c r="KU76" s="1031"/>
      <c r="KV76" s="1030"/>
      <c r="KW76" s="1031"/>
      <c r="KX76" s="1031"/>
      <c r="KY76" s="1030"/>
      <c r="KZ76" s="1031"/>
      <c r="LA76" s="1031"/>
      <c r="LB76" s="1030"/>
      <c r="LC76" s="1031"/>
      <c r="LD76" s="1031"/>
      <c r="LE76" s="1030"/>
      <c r="LF76" s="1031"/>
      <c r="LG76" s="1031"/>
      <c r="LH76" s="1030"/>
      <c r="LI76" s="1031"/>
      <c r="LJ76" s="1031"/>
      <c r="LK76" s="1030"/>
      <c r="LL76" s="1031"/>
      <c r="LM76" s="1031"/>
      <c r="LN76" s="1030"/>
      <c r="LO76" s="1031"/>
      <c r="LP76" s="1031"/>
      <c r="LQ76" s="1030"/>
      <c r="LR76" s="1031"/>
      <c r="LS76" s="1031"/>
      <c r="LT76" s="1030"/>
      <c r="LU76" s="1031"/>
      <c r="LV76" s="1031"/>
      <c r="LW76" s="1030"/>
      <c r="LX76" s="1031"/>
      <c r="LY76" s="1031"/>
      <c r="LZ76" s="1030"/>
      <c r="MA76" s="1031"/>
      <c r="MB76" s="1031"/>
      <c r="MC76" s="1030"/>
      <c r="MD76" s="1031"/>
      <c r="ME76" s="1031"/>
      <c r="MF76" s="1030"/>
      <c r="MG76" s="1031"/>
      <c r="MH76" s="1031"/>
      <c r="MI76" s="1030"/>
      <c r="MJ76" s="1031"/>
      <c r="MK76" s="1031"/>
      <c r="ML76" s="1030"/>
      <c r="MM76" s="1031"/>
      <c r="MN76" s="1031"/>
      <c r="MO76" s="1030"/>
      <c r="MP76" s="1031"/>
      <c r="MQ76" s="1031"/>
      <c r="MR76" s="1030"/>
      <c r="MS76" s="1031"/>
      <c r="MT76" s="1031"/>
      <c r="MU76" s="1030"/>
      <c r="MV76" s="1031"/>
      <c r="MW76" s="1031"/>
      <c r="MX76" s="1030"/>
      <c r="MY76" s="1031"/>
      <c r="MZ76" s="1031"/>
      <c r="NA76" s="1030"/>
      <c r="NB76" s="1031"/>
      <c r="NC76" s="1031"/>
      <c r="ND76" s="1037"/>
      <c r="NE76" s="1038"/>
      <c r="NF76" s="1038"/>
      <c r="NG76" s="1037"/>
      <c r="NH76" s="1038"/>
      <c r="NI76" s="1038"/>
      <c r="NJ76" s="1037"/>
      <c r="NK76" s="1038"/>
      <c r="NL76" s="1038"/>
      <c r="NM76" s="1037"/>
      <c r="NN76" s="1038"/>
      <c r="NO76" s="1038"/>
      <c r="NP76" s="1037"/>
      <c r="NQ76" s="1038"/>
      <c r="NR76" s="1038"/>
      <c r="NS76" s="1037"/>
      <c r="NT76" s="1038"/>
      <c r="NU76" s="1038"/>
      <c r="NV76" s="1037"/>
      <c r="NW76" s="1038"/>
      <c r="NX76" s="1038"/>
      <c r="NY76" s="1037"/>
      <c r="NZ76" s="1038"/>
      <c r="OA76" s="1038"/>
      <c r="OB76" s="1037"/>
      <c r="OC76" s="1038"/>
      <c r="OD76" s="1038"/>
      <c r="OE76" s="1037"/>
      <c r="OF76" s="1038"/>
      <c r="OG76" s="1038"/>
      <c r="OH76" s="1037"/>
      <c r="OI76" s="1038"/>
      <c r="OJ76" s="1038"/>
      <c r="OK76" s="1030"/>
      <c r="OL76" s="1031"/>
      <c r="OM76" s="1031"/>
      <c r="ON76" s="1030"/>
      <c r="OO76" s="1031"/>
      <c r="OP76" s="1031"/>
      <c r="OQ76" s="1030"/>
      <c r="OR76" s="1031"/>
      <c r="OS76" s="1031"/>
      <c r="OT76" s="1030"/>
      <c r="OU76" s="1031"/>
      <c r="OV76" s="1031"/>
      <c r="OW76" s="1030"/>
      <c r="OX76" s="1031"/>
      <c r="OY76" s="1031"/>
      <c r="OZ76" s="1030"/>
      <c r="PA76" s="1031"/>
      <c r="PB76" s="1031"/>
    </row>
    <row r="77" spans="1:418" ht="13.5" customHeight="1" x14ac:dyDescent="0.25">
      <c r="A77" s="180" t="s">
        <v>240</v>
      </c>
      <c r="B77" s="1039"/>
      <c r="C77" s="2232"/>
      <c r="D77" s="1039"/>
      <c r="E77" s="957"/>
      <c r="F77" s="958"/>
      <c r="G77" s="958"/>
      <c r="H77" s="957"/>
      <c r="I77" s="958"/>
      <c r="J77" s="958"/>
      <c r="K77" s="957"/>
      <c r="L77" s="958"/>
      <c r="M77" s="958"/>
      <c r="N77" s="957"/>
      <c r="O77" s="958"/>
      <c r="P77" s="958"/>
      <c r="Q77" s="957"/>
      <c r="R77" s="958"/>
      <c r="S77" s="958"/>
      <c r="T77" s="957"/>
      <c r="U77" s="958"/>
      <c r="V77" s="958"/>
      <c r="W77" s="957"/>
      <c r="X77" s="958"/>
      <c r="Y77" s="958"/>
      <c r="Z77" s="957"/>
      <c r="AA77" s="958"/>
      <c r="AB77" s="958"/>
      <c r="AC77" s="957"/>
      <c r="AD77" s="958"/>
      <c r="AE77" s="958"/>
      <c r="AF77" s="957"/>
      <c r="AG77" s="958"/>
      <c r="AH77" s="958"/>
      <c r="AI77" s="957"/>
      <c r="AJ77" s="958"/>
      <c r="AK77" s="958"/>
      <c r="AL77" s="957"/>
      <c r="AM77" s="958"/>
      <c r="AN77" s="958"/>
      <c r="AO77" s="957"/>
      <c r="AP77" s="958"/>
      <c r="AQ77" s="958"/>
      <c r="AR77" s="957"/>
      <c r="AS77" s="958"/>
      <c r="AT77" s="958"/>
      <c r="AU77" s="957"/>
      <c r="AV77" s="958"/>
      <c r="AW77" s="958"/>
      <c r="AX77" s="957"/>
      <c r="AY77" s="958"/>
      <c r="AZ77" s="958"/>
      <c r="BA77" s="957"/>
      <c r="BB77" s="958"/>
      <c r="BC77" s="958"/>
      <c r="BD77" s="957"/>
      <c r="BE77" s="958"/>
      <c r="BF77" s="958"/>
      <c r="BG77" s="957"/>
      <c r="BH77" s="958"/>
      <c r="BI77" s="958"/>
      <c r="BJ77" s="957"/>
      <c r="BK77" s="958"/>
      <c r="BL77" s="958"/>
      <c r="BM77" s="957"/>
      <c r="BN77" s="958"/>
      <c r="BO77" s="958"/>
      <c r="BP77" s="957"/>
      <c r="BQ77" s="958"/>
      <c r="BR77" s="958"/>
      <c r="BS77" s="957"/>
      <c r="BT77" s="957"/>
      <c r="BU77" s="957"/>
      <c r="BV77" s="958"/>
      <c r="BW77" s="958"/>
      <c r="BX77" s="957"/>
      <c r="BY77" s="958"/>
      <c r="BZ77" s="958"/>
      <c r="CA77" s="957"/>
      <c r="CB77" s="958"/>
      <c r="CC77" s="958"/>
      <c r="CD77" s="957"/>
      <c r="CE77" s="958"/>
      <c r="CF77" s="958"/>
      <c r="CG77" s="957"/>
      <c r="CH77" s="958"/>
      <c r="CI77" s="958"/>
      <c r="CJ77" s="957"/>
      <c r="CK77" s="958"/>
      <c r="CL77" s="958"/>
      <c r="CM77" s="957"/>
      <c r="CN77" s="958"/>
      <c r="CO77" s="958"/>
      <c r="CP77" s="957"/>
      <c r="CQ77" s="958"/>
      <c r="CR77" s="958"/>
      <c r="CS77" s="957"/>
      <c r="CT77" s="958"/>
      <c r="CU77" s="958"/>
      <c r="CV77" s="957"/>
      <c r="CW77" s="958"/>
      <c r="CX77" s="958"/>
      <c r="CY77" s="957"/>
      <c r="CZ77" s="958"/>
      <c r="DA77" s="958"/>
      <c r="DB77" s="957"/>
      <c r="DC77" s="957"/>
      <c r="DD77" s="957"/>
      <c r="DE77" s="957"/>
      <c r="DF77" s="957"/>
      <c r="DG77" s="958"/>
      <c r="DH77" s="958"/>
      <c r="DI77" s="957"/>
      <c r="DJ77" s="958"/>
      <c r="DK77" s="958"/>
      <c r="DL77" s="957"/>
      <c r="DM77" s="958"/>
      <c r="DN77" s="958"/>
      <c r="DO77" s="957"/>
      <c r="DP77" s="958"/>
      <c r="DQ77" s="958"/>
      <c r="DR77" s="957"/>
      <c r="DS77" s="958"/>
      <c r="DT77" s="958"/>
      <c r="DU77" s="957"/>
      <c r="DV77" s="958"/>
      <c r="DW77" s="958"/>
      <c r="DX77" s="957"/>
      <c r="DY77" s="958"/>
      <c r="DZ77" s="958"/>
      <c r="EA77" s="957"/>
      <c r="EB77" s="958"/>
      <c r="EC77" s="958"/>
      <c r="ED77" s="957"/>
      <c r="EE77" s="957"/>
      <c r="EF77" s="957"/>
      <c r="EG77" s="958"/>
      <c r="EH77" s="958"/>
      <c r="EI77" s="957"/>
      <c r="EJ77" s="958"/>
      <c r="EK77" s="958"/>
      <c r="EL77" s="957"/>
      <c r="EM77" s="958"/>
      <c r="EN77" s="958"/>
      <c r="EO77" s="957"/>
      <c r="EP77" s="958"/>
      <c r="EQ77" s="958"/>
      <c r="ER77" s="957"/>
      <c r="ES77" s="958"/>
      <c r="ET77" s="958"/>
      <c r="EU77" s="957"/>
      <c r="EV77" s="959"/>
      <c r="EW77" s="959"/>
      <c r="EX77" s="957"/>
      <c r="EY77" s="959"/>
      <c r="EZ77" s="959"/>
      <c r="FA77" s="957"/>
      <c r="FB77" s="959"/>
      <c r="FC77" s="959"/>
      <c r="FD77" s="957"/>
      <c r="FE77" s="959"/>
      <c r="FF77" s="959"/>
      <c r="FG77" s="957"/>
      <c r="FH77" s="959"/>
      <c r="FI77" s="959"/>
      <c r="FJ77" s="957"/>
      <c r="FK77" s="959"/>
      <c r="FL77" s="959"/>
      <c r="FM77" s="957"/>
      <c r="FN77" s="959"/>
      <c r="FO77" s="959"/>
      <c r="FP77" s="957"/>
      <c r="FQ77" s="959"/>
      <c r="FR77" s="959"/>
      <c r="FS77" s="957"/>
      <c r="FT77" s="959"/>
      <c r="FU77" s="959"/>
      <c r="FV77" s="957"/>
      <c r="FW77" s="959"/>
      <c r="FX77" s="959"/>
      <c r="FY77" s="957"/>
      <c r="FZ77" s="959"/>
      <c r="GA77" s="959"/>
      <c r="GB77" s="957"/>
      <c r="GC77" s="959"/>
      <c r="GD77" s="959"/>
      <c r="GE77" s="957"/>
      <c r="GF77" s="959"/>
      <c r="GG77" s="959"/>
      <c r="GH77" s="957"/>
      <c r="GI77" s="959"/>
      <c r="GJ77" s="959"/>
      <c r="GK77" s="1040"/>
      <c r="GL77" s="1041"/>
      <c r="GM77" s="1041"/>
      <c r="GN77" s="1040"/>
      <c r="GO77" s="1041"/>
      <c r="GP77" s="1041"/>
      <c r="GQ77" s="1040"/>
      <c r="GR77" s="1041"/>
      <c r="GS77" s="1041"/>
      <c r="GT77" s="1040"/>
      <c r="GU77" s="1041"/>
      <c r="GV77" s="1041"/>
      <c r="GW77" s="1040"/>
      <c r="GX77" s="1041"/>
      <c r="GY77" s="1041"/>
      <c r="GZ77" s="1042"/>
      <c r="HA77" s="1041"/>
      <c r="HB77" s="1041"/>
      <c r="HC77" s="1042"/>
      <c r="HD77" s="1041"/>
      <c r="HE77" s="1041"/>
      <c r="HF77" s="1042"/>
      <c r="HG77" s="1041"/>
      <c r="HH77" s="1041"/>
      <c r="HI77" s="1042"/>
      <c r="HJ77" s="1043"/>
      <c r="HK77" s="1043"/>
      <c r="HL77" s="1044"/>
      <c r="HM77" s="1043"/>
      <c r="HN77" s="1043"/>
      <c r="HO77" s="1042"/>
      <c r="HP77" s="1041"/>
      <c r="HQ77" s="1041"/>
      <c r="HR77" s="1042"/>
      <c r="HS77" s="1041"/>
      <c r="HT77" s="1041"/>
      <c r="HU77" s="1042"/>
      <c r="HV77" s="1041"/>
      <c r="HW77" s="1041"/>
      <c r="HX77" s="1042"/>
      <c r="HY77" s="1041"/>
      <c r="HZ77" s="1041"/>
      <c r="IA77" s="1042"/>
      <c r="IB77" s="1041"/>
      <c r="IC77" s="1041"/>
      <c r="ID77" s="1042"/>
      <c r="IE77" s="1041"/>
      <c r="IF77" s="1041"/>
      <c r="IG77" s="1042"/>
      <c r="IH77" s="1041"/>
      <c r="II77" s="1041"/>
      <c r="IJ77" s="1042"/>
      <c r="IK77" s="1040"/>
      <c r="IL77" s="1042"/>
      <c r="IM77" s="1040"/>
      <c r="IN77" s="1042"/>
      <c r="IO77" s="1041"/>
      <c r="IP77" s="1043"/>
      <c r="IQ77" s="1042"/>
      <c r="IR77" s="1041"/>
      <c r="IS77" s="1041"/>
      <c r="IT77" s="1042"/>
      <c r="IU77" s="1041"/>
      <c r="IV77" s="1041"/>
      <c r="IW77" s="963"/>
      <c r="IX77" s="964"/>
      <c r="IY77" s="964"/>
      <c r="IZ77" s="965"/>
      <c r="JA77" s="964"/>
      <c r="JB77" s="964"/>
      <c r="JC77" s="966"/>
      <c r="JD77" s="967"/>
      <c r="JE77" s="967"/>
      <c r="JF77" s="968"/>
      <c r="JG77" s="967"/>
      <c r="JH77" s="967"/>
      <c r="JI77" s="966"/>
      <c r="JJ77" s="967"/>
      <c r="JK77" s="967"/>
      <c r="JL77" s="966"/>
      <c r="JM77" s="967"/>
      <c r="JN77" s="967"/>
      <c r="JO77" s="969"/>
      <c r="JP77" s="744"/>
      <c r="JQ77" s="744"/>
      <c r="JR77" s="969"/>
      <c r="JS77" s="744"/>
      <c r="JT77" s="744"/>
      <c r="JU77" s="969"/>
      <c r="JV77" s="744"/>
      <c r="JW77" s="744"/>
      <c r="JX77" s="969"/>
      <c r="JY77" s="744"/>
      <c r="JZ77" s="744"/>
      <c r="KA77" s="969"/>
      <c r="KB77" s="744"/>
      <c r="KC77" s="744"/>
      <c r="KD77" s="969"/>
      <c r="KE77" s="744"/>
      <c r="KF77" s="744"/>
      <c r="KG77" s="744"/>
      <c r="KH77" s="744"/>
      <c r="KI77" s="744"/>
      <c r="KJ77" s="970"/>
      <c r="KK77" s="969"/>
      <c r="KL77" s="970"/>
      <c r="KM77" s="969"/>
      <c r="KN77" s="970"/>
      <c r="KO77" s="969"/>
      <c r="KP77" s="970"/>
      <c r="KQ77" s="969"/>
      <c r="KR77" s="2223"/>
      <c r="KS77" s="970"/>
      <c r="KT77" s="744"/>
      <c r="KU77" s="744"/>
      <c r="KV77" s="969"/>
      <c r="KW77" s="744"/>
      <c r="KX77" s="744"/>
      <c r="KY77" s="969"/>
      <c r="KZ77" s="744"/>
      <c r="LA77" s="744"/>
      <c r="LB77" s="969"/>
      <c r="LC77" s="744"/>
      <c r="LD77" s="744"/>
      <c r="LE77" s="969"/>
      <c r="LF77" s="744"/>
      <c r="LG77" s="744"/>
      <c r="LH77" s="969"/>
      <c r="LI77" s="744"/>
      <c r="LJ77" s="744"/>
      <c r="LK77" s="969"/>
      <c r="LL77" s="744"/>
      <c r="LM77" s="744"/>
      <c r="LN77" s="969"/>
      <c r="LO77" s="744"/>
      <c r="LP77" s="744"/>
      <c r="LQ77" s="969"/>
      <c r="LR77" s="744"/>
      <c r="LS77" s="744"/>
      <c r="LT77" s="969"/>
      <c r="LU77" s="744"/>
      <c r="LV77" s="744"/>
      <c r="LW77" s="969"/>
      <c r="LX77" s="744"/>
      <c r="LY77" s="744"/>
      <c r="LZ77" s="969"/>
      <c r="MA77" s="744"/>
      <c r="MB77" s="744"/>
      <c r="MC77" s="969"/>
      <c r="MD77" s="744"/>
      <c r="ME77" s="744"/>
      <c r="MF77" s="969"/>
      <c r="MG77" s="744"/>
      <c r="MH77" s="744"/>
      <c r="MI77" s="969"/>
      <c r="MJ77" s="744"/>
      <c r="MK77" s="744"/>
      <c r="ML77" s="969"/>
      <c r="MM77" s="744"/>
      <c r="MN77" s="744"/>
      <c r="MO77" s="969"/>
      <c r="MP77" s="744"/>
      <c r="MQ77" s="744"/>
      <c r="MR77" s="969"/>
      <c r="MS77" s="744"/>
      <c r="MT77" s="744"/>
      <c r="MU77" s="969"/>
      <c r="MV77" s="744"/>
      <c r="MW77" s="744"/>
      <c r="MX77" s="969"/>
      <c r="MY77" s="744"/>
      <c r="MZ77" s="744"/>
      <c r="NA77" s="969"/>
      <c r="NB77" s="744"/>
      <c r="NC77" s="744"/>
      <c r="ND77" s="969"/>
      <c r="NE77" s="744"/>
      <c r="NF77" s="744"/>
      <c r="NG77" s="969"/>
      <c r="NH77" s="744"/>
      <c r="NI77" s="744"/>
      <c r="NJ77" s="969"/>
      <c r="NK77" s="744"/>
      <c r="NL77" s="744"/>
      <c r="NM77" s="969"/>
      <c r="NN77" s="744"/>
      <c r="NO77" s="744"/>
      <c r="NP77" s="969"/>
      <c r="NQ77" s="744"/>
      <c r="NR77" s="744"/>
      <c r="NS77" s="969"/>
      <c r="NT77" s="744"/>
      <c r="NU77" s="744"/>
      <c r="NV77" s="1007"/>
      <c r="NW77" s="1008"/>
      <c r="NX77" s="1008"/>
      <c r="NY77" s="1007"/>
      <c r="NZ77" s="1008"/>
      <c r="OA77" s="1008"/>
      <c r="OB77" s="1007"/>
      <c r="OC77" s="1008"/>
      <c r="OD77" s="1008"/>
      <c r="OE77" s="1007"/>
      <c r="OF77" s="1008"/>
      <c r="OG77" s="1008"/>
      <c r="OH77" s="1009"/>
      <c r="OI77" s="1008"/>
      <c r="OJ77" s="1008"/>
      <c r="OK77" s="971"/>
      <c r="OL77" s="744"/>
      <c r="OM77" s="744"/>
      <c r="ON77" s="971"/>
      <c r="OO77" s="744"/>
      <c r="OP77" s="744"/>
      <c r="OQ77" s="971"/>
      <c r="OR77" s="744"/>
      <c r="OS77" s="744"/>
      <c r="OT77" s="971"/>
      <c r="OU77" s="744"/>
      <c r="OV77" s="744"/>
      <c r="OW77" s="971"/>
      <c r="OX77" s="744"/>
      <c r="OY77" s="744"/>
      <c r="OZ77" s="971"/>
      <c r="PA77" s="744"/>
      <c r="PB77" s="744"/>
    </row>
    <row r="78" spans="1:418" ht="12.75" customHeight="1" x14ac:dyDescent="0.25">
      <c r="A78" s="1045" t="s">
        <v>584</v>
      </c>
      <c r="B78" s="1046" t="s">
        <v>540</v>
      </c>
      <c r="C78" s="2229" t="s">
        <v>2</v>
      </c>
      <c r="D78" s="749" t="s">
        <v>2</v>
      </c>
      <c r="E78" s="895"/>
      <c r="F78" s="896"/>
      <c r="G78" s="896"/>
      <c r="H78" s="895"/>
      <c r="I78" s="896"/>
      <c r="J78" s="896"/>
      <c r="K78" s="895"/>
      <c r="L78" s="896"/>
      <c r="M78" s="896"/>
      <c r="N78" s="895"/>
      <c r="O78" s="896"/>
      <c r="P78" s="896"/>
      <c r="Q78" s="895"/>
      <c r="R78" s="896"/>
      <c r="S78" s="896"/>
      <c r="T78" s="895"/>
      <c r="U78" s="896"/>
      <c r="V78" s="896"/>
      <c r="W78" s="895"/>
      <c r="X78" s="896"/>
      <c r="Y78" s="896"/>
      <c r="Z78" s="895"/>
      <c r="AA78" s="896"/>
      <c r="AB78" s="896"/>
      <c r="AC78" s="895"/>
      <c r="AD78" s="896"/>
      <c r="AE78" s="896"/>
      <c r="AF78" s="895"/>
      <c r="AG78" s="896"/>
      <c r="AH78" s="896"/>
      <c r="AI78" s="895"/>
      <c r="AJ78" s="896"/>
      <c r="AK78" s="896"/>
      <c r="AL78" s="895"/>
      <c r="AM78" s="896"/>
      <c r="AN78" s="896"/>
      <c r="AO78" s="895"/>
      <c r="AP78" s="896"/>
      <c r="AQ78" s="896"/>
      <c r="AR78" s="895"/>
      <c r="AS78" s="896"/>
      <c r="AT78" s="896"/>
      <c r="AU78" s="895"/>
      <c r="AV78" s="896"/>
      <c r="AW78" s="896"/>
      <c r="AX78" s="895"/>
      <c r="AY78" s="896"/>
      <c r="AZ78" s="896"/>
      <c r="BA78" s="895"/>
      <c r="BB78" s="896"/>
      <c r="BC78" s="896"/>
      <c r="BD78" s="895"/>
      <c r="BE78" s="896"/>
      <c r="BF78" s="896"/>
      <c r="BG78" s="895"/>
      <c r="BH78" s="896"/>
      <c r="BI78" s="896"/>
      <c r="BJ78" s="895"/>
      <c r="BK78" s="896"/>
      <c r="BL78" s="896"/>
      <c r="BM78" s="895"/>
      <c r="BN78" s="896"/>
      <c r="BO78" s="896"/>
      <c r="BP78" s="895"/>
      <c r="BQ78" s="896"/>
      <c r="BR78" s="896"/>
      <c r="BS78" s="895"/>
      <c r="BT78" s="897"/>
      <c r="BU78" s="895"/>
      <c r="BV78" s="896"/>
      <c r="BW78" s="896"/>
      <c r="BX78" s="895"/>
      <c r="BY78" s="896"/>
      <c r="BZ78" s="896"/>
      <c r="CA78" s="895"/>
      <c r="CB78" s="896"/>
      <c r="CC78" s="896"/>
      <c r="CD78" s="895"/>
      <c r="CE78" s="896"/>
      <c r="CF78" s="896"/>
      <c r="CG78" s="895"/>
      <c r="CH78" s="896"/>
      <c r="CI78" s="896"/>
      <c r="CJ78" s="895"/>
      <c r="CK78" s="896"/>
      <c r="CL78" s="896"/>
      <c r="CM78" s="895"/>
      <c r="CN78" s="896"/>
      <c r="CO78" s="896"/>
      <c r="CP78" s="895"/>
      <c r="CQ78" s="896"/>
      <c r="CR78" s="896"/>
      <c r="CS78" s="895"/>
      <c r="CT78" s="896"/>
      <c r="CU78" s="896"/>
      <c r="CV78" s="895"/>
      <c r="CW78" s="896"/>
      <c r="CX78" s="896"/>
      <c r="CY78" s="895"/>
      <c r="CZ78" s="896"/>
      <c r="DA78" s="896"/>
      <c r="DB78" s="895"/>
      <c r="DC78" s="897"/>
      <c r="DD78" s="895"/>
      <c r="DE78" s="897"/>
      <c r="DF78" s="895"/>
      <c r="DG78" s="896"/>
      <c r="DH78" s="896"/>
      <c r="DI78" s="895"/>
      <c r="DJ78" s="896"/>
      <c r="DK78" s="896"/>
      <c r="DL78" s="895"/>
      <c r="DM78" s="896"/>
      <c r="DN78" s="896"/>
      <c r="DO78" s="895"/>
      <c r="DP78" s="896"/>
      <c r="DQ78" s="896"/>
      <c r="DR78" s="895"/>
      <c r="DS78" s="896"/>
      <c r="DT78" s="896"/>
      <c r="DU78" s="895"/>
      <c r="DV78" s="896"/>
      <c r="DW78" s="896"/>
      <c r="DX78" s="895"/>
      <c r="DY78" s="896"/>
      <c r="DZ78" s="896"/>
      <c r="EA78" s="895"/>
      <c r="EB78" s="896"/>
      <c r="EC78" s="896"/>
      <c r="ED78" s="895"/>
      <c r="EE78" s="897"/>
      <c r="EF78" s="895"/>
      <c r="EG78" s="896"/>
      <c r="EH78" s="896"/>
      <c r="EI78" s="895"/>
      <c r="EJ78" s="896"/>
      <c r="EK78" s="896"/>
      <c r="EL78" s="895"/>
      <c r="EM78" s="896"/>
      <c r="EN78" s="896"/>
      <c r="EO78" s="895"/>
      <c r="EP78" s="896"/>
      <c r="EQ78" s="896"/>
      <c r="ER78" s="895"/>
      <c r="ES78" s="896"/>
      <c r="ET78" s="896"/>
      <c r="EU78" s="898"/>
      <c r="EV78" s="896"/>
      <c r="EW78" s="896"/>
      <c r="EX78" s="898"/>
      <c r="EY78" s="896"/>
      <c r="EZ78" s="896"/>
      <c r="FA78" s="898"/>
      <c r="FB78" s="896"/>
      <c r="FC78" s="896"/>
      <c r="FD78" s="898"/>
      <c r="FE78" s="896"/>
      <c r="FF78" s="896"/>
      <c r="FG78" s="898"/>
      <c r="FH78" s="896"/>
      <c r="FI78" s="896"/>
      <c r="FJ78" s="898"/>
      <c r="FK78" s="896"/>
      <c r="FL78" s="896"/>
      <c r="FM78" s="898"/>
      <c r="FN78" s="896"/>
      <c r="FO78" s="896"/>
      <c r="FP78" s="898"/>
      <c r="FQ78" s="896"/>
      <c r="FR78" s="896"/>
      <c r="FS78" s="898"/>
      <c r="FT78" s="896"/>
      <c r="FU78" s="896"/>
      <c r="FV78" s="898"/>
      <c r="FW78" s="896"/>
      <c r="FX78" s="896"/>
      <c r="FY78" s="898"/>
      <c r="FZ78" s="896"/>
      <c r="GA78" s="896"/>
      <c r="GB78" s="898"/>
      <c r="GC78" s="896"/>
      <c r="GD78" s="896"/>
      <c r="GE78" s="898"/>
      <c r="GF78" s="896"/>
      <c r="GG78" s="896"/>
      <c r="GH78" s="898"/>
      <c r="GI78" s="896"/>
      <c r="GJ78" s="896"/>
      <c r="GK78" s="976">
        <v>5.9700000000000003E-2</v>
      </c>
      <c r="GL78" s="899" t="s">
        <v>8</v>
      </c>
      <c r="GM78" s="899"/>
      <c r="GN78" s="976">
        <v>3.2399999999999998E-2</v>
      </c>
      <c r="GO78" s="899" t="s">
        <v>8</v>
      </c>
      <c r="GP78" s="899"/>
      <c r="GQ78" s="976">
        <v>3.4099999999999998E-2</v>
      </c>
      <c r="GR78" s="899" t="s">
        <v>8</v>
      </c>
      <c r="GS78" s="899"/>
      <c r="GT78" s="976">
        <v>6.9199990000000003E-2</v>
      </c>
      <c r="GU78" s="899" t="s">
        <v>8</v>
      </c>
      <c r="GV78" s="899"/>
      <c r="GW78" s="1047">
        <v>0.29899999999999999</v>
      </c>
      <c r="GX78" s="975"/>
      <c r="GY78" s="975"/>
      <c r="GZ78" s="1047">
        <v>0.436</v>
      </c>
      <c r="HA78" s="975"/>
      <c r="HB78" s="975"/>
      <c r="HC78" s="1048">
        <v>3.1399999999999997E-2</v>
      </c>
      <c r="HD78" s="899" t="s">
        <v>8</v>
      </c>
      <c r="HE78" s="899"/>
      <c r="HF78" s="1048">
        <v>2.7300000000000001E-2</v>
      </c>
      <c r="HG78" s="899" t="s">
        <v>8</v>
      </c>
      <c r="HH78" s="899"/>
      <c r="HI78" s="1049">
        <v>0.77300000000000002</v>
      </c>
      <c r="HJ78" s="1050"/>
      <c r="HK78" s="1051"/>
      <c r="HL78" s="1052">
        <v>0.66</v>
      </c>
      <c r="HM78" s="1050"/>
      <c r="HN78" s="1051"/>
      <c r="HO78" s="1048">
        <v>4.02E-2</v>
      </c>
      <c r="HP78" s="899" t="s">
        <v>8</v>
      </c>
      <c r="HQ78" s="899"/>
      <c r="HR78" s="1048">
        <v>2.81E-2</v>
      </c>
      <c r="HS78" s="899" t="s">
        <v>8</v>
      </c>
      <c r="HT78" s="899"/>
      <c r="HU78" s="1048">
        <v>3.2099999999999997E-2</v>
      </c>
      <c r="HV78" s="899" t="s">
        <v>8</v>
      </c>
      <c r="HW78" s="899"/>
      <c r="HX78" s="1049">
        <v>0.109</v>
      </c>
      <c r="HY78" s="975"/>
      <c r="HZ78" s="975"/>
      <c r="IA78" s="1049">
        <v>0.1</v>
      </c>
      <c r="IB78" s="899" t="s">
        <v>12</v>
      </c>
      <c r="IC78" s="899"/>
      <c r="ID78" s="1049">
        <v>0.1</v>
      </c>
      <c r="IE78" s="899" t="s">
        <v>12</v>
      </c>
      <c r="IF78" s="899"/>
      <c r="IG78" s="1049">
        <v>0.1</v>
      </c>
      <c r="IH78" s="899" t="s">
        <v>12</v>
      </c>
      <c r="II78" s="899"/>
      <c r="IJ78" s="1049">
        <v>0.1</v>
      </c>
      <c r="IK78" s="900" t="s">
        <v>12</v>
      </c>
      <c r="IL78" s="1049">
        <v>0.1</v>
      </c>
      <c r="IM78" s="900" t="s">
        <v>12</v>
      </c>
      <c r="IN78" s="1049">
        <v>0.96399999999999997</v>
      </c>
      <c r="IO78" s="975"/>
      <c r="IP78" s="1051"/>
      <c r="IQ78" s="1049">
        <v>0.1</v>
      </c>
      <c r="IR78" s="899" t="s">
        <v>12</v>
      </c>
      <c r="IS78" s="899"/>
      <c r="IT78" s="1049">
        <v>0.1</v>
      </c>
      <c r="IU78" s="899" t="s">
        <v>12</v>
      </c>
      <c r="IV78" s="899"/>
      <c r="IW78" s="767"/>
      <c r="IX78" s="1053"/>
      <c r="IY78" s="1053"/>
      <c r="IZ78" s="1054"/>
      <c r="JA78" s="1053"/>
      <c r="JB78" s="1053"/>
      <c r="JC78" s="1054"/>
      <c r="JD78" s="1053"/>
      <c r="JE78" s="1053"/>
      <c r="JF78" s="1054"/>
      <c r="JG78" s="1053"/>
      <c r="JH78" s="1053"/>
      <c r="JI78" s="1054"/>
      <c r="JJ78" s="1053"/>
      <c r="JK78" s="1053"/>
      <c r="JL78" s="1054"/>
      <c r="JM78" s="1053"/>
      <c r="JN78" s="1053"/>
      <c r="JO78" s="1054"/>
      <c r="JP78" s="1053"/>
      <c r="JQ78" s="1053"/>
      <c r="JR78" s="1054"/>
      <c r="JS78" s="1053"/>
      <c r="JT78" s="1053"/>
      <c r="JU78" s="1054"/>
      <c r="JV78" s="1053"/>
      <c r="JW78" s="1053"/>
      <c r="JX78" s="1054"/>
      <c r="JY78" s="1053"/>
      <c r="JZ78" s="1053"/>
      <c r="KA78" s="1054"/>
      <c r="KB78" s="1053"/>
      <c r="KC78" s="1053"/>
      <c r="KD78" s="1054"/>
      <c r="KE78" s="1053"/>
      <c r="KF78" s="1053"/>
      <c r="KG78" s="1053"/>
      <c r="KH78" s="1053"/>
      <c r="KI78" s="1053"/>
      <c r="KJ78" s="1054"/>
      <c r="KK78" s="1054"/>
      <c r="KL78" s="1054"/>
      <c r="KM78" s="1054"/>
      <c r="KN78" s="1054"/>
      <c r="KO78" s="1054"/>
      <c r="KP78" s="1054"/>
      <c r="KQ78" s="1054"/>
      <c r="KR78" s="1054"/>
      <c r="KS78" s="1054"/>
      <c r="KT78" s="1053"/>
      <c r="KU78" s="1053"/>
      <c r="KV78" s="1054"/>
      <c r="KW78" s="1053"/>
      <c r="KX78" s="1053"/>
      <c r="KY78" s="1054"/>
      <c r="KZ78" s="1053"/>
      <c r="LA78" s="1053"/>
      <c r="LB78" s="1054"/>
      <c r="LC78" s="1053"/>
      <c r="LD78" s="1053"/>
      <c r="LE78" s="1054"/>
      <c r="LF78" s="1053"/>
      <c r="LG78" s="1053"/>
      <c r="LH78" s="1054"/>
      <c r="LI78" s="1053"/>
      <c r="LJ78" s="1053"/>
      <c r="LK78" s="1054"/>
      <c r="LL78" s="1053"/>
      <c r="LM78" s="1053"/>
      <c r="LN78" s="1054"/>
      <c r="LO78" s="1053"/>
      <c r="LP78" s="1053"/>
      <c r="LQ78" s="1054"/>
      <c r="LR78" s="1053"/>
      <c r="LS78" s="1053"/>
      <c r="LT78" s="1054"/>
      <c r="LU78" s="1053"/>
      <c r="LV78" s="1053"/>
      <c r="LW78" s="1054"/>
      <c r="LX78" s="1053"/>
      <c r="LY78" s="1053"/>
      <c r="LZ78" s="1054"/>
      <c r="MA78" s="1053"/>
      <c r="MB78" s="1053"/>
      <c r="MC78" s="1054"/>
      <c r="MD78" s="1053"/>
      <c r="ME78" s="1053"/>
      <c r="MF78" s="1054"/>
      <c r="MG78" s="1053"/>
      <c r="MH78" s="1053"/>
      <c r="MI78" s="1054"/>
      <c r="MJ78" s="1053"/>
      <c r="MK78" s="1053"/>
      <c r="ML78" s="1054"/>
      <c r="MM78" s="1053"/>
      <c r="MN78" s="1053"/>
      <c r="MO78" s="1054"/>
      <c r="MP78" s="1053"/>
      <c r="MQ78" s="1053"/>
      <c r="MR78" s="1054"/>
      <c r="MS78" s="1053"/>
      <c r="MT78" s="1053"/>
      <c r="MU78" s="1054"/>
      <c r="MV78" s="1053"/>
      <c r="MW78" s="1053"/>
      <c r="MX78" s="1054"/>
      <c r="MY78" s="1053"/>
      <c r="MZ78" s="1053"/>
      <c r="NA78" s="1054"/>
      <c r="NB78" s="1053"/>
      <c r="NC78" s="1053"/>
      <c r="ND78" s="1054"/>
      <c r="NE78" s="1053"/>
      <c r="NF78" s="1053"/>
      <c r="NG78" s="1054"/>
      <c r="NH78" s="1053"/>
      <c r="NI78" s="1053"/>
      <c r="NJ78" s="1054"/>
      <c r="NK78" s="1053"/>
      <c r="NL78" s="1053"/>
      <c r="NM78" s="1054"/>
      <c r="NN78" s="1053"/>
      <c r="NO78" s="1053"/>
      <c r="NP78" s="1054"/>
      <c r="NQ78" s="1053"/>
      <c r="NR78" s="1053"/>
      <c r="NS78" s="1054"/>
      <c r="NT78" s="1053"/>
      <c r="NU78" s="1053"/>
      <c r="NV78" s="1054"/>
      <c r="NW78" s="1053"/>
      <c r="NX78" s="1053"/>
      <c r="NY78" s="1054"/>
      <c r="NZ78" s="1053"/>
      <c r="OA78" s="1053"/>
      <c r="OB78" s="1054"/>
      <c r="OC78" s="1053"/>
      <c r="OD78" s="1053"/>
      <c r="OE78" s="1054"/>
      <c r="OF78" s="1053"/>
      <c r="OG78" s="1053"/>
      <c r="OH78" s="1054"/>
      <c r="OI78" s="1053"/>
      <c r="OJ78" s="1053"/>
      <c r="OK78" s="1054"/>
      <c r="OL78" s="1053"/>
      <c r="OM78" s="1053"/>
      <c r="ON78" s="1054"/>
      <c r="OO78" s="1053"/>
      <c r="OP78" s="1053"/>
      <c r="OQ78" s="1054"/>
      <c r="OR78" s="1053"/>
      <c r="OS78" s="1053"/>
      <c r="OT78" s="1054"/>
      <c r="OU78" s="1053"/>
      <c r="OV78" s="1053"/>
      <c r="OW78" s="1054"/>
      <c r="OX78" s="1053"/>
      <c r="OY78" s="1053"/>
      <c r="OZ78" s="1054"/>
      <c r="PA78" s="1053"/>
      <c r="PB78" s="1053"/>
    </row>
    <row r="79" spans="1:418" ht="12.75" customHeight="1" x14ac:dyDescent="0.25">
      <c r="A79" s="1055" t="s">
        <v>585</v>
      </c>
      <c r="B79" s="1056" t="s">
        <v>540</v>
      </c>
      <c r="C79" s="2230" t="s">
        <v>2</v>
      </c>
      <c r="D79" s="770" t="s">
        <v>2</v>
      </c>
      <c r="E79" s="835"/>
      <c r="F79" s="838"/>
      <c r="G79" s="838"/>
      <c r="H79" s="835"/>
      <c r="I79" s="838"/>
      <c r="J79" s="838"/>
      <c r="K79" s="835"/>
      <c r="L79" s="838"/>
      <c r="M79" s="838"/>
      <c r="N79" s="835"/>
      <c r="O79" s="838"/>
      <c r="P79" s="838"/>
      <c r="Q79" s="835"/>
      <c r="R79" s="838"/>
      <c r="S79" s="838"/>
      <c r="T79" s="835"/>
      <c r="U79" s="838"/>
      <c r="V79" s="838"/>
      <c r="W79" s="835"/>
      <c r="X79" s="838"/>
      <c r="Y79" s="838"/>
      <c r="Z79" s="835"/>
      <c r="AA79" s="838"/>
      <c r="AB79" s="838"/>
      <c r="AC79" s="835"/>
      <c r="AD79" s="838"/>
      <c r="AE79" s="838"/>
      <c r="AF79" s="835"/>
      <c r="AG79" s="838"/>
      <c r="AH79" s="838"/>
      <c r="AI79" s="835"/>
      <c r="AJ79" s="838"/>
      <c r="AK79" s="838"/>
      <c r="AL79" s="835"/>
      <c r="AM79" s="838"/>
      <c r="AN79" s="838"/>
      <c r="AO79" s="835"/>
      <c r="AP79" s="838"/>
      <c r="AQ79" s="838"/>
      <c r="AR79" s="835"/>
      <c r="AS79" s="838"/>
      <c r="AT79" s="838"/>
      <c r="AU79" s="835"/>
      <c r="AV79" s="838"/>
      <c r="AW79" s="838"/>
      <c r="AX79" s="835"/>
      <c r="AY79" s="838"/>
      <c r="AZ79" s="838"/>
      <c r="BA79" s="835"/>
      <c r="BB79" s="838"/>
      <c r="BC79" s="838"/>
      <c r="BD79" s="835"/>
      <c r="BE79" s="838"/>
      <c r="BF79" s="838"/>
      <c r="BG79" s="835"/>
      <c r="BH79" s="838"/>
      <c r="BI79" s="838"/>
      <c r="BJ79" s="835"/>
      <c r="BK79" s="838"/>
      <c r="BL79" s="838"/>
      <c r="BM79" s="835"/>
      <c r="BN79" s="838"/>
      <c r="BO79" s="838"/>
      <c r="BP79" s="835"/>
      <c r="BQ79" s="838"/>
      <c r="BR79" s="838"/>
      <c r="BS79" s="835"/>
      <c r="BT79" s="938"/>
      <c r="BU79" s="835"/>
      <c r="BV79" s="838"/>
      <c r="BW79" s="838"/>
      <c r="BX79" s="835"/>
      <c r="BY79" s="838"/>
      <c r="BZ79" s="838"/>
      <c r="CA79" s="835"/>
      <c r="CB79" s="838"/>
      <c r="CC79" s="838"/>
      <c r="CD79" s="835"/>
      <c r="CE79" s="838"/>
      <c r="CF79" s="838"/>
      <c r="CG79" s="835"/>
      <c r="CH79" s="838"/>
      <c r="CI79" s="838"/>
      <c r="CJ79" s="835"/>
      <c r="CK79" s="838"/>
      <c r="CL79" s="838"/>
      <c r="CM79" s="835"/>
      <c r="CN79" s="838"/>
      <c r="CO79" s="838"/>
      <c r="CP79" s="835"/>
      <c r="CQ79" s="838"/>
      <c r="CR79" s="838"/>
      <c r="CS79" s="835"/>
      <c r="CT79" s="838"/>
      <c r="CU79" s="838"/>
      <c r="CV79" s="835"/>
      <c r="CW79" s="838"/>
      <c r="CX79" s="838"/>
      <c r="CY79" s="835"/>
      <c r="CZ79" s="838"/>
      <c r="DA79" s="838"/>
      <c r="DB79" s="835"/>
      <c r="DC79" s="938"/>
      <c r="DD79" s="835"/>
      <c r="DE79" s="938"/>
      <c r="DF79" s="835"/>
      <c r="DG79" s="838"/>
      <c r="DH79" s="838"/>
      <c r="DI79" s="835"/>
      <c r="DJ79" s="838"/>
      <c r="DK79" s="838"/>
      <c r="DL79" s="835"/>
      <c r="DM79" s="838"/>
      <c r="DN79" s="838"/>
      <c r="DO79" s="835"/>
      <c r="DP79" s="838"/>
      <c r="DQ79" s="838"/>
      <c r="DR79" s="835"/>
      <c r="DS79" s="838"/>
      <c r="DT79" s="838"/>
      <c r="DU79" s="835"/>
      <c r="DV79" s="838"/>
      <c r="DW79" s="838"/>
      <c r="DX79" s="835"/>
      <c r="DY79" s="838"/>
      <c r="DZ79" s="838"/>
      <c r="EA79" s="835"/>
      <c r="EB79" s="838"/>
      <c r="EC79" s="838"/>
      <c r="ED79" s="835"/>
      <c r="EE79" s="938"/>
      <c r="EF79" s="835"/>
      <c r="EG79" s="838"/>
      <c r="EH79" s="838"/>
      <c r="EI79" s="835"/>
      <c r="EJ79" s="838"/>
      <c r="EK79" s="838"/>
      <c r="EL79" s="835"/>
      <c r="EM79" s="838"/>
      <c r="EN79" s="838"/>
      <c r="EO79" s="835"/>
      <c r="EP79" s="838"/>
      <c r="EQ79" s="838"/>
      <c r="ER79" s="835"/>
      <c r="ES79" s="838"/>
      <c r="ET79" s="838"/>
      <c r="EU79" s="837"/>
      <c r="EV79" s="838"/>
      <c r="EW79" s="838"/>
      <c r="EX79" s="837"/>
      <c r="EY79" s="838"/>
      <c r="EZ79" s="838"/>
      <c r="FA79" s="837"/>
      <c r="FB79" s="838"/>
      <c r="FC79" s="838"/>
      <c r="FD79" s="837"/>
      <c r="FE79" s="838"/>
      <c r="FF79" s="838"/>
      <c r="FG79" s="837"/>
      <c r="FH79" s="838"/>
      <c r="FI79" s="838"/>
      <c r="FJ79" s="837"/>
      <c r="FK79" s="838"/>
      <c r="FL79" s="838"/>
      <c r="FM79" s="837"/>
      <c r="FN79" s="838"/>
      <c r="FO79" s="838"/>
      <c r="FP79" s="837"/>
      <c r="FQ79" s="838"/>
      <c r="FR79" s="838"/>
      <c r="FS79" s="837"/>
      <c r="FT79" s="838"/>
      <c r="FU79" s="838"/>
      <c r="FV79" s="837"/>
      <c r="FW79" s="838"/>
      <c r="FX79" s="838"/>
      <c r="FY79" s="837"/>
      <c r="FZ79" s="838"/>
      <c r="GA79" s="838"/>
      <c r="GB79" s="837"/>
      <c r="GC79" s="838"/>
      <c r="GD79" s="838"/>
      <c r="GE79" s="837"/>
      <c r="GF79" s="838"/>
      <c r="GG79" s="838"/>
      <c r="GH79" s="837"/>
      <c r="GI79" s="838"/>
      <c r="GJ79" s="838"/>
      <c r="GK79" s="839">
        <v>4.0399999999999998E-2</v>
      </c>
      <c r="GL79" s="840" t="s">
        <v>12</v>
      </c>
      <c r="GM79" s="840"/>
      <c r="GN79" s="839">
        <v>5.4699999999999999E-2</v>
      </c>
      <c r="GO79" s="840" t="s">
        <v>12</v>
      </c>
      <c r="GP79" s="840"/>
      <c r="GQ79" s="839">
        <v>4.3499999999999997E-2</v>
      </c>
      <c r="GR79" s="840" t="s">
        <v>12</v>
      </c>
      <c r="GS79" s="840"/>
      <c r="GT79" s="839">
        <v>4.3999999999999997E-2</v>
      </c>
      <c r="GU79" s="840" t="s">
        <v>12</v>
      </c>
      <c r="GV79" s="840"/>
      <c r="GW79" s="839">
        <v>4.4699999999999997E-2</v>
      </c>
      <c r="GX79" s="840" t="s">
        <v>12</v>
      </c>
      <c r="GY79" s="840"/>
      <c r="GZ79" s="839">
        <v>4.9599999999999998E-2</v>
      </c>
      <c r="HA79" s="840" t="s">
        <v>12</v>
      </c>
      <c r="HB79" s="840"/>
      <c r="HC79" s="839">
        <v>6.6500000000000004E-2</v>
      </c>
      <c r="HD79" s="840"/>
      <c r="HE79" s="840"/>
      <c r="HF79" s="839">
        <v>9.9599999999999994E-2</v>
      </c>
      <c r="HG79" s="840"/>
      <c r="HH79" s="840"/>
      <c r="HI79" s="839">
        <v>1.05</v>
      </c>
      <c r="HJ79" s="840"/>
      <c r="HK79" s="903"/>
      <c r="HL79" s="839">
        <v>0.98199999999999998</v>
      </c>
      <c r="HM79" s="840"/>
      <c r="HN79" s="903"/>
      <c r="HO79" s="839">
        <v>9.0800000000000006E-2</v>
      </c>
      <c r="HP79" s="840"/>
      <c r="HQ79" s="840"/>
      <c r="HR79" s="839">
        <v>0.112</v>
      </c>
      <c r="HS79" s="840"/>
      <c r="HT79" s="840"/>
      <c r="HU79" s="839">
        <v>1.8800000000000001E-2</v>
      </c>
      <c r="HV79" s="840" t="s">
        <v>8</v>
      </c>
      <c r="HW79" s="840"/>
      <c r="HX79" s="839">
        <v>5.67</v>
      </c>
      <c r="HY79" s="840"/>
      <c r="HZ79" s="903"/>
      <c r="IA79" s="839">
        <v>3.8300000000000001E-2</v>
      </c>
      <c r="IB79" s="840" t="s">
        <v>12</v>
      </c>
      <c r="IC79" s="840"/>
      <c r="ID79" s="839">
        <v>4.1200000000000001E-2</v>
      </c>
      <c r="IE79" s="840" t="s">
        <v>12</v>
      </c>
      <c r="IF79" s="840"/>
      <c r="IG79" s="839">
        <v>9.3299999999999994E-2</v>
      </c>
      <c r="IH79" s="840"/>
      <c r="II79" s="840"/>
      <c r="IJ79" s="839">
        <v>2.0899999999999998E-2</v>
      </c>
      <c r="IK79" s="841" t="s">
        <v>316</v>
      </c>
      <c r="IL79" s="839">
        <v>1.8499999999999999E-2</v>
      </c>
      <c r="IM79" s="841" t="s">
        <v>316</v>
      </c>
      <c r="IN79" s="839">
        <v>2.81</v>
      </c>
      <c r="IO79" s="840"/>
      <c r="IP79" s="903"/>
      <c r="IQ79" s="839">
        <v>7.8200000000000006E-2</v>
      </c>
      <c r="IR79" s="840" t="s">
        <v>12</v>
      </c>
      <c r="IS79" s="840"/>
      <c r="IT79" s="839">
        <v>7.6799999999999993E-2</v>
      </c>
      <c r="IU79" s="840" t="s">
        <v>12</v>
      </c>
      <c r="IV79" s="840"/>
      <c r="IW79" s="918">
        <v>8.32</v>
      </c>
      <c r="IX79" s="1057"/>
      <c r="IY79" s="1057"/>
      <c r="IZ79" s="1058">
        <v>3.06</v>
      </c>
      <c r="JA79" s="1057"/>
      <c r="JB79" s="1057"/>
      <c r="JC79" s="918">
        <v>0.99</v>
      </c>
      <c r="JD79" s="1057"/>
      <c r="JE79" s="1057"/>
      <c r="JF79" s="1059">
        <v>1.2</v>
      </c>
      <c r="JG79" s="1057"/>
      <c r="JH79" s="1057"/>
      <c r="JI79" s="918">
        <v>0.78</v>
      </c>
      <c r="JJ79" s="1057"/>
      <c r="JK79" s="1057"/>
      <c r="JL79" s="923">
        <v>0.48</v>
      </c>
      <c r="JM79" s="922"/>
      <c r="JN79" s="1057"/>
      <c r="JO79" s="851"/>
      <c r="JP79" s="945"/>
      <c r="JQ79" s="945"/>
      <c r="JR79" s="851"/>
      <c r="JS79" s="945"/>
      <c r="JT79" s="945"/>
      <c r="JU79" s="851"/>
      <c r="JV79" s="945"/>
      <c r="JW79" s="945"/>
      <c r="JX79" s="851"/>
      <c r="JY79" s="945"/>
      <c r="JZ79" s="945"/>
      <c r="KA79" s="851"/>
      <c r="KB79" s="945"/>
      <c r="KC79" s="945"/>
      <c r="KD79" s="851"/>
      <c r="KE79" s="945"/>
      <c r="KF79" s="945"/>
      <c r="KG79" s="945"/>
      <c r="KH79" s="945"/>
      <c r="KI79" s="945"/>
      <c r="KJ79" s="851"/>
      <c r="KK79" s="851"/>
      <c r="KL79" s="851"/>
      <c r="KM79" s="851"/>
      <c r="KN79" s="851"/>
      <c r="KO79" s="851"/>
      <c r="KP79" s="851"/>
      <c r="KQ79" s="851"/>
      <c r="KR79" s="851"/>
      <c r="KS79" s="851"/>
      <c r="KT79" s="945"/>
      <c r="KU79" s="945"/>
      <c r="KV79" s="851"/>
      <c r="KW79" s="945"/>
      <c r="KX79" s="945"/>
      <c r="KY79" s="851"/>
      <c r="KZ79" s="945"/>
      <c r="LA79" s="945"/>
      <c r="LB79" s="851"/>
      <c r="LC79" s="945"/>
      <c r="LD79" s="945"/>
      <c r="LE79" s="851"/>
      <c r="LF79" s="945"/>
      <c r="LG79" s="945"/>
      <c r="LH79" s="851"/>
      <c r="LI79" s="945"/>
      <c r="LJ79" s="945"/>
      <c r="LK79" s="851"/>
      <c r="LL79" s="945"/>
      <c r="LM79" s="945"/>
      <c r="LN79" s="851"/>
      <c r="LO79" s="945"/>
      <c r="LP79" s="945"/>
      <c r="LQ79" s="851"/>
      <c r="LR79" s="945"/>
      <c r="LS79" s="945"/>
      <c r="LT79" s="851"/>
      <c r="LU79" s="945"/>
      <c r="LV79" s="945"/>
      <c r="LW79" s="851"/>
      <c r="LX79" s="945"/>
      <c r="LY79" s="945"/>
      <c r="LZ79" s="851"/>
      <c r="MA79" s="945"/>
      <c r="MB79" s="945"/>
      <c r="MC79" s="851"/>
      <c r="MD79" s="945"/>
      <c r="ME79" s="945"/>
      <c r="MF79" s="851"/>
      <c r="MG79" s="945"/>
      <c r="MH79" s="945"/>
      <c r="MI79" s="851"/>
      <c r="MJ79" s="945"/>
      <c r="MK79" s="945"/>
      <c r="ML79" s="851"/>
      <c r="MM79" s="945"/>
      <c r="MN79" s="945"/>
      <c r="MO79" s="851"/>
      <c r="MP79" s="945"/>
      <c r="MQ79" s="945"/>
      <c r="MR79" s="851"/>
      <c r="MS79" s="945"/>
      <c r="MT79" s="945"/>
      <c r="MU79" s="851"/>
      <c r="MV79" s="945"/>
      <c r="MW79" s="945"/>
      <c r="MX79" s="851"/>
      <c r="MY79" s="945"/>
      <c r="MZ79" s="945"/>
      <c r="NA79" s="851"/>
      <c r="NB79" s="945"/>
      <c r="NC79" s="945"/>
      <c r="ND79" s="851"/>
      <c r="NE79" s="945"/>
      <c r="NF79" s="945"/>
      <c r="NG79" s="851"/>
      <c r="NH79" s="945"/>
      <c r="NI79" s="945"/>
      <c r="NJ79" s="851"/>
      <c r="NK79" s="945"/>
      <c r="NL79" s="945"/>
      <c r="NM79" s="851"/>
      <c r="NN79" s="945"/>
      <c r="NO79" s="945"/>
      <c r="NP79" s="851"/>
      <c r="NQ79" s="945"/>
      <c r="NR79" s="945"/>
      <c r="NS79" s="851"/>
      <c r="NT79" s="945"/>
      <c r="NU79" s="945"/>
      <c r="NV79" s="851"/>
      <c r="NW79" s="945"/>
      <c r="NX79" s="945"/>
      <c r="NY79" s="851"/>
      <c r="NZ79" s="945"/>
      <c r="OA79" s="945"/>
      <c r="OB79" s="851"/>
      <c r="OC79" s="945"/>
      <c r="OD79" s="945"/>
      <c r="OE79" s="851"/>
      <c r="OF79" s="945"/>
      <c r="OG79" s="945"/>
      <c r="OH79" s="851"/>
      <c r="OI79" s="945"/>
      <c r="OJ79" s="945"/>
      <c r="OK79" s="851"/>
      <c r="OL79" s="945"/>
      <c r="OM79" s="945"/>
      <c r="ON79" s="851"/>
      <c r="OO79" s="945"/>
      <c r="OP79" s="945"/>
      <c r="OQ79" s="851"/>
      <c r="OR79" s="945"/>
      <c r="OS79" s="945"/>
      <c r="OT79" s="851"/>
      <c r="OU79" s="945"/>
      <c r="OV79" s="945"/>
      <c r="OW79" s="851"/>
      <c r="OX79" s="945"/>
      <c r="OY79" s="945"/>
      <c r="OZ79" s="851"/>
      <c r="PA79" s="945"/>
      <c r="PB79" s="945"/>
    </row>
    <row r="80" spans="1:418" ht="12.75" customHeight="1" x14ac:dyDescent="0.25">
      <c r="A80" s="1060" t="s">
        <v>586</v>
      </c>
      <c r="B80" s="1061" t="s">
        <v>540</v>
      </c>
      <c r="C80" s="2230" t="s">
        <v>2</v>
      </c>
      <c r="D80" s="770" t="s">
        <v>2</v>
      </c>
      <c r="E80" s="852"/>
      <c r="F80" s="854"/>
      <c r="G80" s="854"/>
      <c r="H80" s="852"/>
      <c r="I80" s="854"/>
      <c r="J80" s="854"/>
      <c r="K80" s="852"/>
      <c r="L80" s="854"/>
      <c r="M80" s="854"/>
      <c r="N80" s="852"/>
      <c r="O80" s="854"/>
      <c r="P80" s="854"/>
      <c r="Q80" s="852"/>
      <c r="R80" s="854"/>
      <c r="S80" s="854"/>
      <c r="T80" s="852"/>
      <c r="U80" s="854"/>
      <c r="V80" s="854"/>
      <c r="W80" s="852"/>
      <c r="X80" s="854"/>
      <c r="Y80" s="854"/>
      <c r="Z80" s="852"/>
      <c r="AA80" s="854"/>
      <c r="AB80" s="854"/>
      <c r="AC80" s="852"/>
      <c r="AD80" s="854"/>
      <c r="AE80" s="854"/>
      <c r="AF80" s="852"/>
      <c r="AG80" s="854"/>
      <c r="AH80" s="854"/>
      <c r="AI80" s="852"/>
      <c r="AJ80" s="854"/>
      <c r="AK80" s="854"/>
      <c r="AL80" s="852"/>
      <c r="AM80" s="854"/>
      <c r="AN80" s="854"/>
      <c r="AO80" s="852"/>
      <c r="AP80" s="854"/>
      <c r="AQ80" s="854"/>
      <c r="AR80" s="852"/>
      <c r="AS80" s="854"/>
      <c r="AT80" s="854"/>
      <c r="AU80" s="852"/>
      <c r="AV80" s="854"/>
      <c r="AW80" s="854"/>
      <c r="AX80" s="852"/>
      <c r="AY80" s="854"/>
      <c r="AZ80" s="854"/>
      <c r="BA80" s="852"/>
      <c r="BB80" s="854"/>
      <c r="BC80" s="854"/>
      <c r="BD80" s="852"/>
      <c r="BE80" s="854"/>
      <c r="BF80" s="854"/>
      <c r="BG80" s="852"/>
      <c r="BH80" s="854"/>
      <c r="BI80" s="854"/>
      <c r="BJ80" s="852"/>
      <c r="BK80" s="854"/>
      <c r="BL80" s="854"/>
      <c r="BM80" s="852"/>
      <c r="BN80" s="854"/>
      <c r="BO80" s="854"/>
      <c r="BP80" s="852"/>
      <c r="BQ80" s="854"/>
      <c r="BR80" s="854"/>
      <c r="BS80" s="852"/>
      <c r="BT80" s="912"/>
      <c r="BU80" s="852"/>
      <c r="BV80" s="854"/>
      <c r="BW80" s="854"/>
      <c r="BX80" s="852"/>
      <c r="BY80" s="854"/>
      <c r="BZ80" s="854"/>
      <c r="CA80" s="852"/>
      <c r="CB80" s="854"/>
      <c r="CC80" s="854"/>
      <c r="CD80" s="852"/>
      <c r="CE80" s="854"/>
      <c r="CF80" s="854"/>
      <c r="CG80" s="852"/>
      <c r="CH80" s="854"/>
      <c r="CI80" s="854"/>
      <c r="CJ80" s="852"/>
      <c r="CK80" s="854"/>
      <c r="CL80" s="854"/>
      <c r="CM80" s="852"/>
      <c r="CN80" s="854"/>
      <c r="CO80" s="854"/>
      <c r="CP80" s="852"/>
      <c r="CQ80" s="854"/>
      <c r="CR80" s="854"/>
      <c r="CS80" s="852"/>
      <c r="CT80" s="854"/>
      <c r="CU80" s="854"/>
      <c r="CV80" s="852"/>
      <c r="CW80" s="854"/>
      <c r="CX80" s="854"/>
      <c r="CY80" s="852"/>
      <c r="CZ80" s="854"/>
      <c r="DA80" s="854"/>
      <c r="DB80" s="852"/>
      <c r="DC80" s="912"/>
      <c r="DD80" s="852"/>
      <c r="DE80" s="912"/>
      <c r="DF80" s="852"/>
      <c r="DG80" s="854"/>
      <c r="DH80" s="854"/>
      <c r="DI80" s="852"/>
      <c r="DJ80" s="854"/>
      <c r="DK80" s="854"/>
      <c r="DL80" s="852"/>
      <c r="DM80" s="854"/>
      <c r="DN80" s="854"/>
      <c r="DO80" s="852"/>
      <c r="DP80" s="854"/>
      <c r="DQ80" s="854"/>
      <c r="DR80" s="852"/>
      <c r="DS80" s="854"/>
      <c r="DT80" s="854"/>
      <c r="DU80" s="852"/>
      <c r="DV80" s="854"/>
      <c r="DW80" s="854"/>
      <c r="DX80" s="852"/>
      <c r="DY80" s="854"/>
      <c r="DZ80" s="854"/>
      <c r="EA80" s="852"/>
      <c r="EB80" s="854"/>
      <c r="EC80" s="854"/>
      <c r="ED80" s="852"/>
      <c r="EE80" s="912"/>
      <c r="EF80" s="852"/>
      <c r="EG80" s="854"/>
      <c r="EH80" s="854"/>
      <c r="EI80" s="852"/>
      <c r="EJ80" s="854"/>
      <c r="EK80" s="854"/>
      <c r="EL80" s="852"/>
      <c r="EM80" s="854"/>
      <c r="EN80" s="854"/>
      <c r="EO80" s="852"/>
      <c r="EP80" s="854"/>
      <c r="EQ80" s="854"/>
      <c r="ER80" s="852"/>
      <c r="ES80" s="854"/>
      <c r="ET80" s="854"/>
      <c r="EU80" s="867"/>
      <c r="EV80" s="854"/>
      <c r="EW80" s="854"/>
      <c r="EX80" s="867"/>
      <c r="EY80" s="854"/>
      <c r="EZ80" s="854"/>
      <c r="FA80" s="867"/>
      <c r="FB80" s="854"/>
      <c r="FC80" s="854"/>
      <c r="FD80" s="867"/>
      <c r="FE80" s="854"/>
      <c r="FF80" s="854"/>
      <c r="FG80" s="867"/>
      <c r="FH80" s="854"/>
      <c r="FI80" s="854"/>
      <c r="FJ80" s="867"/>
      <c r="FK80" s="854"/>
      <c r="FL80" s="854"/>
      <c r="FM80" s="867"/>
      <c r="FN80" s="854"/>
      <c r="FO80" s="854"/>
      <c r="FP80" s="867"/>
      <c r="FQ80" s="854"/>
      <c r="FR80" s="854"/>
      <c r="FS80" s="867"/>
      <c r="FT80" s="854"/>
      <c r="FU80" s="854"/>
      <c r="FV80" s="867"/>
      <c r="FW80" s="854"/>
      <c r="FX80" s="854"/>
      <c r="FY80" s="867"/>
      <c r="FZ80" s="854"/>
      <c r="GA80" s="854"/>
      <c r="GB80" s="867"/>
      <c r="GC80" s="854"/>
      <c r="GD80" s="854"/>
      <c r="GE80" s="867"/>
      <c r="GF80" s="854"/>
      <c r="GG80" s="854"/>
      <c r="GH80" s="867"/>
      <c r="GI80" s="854"/>
      <c r="GJ80" s="854"/>
      <c r="GK80" s="788"/>
      <c r="GL80" s="946"/>
      <c r="GM80" s="946"/>
      <c r="GN80" s="788"/>
      <c r="GO80" s="946"/>
      <c r="GP80" s="946"/>
      <c r="GQ80" s="788"/>
      <c r="GR80" s="946"/>
      <c r="GS80" s="946"/>
      <c r="GT80" s="788"/>
      <c r="GU80" s="946"/>
      <c r="GV80" s="946"/>
      <c r="GW80" s="788"/>
      <c r="GX80" s="946"/>
      <c r="GY80" s="946"/>
      <c r="GZ80" s="788"/>
      <c r="HA80" s="946"/>
      <c r="HB80" s="946"/>
      <c r="HC80" s="788"/>
      <c r="HD80" s="946"/>
      <c r="HE80" s="946"/>
      <c r="HF80" s="788"/>
      <c r="HG80" s="946"/>
      <c r="HH80" s="946"/>
      <c r="HI80" s="788"/>
      <c r="HJ80" s="946"/>
      <c r="HK80" s="946"/>
      <c r="HL80" s="788"/>
      <c r="HM80" s="946"/>
      <c r="HN80" s="946"/>
      <c r="HO80" s="788"/>
      <c r="HP80" s="946"/>
      <c r="HQ80" s="946"/>
      <c r="HR80" s="788"/>
      <c r="HS80" s="946"/>
      <c r="HT80" s="946"/>
      <c r="HU80" s="788"/>
      <c r="HV80" s="946"/>
      <c r="HW80" s="946"/>
      <c r="HX80" s="788"/>
      <c r="HY80" s="946"/>
      <c r="HZ80" s="946"/>
      <c r="IA80" s="788"/>
      <c r="IB80" s="946"/>
      <c r="IC80" s="946"/>
      <c r="ID80" s="788"/>
      <c r="IE80" s="946"/>
      <c r="IF80" s="946"/>
      <c r="IG80" s="788"/>
      <c r="IH80" s="946"/>
      <c r="II80" s="946"/>
      <c r="IJ80" s="788"/>
      <c r="IK80" s="947"/>
      <c r="IL80" s="788"/>
      <c r="IM80" s="947"/>
      <c r="IN80" s="788"/>
      <c r="IO80" s="946"/>
      <c r="IP80" s="946"/>
      <c r="IQ80" s="788"/>
      <c r="IR80" s="946"/>
      <c r="IS80" s="946"/>
      <c r="IT80" s="788"/>
      <c r="IU80" s="946"/>
      <c r="IV80" s="946"/>
      <c r="IW80" s="870">
        <v>1.21</v>
      </c>
      <c r="IX80" s="930"/>
      <c r="IY80" s="930"/>
      <c r="IZ80" s="1062">
        <v>15.3</v>
      </c>
      <c r="JA80" s="930"/>
      <c r="JB80" s="930"/>
      <c r="JC80" s="870">
        <v>0.22</v>
      </c>
      <c r="JD80" s="913" t="s">
        <v>8</v>
      </c>
      <c r="JE80" s="913"/>
      <c r="JF80" s="914">
        <v>0.41</v>
      </c>
      <c r="JG80" s="913" t="s">
        <v>8</v>
      </c>
      <c r="JH80" s="913"/>
      <c r="JI80" s="870">
        <v>0.55000000000000004</v>
      </c>
      <c r="JJ80" s="930"/>
      <c r="JK80" s="930"/>
      <c r="JL80" s="875">
        <v>0.54</v>
      </c>
      <c r="JM80" s="874"/>
      <c r="JN80" s="874"/>
      <c r="JO80" s="947"/>
      <c r="JP80" s="946"/>
      <c r="JQ80" s="946"/>
      <c r="JR80" s="947"/>
      <c r="JS80" s="946"/>
      <c r="JT80" s="946"/>
      <c r="JU80" s="947"/>
      <c r="JV80" s="946"/>
      <c r="JW80" s="946"/>
      <c r="JX80" s="947"/>
      <c r="JY80" s="946"/>
      <c r="JZ80" s="946"/>
      <c r="KA80" s="947"/>
      <c r="KB80" s="946"/>
      <c r="KC80" s="946"/>
      <c r="KD80" s="947"/>
      <c r="KE80" s="946"/>
      <c r="KF80" s="946"/>
      <c r="KG80" s="946"/>
      <c r="KH80" s="946"/>
      <c r="KI80" s="946"/>
      <c r="KJ80" s="947"/>
      <c r="KK80" s="947"/>
      <c r="KL80" s="947"/>
      <c r="KM80" s="947"/>
      <c r="KN80" s="947"/>
      <c r="KO80" s="947"/>
      <c r="KP80" s="947"/>
      <c r="KQ80" s="947"/>
      <c r="KR80" s="947"/>
      <c r="KS80" s="947"/>
      <c r="KT80" s="946"/>
      <c r="KU80" s="946"/>
      <c r="KV80" s="947"/>
      <c r="KW80" s="946"/>
      <c r="KX80" s="946"/>
      <c r="KY80" s="947"/>
      <c r="KZ80" s="946"/>
      <c r="LA80" s="946"/>
      <c r="LB80" s="947"/>
      <c r="LC80" s="946"/>
      <c r="LD80" s="946"/>
      <c r="LE80" s="947"/>
      <c r="LF80" s="946"/>
      <c r="LG80" s="946"/>
      <c r="LH80" s="947"/>
      <c r="LI80" s="946"/>
      <c r="LJ80" s="946"/>
      <c r="LK80" s="947"/>
      <c r="LL80" s="946"/>
      <c r="LM80" s="946"/>
      <c r="LN80" s="947"/>
      <c r="LO80" s="946"/>
      <c r="LP80" s="946"/>
      <c r="LQ80" s="947"/>
      <c r="LR80" s="946"/>
      <c r="LS80" s="946"/>
      <c r="LT80" s="947"/>
      <c r="LU80" s="946"/>
      <c r="LV80" s="946"/>
      <c r="LW80" s="947"/>
      <c r="LX80" s="946"/>
      <c r="LY80" s="946"/>
      <c r="LZ80" s="947"/>
      <c r="MA80" s="946"/>
      <c r="MB80" s="946"/>
      <c r="MC80" s="947"/>
      <c r="MD80" s="946"/>
      <c r="ME80" s="946"/>
      <c r="MF80" s="947"/>
      <c r="MG80" s="946"/>
      <c r="MH80" s="946"/>
      <c r="MI80" s="947"/>
      <c r="MJ80" s="946"/>
      <c r="MK80" s="946"/>
      <c r="ML80" s="947"/>
      <c r="MM80" s="946"/>
      <c r="MN80" s="946"/>
      <c r="MO80" s="947"/>
      <c r="MP80" s="946"/>
      <c r="MQ80" s="946"/>
      <c r="MR80" s="947"/>
      <c r="MS80" s="946"/>
      <c r="MT80" s="946"/>
      <c r="MU80" s="947"/>
      <c r="MV80" s="946"/>
      <c r="MW80" s="946"/>
      <c r="MX80" s="947"/>
      <c r="MY80" s="946"/>
      <c r="MZ80" s="946"/>
      <c r="NA80" s="947"/>
      <c r="NB80" s="946"/>
      <c r="NC80" s="946"/>
      <c r="ND80" s="947"/>
      <c r="NE80" s="946"/>
      <c r="NF80" s="946"/>
      <c r="NG80" s="947"/>
      <c r="NH80" s="946"/>
      <c r="NI80" s="946"/>
      <c r="NJ80" s="947"/>
      <c r="NK80" s="946"/>
      <c r="NL80" s="946"/>
      <c r="NM80" s="947"/>
      <c r="NN80" s="946"/>
      <c r="NO80" s="946"/>
      <c r="NP80" s="947"/>
      <c r="NQ80" s="946"/>
      <c r="NR80" s="946"/>
      <c r="NS80" s="947"/>
      <c r="NT80" s="946"/>
      <c r="NU80" s="946"/>
      <c r="NV80" s="947"/>
      <c r="NW80" s="946"/>
      <c r="NX80" s="946"/>
      <c r="NY80" s="947"/>
      <c r="NZ80" s="946"/>
      <c r="OA80" s="946"/>
      <c r="OB80" s="947"/>
      <c r="OC80" s="946"/>
      <c r="OD80" s="946"/>
      <c r="OE80" s="947"/>
      <c r="OF80" s="946"/>
      <c r="OG80" s="946"/>
      <c r="OH80" s="947"/>
      <c r="OI80" s="946"/>
      <c r="OJ80" s="946"/>
      <c r="OK80" s="947"/>
      <c r="OL80" s="946"/>
      <c r="OM80" s="946"/>
      <c r="ON80" s="947"/>
      <c r="OO80" s="946"/>
      <c r="OP80" s="946"/>
      <c r="OQ80" s="947"/>
      <c r="OR80" s="946"/>
      <c r="OS80" s="946"/>
      <c r="OT80" s="947"/>
      <c r="OU80" s="946"/>
      <c r="OV80" s="946"/>
      <c r="OW80" s="947"/>
      <c r="OX80" s="946"/>
      <c r="OY80" s="946"/>
      <c r="OZ80" s="947"/>
      <c r="PA80" s="946"/>
      <c r="PB80" s="946"/>
    </row>
    <row r="81" spans="1:418" s="700" customFormat="1" ht="13.5" customHeight="1" x14ac:dyDescent="0.25">
      <c r="A81" s="180" t="s">
        <v>239</v>
      </c>
      <c r="B81" s="733"/>
      <c r="C81" s="2228"/>
      <c r="D81" s="733"/>
      <c r="E81" s="957"/>
      <c r="F81" s="958"/>
      <c r="G81" s="958"/>
      <c r="H81" s="957"/>
      <c r="I81" s="958"/>
      <c r="J81" s="958"/>
      <c r="K81" s="957"/>
      <c r="L81" s="958"/>
      <c r="M81" s="958"/>
      <c r="N81" s="957"/>
      <c r="O81" s="958"/>
      <c r="P81" s="958"/>
      <c r="Q81" s="957"/>
      <c r="R81" s="958"/>
      <c r="S81" s="958"/>
      <c r="T81" s="957"/>
      <c r="U81" s="958"/>
      <c r="V81" s="958"/>
      <c r="W81" s="957"/>
      <c r="X81" s="958"/>
      <c r="Y81" s="958"/>
      <c r="Z81" s="957"/>
      <c r="AA81" s="958"/>
      <c r="AB81" s="958"/>
      <c r="AC81" s="957"/>
      <c r="AD81" s="958"/>
      <c r="AE81" s="958"/>
      <c r="AF81" s="957"/>
      <c r="AG81" s="958"/>
      <c r="AH81" s="958"/>
      <c r="AI81" s="957"/>
      <c r="AJ81" s="958"/>
      <c r="AK81" s="958"/>
      <c r="AL81" s="957"/>
      <c r="AM81" s="958"/>
      <c r="AN81" s="958"/>
      <c r="AO81" s="957"/>
      <c r="AP81" s="958"/>
      <c r="AQ81" s="958"/>
      <c r="AR81" s="957"/>
      <c r="AS81" s="958"/>
      <c r="AT81" s="958"/>
      <c r="AU81" s="957"/>
      <c r="AV81" s="958"/>
      <c r="AW81" s="958"/>
      <c r="AX81" s="957"/>
      <c r="AY81" s="958"/>
      <c r="AZ81" s="958"/>
      <c r="BA81" s="957"/>
      <c r="BB81" s="958"/>
      <c r="BC81" s="958"/>
      <c r="BD81" s="957"/>
      <c r="BE81" s="958"/>
      <c r="BF81" s="958"/>
      <c r="BG81" s="957"/>
      <c r="BH81" s="958"/>
      <c r="BI81" s="958"/>
      <c r="BJ81" s="957"/>
      <c r="BK81" s="958"/>
      <c r="BL81" s="958"/>
      <c r="BM81" s="957"/>
      <c r="BN81" s="958"/>
      <c r="BO81" s="958"/>
      <c r="BP81" s="957"/>
      <c r="BQ81" s="958"/>
      <c r="BR81" s="958"/>
      <c r="BS81" s="957"/>
      <c r="BT81" s="957"/>
      <c r="BU81" s="957"/>
      <c r="BV81" s="958"/>
      <c r="BW81" s="958"/>
      <c r="BX81" s="957"/>
      <c r="BY81" s="958"/>
      <c r="BZ81" s="958"/>
      <c r="CA81" s="957"/>
      <c r="CB81" s="958"/>
      <c r="CC81" s="958"/>
      <c r="CD81" s="957"/>
      <c r="CE81" s="958"/>
      <c r="CF81" s="958"/>
      <c r="CG81" s="957"/>
      <c r="CH81" s="958"/>
      <c r="CI81" s="958"/>
      <c r="CJ81" s="957"/>
      <c r="CK81" s="958"/>
      <c r="CL81" s="958"/>
      <c r="CM81" s="957"/>
      <c r="CN81" s="958"/>
      <c r="CO81" s="958"/>
      <c r="CP81" s="957"/>
      <c r="CQ81" s="958"/>
      <c r="CR81" s="958"/>
      <c r="CS81" s="957"/>
      <c r="CT81" s="958"/>
      <c r="CU81" s="958"/>
      <c r="CV81" s="957"/>
      <c r="CW81" s="958"/>
      <c r="CX81" s="958"/>
      <c r="CY81" s="957"/>
      <c r="CZ81" s="958"/>
      <c r="DA81" s="958"/>
      <c r="DB81" s="957"/>
      <c r="DC81" s="957"/>
      <c r="DD81" s="957"/>
      <c r="DE81" s="957"/>
      <c r="DF81" s="957"/>
      <c r="DG81" s="958"/>
      <c r="DH81" s="958"/>
      <c r="DI81" s="957"/>
      <c r="DJ81" s="958"/>
      <c r="DK81" s="958"/>
      <c r="DL81" s="957"/>
      <c r="DM81" s="958"/>
      <c r="DN81" s="958"/>
      <c r="DO81" s="957"/>
      <c r="DP81" s="958"/>
      <c r="DQ81" s="958"/>
      <c r="DR81" s="957"/>
      <c r="DS81" s="958"/>
      <c r="DT81" s="958"/>
      <c r="DU81" s="957"/>
      <c r="DV81" s="958"/>
      <c r="DW81" s="958"/>
      <c r="DX81" s="957"/>
      <c r="DY81" s="958"/>
      <c r="DZ81" s="958"/>
      <c r="EA81" s="957"/>
      <c r="EB81" s="958"/>
      <c r="EC81" s="958"/>
      <c r="ED81" s="957"/>
      <c r="EE81" s="957"/>
      <c r="EF81" s="957"/>
      <c r="EG81" s="958"/>
      <c r="EH81" s="958"/>
      <c r="EI81" s="957"/>
      <c r="EJ81" s="958"/>
      <c r="EK81" s="958"/>
      <c r="EL81" s="957"/>
      <c r="EM81" s="958"/>
      <c r="EN81" s="958"/>
      <c r="EO81" s="957"/>
      <c r="EP81" s="958"/>
      <c r="EQ81" s="958"/>
      <c r="ER81" s="957"/>
      <c r="ES81" s="958"/>
      <c r="ET81" s="958"/>
      <c r="EU81" s="957"/>
      <c r="EV81" s="959"/>
      <c r="EW81" s="959"/>
      <c r="EX81" s="957"/>
      <c r="EY81" s="959"/>
      <c r="EZ81" s="959"/>
      <c r="FA81" s="957"/>
      <c r="FB81" s="959"/>
      <c r="FC81" s="959"/>
      <c r="FD81" s="957"/>
      <c r="FE81" s="959"/>
      <c r="FF81" s="959"/>
      <c r="FG81" s="957"/>
      <c r="FH81" s="959"/>
      <c r="FI81" s="959"/>
      <c r="FJ81" s="957"/>
      <c r="FK81" s="959"/>
      <c r="FL81" s="959"/>
      <c r="FM81" s="957"/>
      <c r="FN81" s="959"/>
      <c r="FO81" s="959"/>
      <c r="FP81" s="957"/>
      <c r="FQ81" s="959"/>
      <c r="FR81" s="959"/>
      <c r="FS81" s="957"/>
      <c r="FT81" s="959"/>
      <c r="FU81" s="959"/>
      <c r="FV81" s="957"/>
      <c r="FW81" s="959"/>
      <c r="FX81" s="959"/>
      <c r="FY81" s="957"/>
      <c r="FZ81" s="959"/>
      <c r="GA81" s="959"/>
      <c r="GB81" s="957"/>
      <c r="GC81" s="959"/>
      <c r="GD81" s="959"/>
      <c r="GE81" s="957"/>
      <c r="GF81" s="959"/>
      <c r="GG81" s="959"/>
      <c r="GH81" s="957"/>
      <c r="GI81" s="959"/>
      <c r="GJ81" s="959"/>
      <c r="GK81" s="960"/>
      <c r="GL81" s="961"/>
      <c r="GM81" s="961"/>
      <c r="GN81" s="960"/>
      <c r="GO81" s="961"/>
      <c r="GP81" s="961"/>
      <c r="GQ81" s="960"/>
      <c r="GR81" s="961"/>
      <c r="GS81" s="961"/>
      <c r="GT81" s="960"/>
      <c r="GU81" s="961"/>
      <c r="GV81" s="961"/>
      <c r="GW81" s="960"/>
      <c r="GX81" s="961"/>
      <c r="GY81" s="961"/>
      <c r="GZ81" s="960"/>
      <c r="HA81" s="961"/>
      <c r="HB81" s="961"/>
      <c r="HC81" s="960"/>
      <c r="HD81" s="961"/>
      <c r="HE81" s="961"/>
      <c r="HF81" s="960"/>
      <c r="HG81" s="961"/>
      <c r="HH81" s="961"/>
      <c r="HI81" s="960"/>
      <c r="HJ81" s="961"/>
      <c r="HK81" s="961"/>
      <c r="HL81" s="960"/>
      <c r="HM81" s="961"/>
      <c r="HN81" s="961"/>
      <c r="HO81" s="960"/>
      <c r="HP81" s="961"/>
      <c r="HQ81" s="961"/>
      <c r="HR81" s="960"/>
      <c r="HS81" s="961"/>
      <c r="HT81" s="961"/>
      <c r="HU81" s="960"/>
      <c r="HV81" s="961"/>
      <c r="HW81" s="961"/>
      <c r="HX81" s="960"/>
      <c r="HY81" s="961"/>
      <c r="HZ81" s="961"/>
      <c r="IA81" s="960"/>
      <c r="IB81" s="961"/>
      <c r="IC81" s="961"/>
      <c r="ID81" s="960"/>
      <c r="IE81" s="961"/>
      <c r="IF81" s="961"/>
      <c r="IG81" s="960"/>
      <c r="IH81" s="961"/>
      <c r="II81" s="961"/>
      <c r="IJ81" s="960"/>
      <c r="IK81" s="962"/>
      <c r="IL81" s="960"/>
      <c r="IM81" s="962"/>
      <c r="IN81" s="960"/>
      <c r="IO81" s="961"/>
      <c r="IP81" s="961"/>
      <c r="IQ81" s="960"/>
      <c r="IR81" s="961"/>
      <c r="IS81" s="961"/>
      <c r="IT81" s="960"/>
      <c r="IU81" s="961"/>
      <c r="IV81" s="961"/>
      <c r="IW81" s="963"/>
      <c r="IX81" s="964"/>
      <c r="IY81" s="964"/>
      <c r="IZ81" s="965"/>
      <c r="JA81" s="964"/>
      <c r="JB81" s="964"/>
      <c r="JC81" s="966"/>
      <c r="JD81" s="967"/>
      <c r="JE81" s="967"/>
      <c r="JF81" s="968"/>
      <c r="JG81" s="967"/>
      <c r="JH81" s="967"/>
      <c r="JI81" s="966"/>
      <c r="JJ81" s="967"/>
      <c r="JK81" s="967"/>
      <c r="JL81" s="966"/>
      <c r="JM81" s="967"/>
      <c r="JN81" s="967"/>
      <c r="JO81" s="969"/>
      <c r="JP81" s="744"/>
      <c r="JQ81" s="744"/>
      <c r="JR81" s="969"/>
      <c r="JS81" s="744"/>
      <c r="JT81" s="744"/>
      <c r="JU81" s="969"/>
      <c r="JV81" s="744"/>
      <c r="JW81" s="744"/>
      <c r="JX81" s="969"/>
      <c r="JY81" s="744"/>
      <c r="JZ81" s="744"/>
      <c r="KA81" s="969"/>
      <c r="KB81" s="744"/>
      <c r="KC81" s="744"/>
      <c r="KD81" s="969"/>
      <c r="KE81" s="744"/>
      <c r="KF81" s="744"/>
      <c r="KG81" s="744"/>
      <c r="KH81" s="744"/>
      <c r="KI81" s="744"/>
      <c r="KJ81" s="970"/>
      <c r="KK81" s="969"/>
      <c r="KL81" s="970"/>
      <c r="KM81" s="969"/>
      <c r="KN81" s="970"/>
      <c r="KO81" s="969"/>
      <c r="KP81" s="970"/>
      <c r="KQ81" s="969"/>
      <c r="KR81" s="2223"/>
      <c r="KS81" s="970"/>
      <c r="KT81" s="744"/>
      <c r="KU81" s="744"/>
      <c r="KV81" s="969"/>
      <c r="KW81" s="744"/>
      <c r="KX81" s="744"/>
      <c r="KY81" s="969"/>
      <c r="KZ81" s="744"/>
      <c r="LA81" s="744"/>
      <c r="LB81" s="969"/>
      <c r="LC81" s="744"/>
      <c r="LD81" s="744"/>
      <c r="LE81" s="969"/>
      <c r="LF81" s="744"/>
      <c r="LG81" s="744"/>
      <c r="LH81" s="969"/>
      <c r="LI81" s="744"/>
      <c r="LJ81" s="744"/>
      <c r="LK81" s="969"/>
      <c r="LL81" s="744"/>
      <c r="LM81" s="744"/>
      <c r="LN81" s="969"/>
      <c r="LO81" s="744"/>
      <c r="LP81" s="744"/>
      <c r="LQ81" s="969"/>
      <c r="LR81" s="744"/>
      <c r="LS81" s="744"/>
      <c r="LT81" s="969"/>
      <c r="LU81" s="744"/>
      <c r="LV81" s="744"/>
      <c r="LW81" s="969"/>
      <c r="LX81" s="744"/>
      <c r="LY81" s="744"/>
      <c r="LZ81" s="969"/>
      <c r="MA81" s="744"/>
      <c r="MB81" s="744"/>
      <c r="MC81" s="969"/>
      <c r="MD81" s="744"/>
      <c r="ME81" s="744"/>
      <c r="MF81" s="969"/>
      <c r="MG81" s="744"/>
      <c r="MH81" s="744"/>
      <c r="MI81" s="969"/>
      <c r="MJ81" s="744"/>
      <c r="MK81" s="744"/>
      <c r="ML81" s="969"/>
      <c r="MM81" s="744"/>
      <c r="MN81" s="744"/>
      <c r="MO81" s="969"/>
      <c r="MP81" s="744"/>
      <c r="MQ81" s="744"/>
      <c r="MR81" s="969"/>
      <c r="MS81" s="744"/>
      <c r="MT81" s="744"/>
      <c r="MU81" s="969"/>
      <c r="MV81" s="744"/>
      <c r="MW81" s="744"/>
      <c r="MX81" s="969"/>
      <c r="MY81" s="744"/>
      <c r="MZ81" s="744"/>
      <c r="NA81" s="969"/>
      <c r="NB81" s="744"/>
      <c r="NC81" s="744"/>
      <c r="ND81" s="969"/>
      <c r="NE81" s="744"/>
      <c r="NF81" s="744"/>
      <c r="NG81" s="969"/>
      <c r="NH81" s="744"/>
      <c r="NI81" s="744"/>
      <c r="NJ81" s="969"/>
      <c r="NK81" s="744"/>
      <c r="NL81" s="744"/>
      <c r="NM81" s="969"/>
      <c r="NN81" s="744"/>
      <c r="NO81" s="744"/>
      <c r="NP81" s="969"/>
      <c r="NQ81" s="744"/>
      <c r="NR81" s="744"/>
      <c r="NS81" s="969"/>
      <c r="NT81" s="744"/>
      <c r="NU81" s="744"/>
      <c r="NV81" s="969"/>
      <c r="NW81" s="744"/>
      <c r="NX81" s="744"/>
      <c r="NY81" s="969"/>
      <c r="NZ81" s="744"/>
      <c r="OA81" s="744"/>
      <c r="OB81" s="969"/>
      <c r="OC81" s="744"/>
      <c r="OD81" s="744"/>
      <c r="OE81" s="969"/>
      <c r="OF81" s="744"/>
      <c r="OG81" s="744"/>
      <c r="OH81" s="971"/>
      <c r="OI81" s="744"/>
      <c r="OJ81" s="744"/>
      <c r="OK81" s="971"/>
      <c r="OL81" s="744"/>
      <c r="OM81" s="744"/>
      <c r="ON81" s="971"/>
      <c r="OO81" s="744"/>
      <c r="OP81" s="744"/>
      <c r="OQ81" s="971"/>
      <c r="OR81" s="744"/>
      <c r="OS81" s="744"/>
      <c r="OT81" s="971"/>
      <c r="OU81" s="744"/>
      <c r="OV81" s="744"/>
      <c r="OW81" s="971"/>
      <c r="OX81" s="744"/>
      <c r="OY81" s="744"/>
      <c r="OZ81" s="971"/>
      <c r="PA81" s="744"/>
      <c r="PB81" s="744"/>
    </row>
    <row r="82" spans="1:418" ht="12.75" customHeight="1" x14ac:dyDescent="0.25">
      <c r="A82" s="747" t="s">
        <v>98</v>
      </c>
      <c r="B82" s="892" t="s">
        <v>557</v>
      </c>
      <c r="C82" s="2229" t="s">
        <v>2</v>
      </c>
      <c r="D82" s="748">
        <v>2.5</v>
      </c>
      <c r="E82" s="1063">
        <v>1</v>
      </c>
      <c r="F82" s="896" t="s">
        <v>12</v>
      </c>
      <c r="G82" s="896"/>
      <c r="H82" s="1063">
        <v>1</v>
      </c>
      <c r="I82" s="896" t="s">
        <v>12</v>
      </c>
      <c r="J82" s="896"/>
      <c r="K82" s="1063">
        <v>1</v>
      </c>
      <c r="L82" s="896" t="s">
        <v>12</v>
      </c>
      <c r="M82" s="896"/>
      <c r="N82" s="1063">
        <v>1</v>
      </c>
      <c r="O82" s="896" t="s">
        <v>12</v>
      </c>
      <c r="P82" s="896"/>
      <c r="Q82" s="1063">
        <v>1</v>
      </c>
      <c r="R82" s="896" t="s">
        <v>12</v>
      </c>
      <c r="S82" s="896"/>
      <c r="T82" s="1063">
        <v>1</v>
      </c>
      <c r="U82" s="896" t="s">
        <v>12</v>
      </c>
      <c r="V82" s="896"/>
      <c r="W82" s="1063">
        <v>1</v>
      </c>
      <c r="X82" s="896" t="s">
        <v>12</v>
      </c>
      <c r="Y82" s="896"/>
      <c r="Z82" s="1063">
        <v>1</v>
      </c>
      <c r="AA82" s="896" t="s">
        <v>12</v>
      </c>
      <c r="AB82" s="896"/>
      <c r="AC82" s="1063">
        <v>1</v>
      </c>
      <c r="AD82" s="896" t="s">
        <v>12</v>
      </c>
      <c r="AE82" s="896"/>
      <c r="AF82" s="1063">
        <v>1</v>
      </c>
      <c r="AG82" s="896" t="s">
        <v>12</v>
      </c>
      <c r="AH82" s="896"/>
      <c r="AI82" s="1063">
        <v>1</v>
      </c>
      <c r="AJ82" s="896" t="s">
        <v>12</v>
      </c>
      <c r="AK82" s="896"/>
      <c r="AL82" s="1063">
        <v>1</v>
      </c>
      <c r="AM82" s="896" t="s">
        <v>12</v>
      </c>
      <c r="AN82" s="896"/>
      <c r="AO82" s="1063">
        <v>1</v>
      </c>
      <c r="AP82" s="896" t="s">
        <v>12</v>
      </c>
      <c r="AQ82" s="896"/>
      <c r="AR82" s="1063">
        <v>1</v>
      </c>
      <c r="AS82" s="896" t="s">
        <v>12</v>
      </c>
      <c r="AT82" s="896"/>
      <c r="AU82" s="1063">
        <v>1</v>
      </c>
      <c r="AV82" s="896" t="s">
        <v>12</v>
      </c>
      <c r="AW82" s="896"/>
      <c r="AX82" s="1063">
        <v>1</v>
      </c>
      <c r="AY82" s="896" t="s">
        <v>12</v>
      </c>
      <c r="AZ82" s="896"/>
      <c r="BA82" s="1063">
        <v>1</v>
      </c>
      <c r="BB82" s="896" t="s">
        <v>12</v>
      </c>
      <c r="BC82" s="896"/>
      <c r="BD82" s="1063">
        <v>1</v>
      </c>
      <c r="BE82" s="896" t="s">
        <v>12</v>
      </c>
      <c r="BF82" s="896"/>
      <c r="BG82" s="1063">
        <v>1</v>
      </c>
      <c r="BH82" s="896" t="s">
        <v>12</v>
      </c>
      <c r="BI82" s="896"/>
      <c r="BJ82" s="1063">
        <v>1</v>
      </c>
      <c r="BK82" s="896" t="s">
        <v>12</v>
      </c>
      <c r="BL82" s="896"/>
      <c r="BM82" s="1063">
        <v>1</v>
      </c>
      <c r="BN82" s="896" t="s">
        <v>12</v>
      </c>
      <c r="BO82" s="896"/>
      <c r="BP82" s="1063">
        <v>1</v>
      </c>
      <c r="BQ82" s="896" t="s">
        <v>12</v>
      </c>
      <c r="BR82" s="896"/>
      <c r="BS82" s="1063">
        <v>1</v>
      </c>
      <c r="BT82" s="897" t="s">
        <v>12</v>
      </c>
      <c r="BU82" s="1063">
        <v>1</v>
      </c>
      <c r="BV82" s="896" t="s">
        <v>12</v>
      </c>
      <c r="BW82" s="896"/>
      <c r="BX82" s="1063">
        <v>1</v>
      </c>
      <c r="BY82" s="896" t="s">
        <v>12</v>
      </c>
      <c r="BZ82" s="896"/>
      <c r="CA82" s="1063">
        <v>1</v>
      </c>
      <c r="CB82" s="896" t="s">
        <v>12</v>
      </c>
      <c r="CC82" s="896"/>
      <c r="CD82" s="1063">
        <v>1</v>
      </c>
      <c r="CE82" s="896" t="s">
        <v>12</v>
      </c>
      <c r="CF82" s="896"/>
      <c r="CG82" s="1063">
        <v>1</v>
      </c>
      <c r="CH82" s="896" t="s">
        <v>12</v>
      </c>
      <c r="CI82" s="896"/>
      <c r="CJ82" s="1063">
        <v>1</v>
      </c>
      <c r="CK82" s="896" t="s">
        <v>12</v>
      </c>
      <c r="CL82" s="896"/>
      <c r="CM82" s="1063">
        <v>1</v>
      </c>
      <c r="CN82" s="896" t="s">
        <v>12</v>
      </c>
      <c r="CO82" s="896"/>
      <c r="CP82" s="1063">
        <v>1</v>
      </c>
      <c r="CQ82" s="896" t="s">
        <v>12</v>
      </c>
      <c r="CR82" s="896"/>
      <c r="CS82" s="1063">
        <v>1</v>
      </c>
      <c r="CT82" s="896" t="s">
        <v>12</v>
      </c>
      <c r="CU82" s="896"/>
      <c r="CV82" s="1063">
        <v>1</v>
      </c>
      <c r="CW82" s="896" t="s">
        <v>12</v>
      </c>
      <c r="CX82" s="896"/>
      <c r="CY82" s="1063">
        <v>1</v>
      </c>
      <c r="CZ82" s="896" t="s">
        <v>12</v>
      </c>
      <c r="DA82" s="896"/>
      <c r="DB82" s="1063">
        <v>1</v>
      </c>
      <c r="DC82" s="897" t="s">
        <v>12</v>
      </c>
      <c r="DD82" s="1063">
        <v>1</v>
      </c>
      <c r="DE82" s="897" t="s">
        <v>12</v>
      </c>
      <c r="DF82" s="1063">
        <v>1</v>
      </c>
      <c r="DG82" s="896" t="s">
        <v>12</v>
      </c>
      <c r="DH82" s="896"/>
      <c r="DI82" s="1063">
        <v>1</v>
      </c>
      <c r="DJ82" s="896" t="s">
        <v>12</v>
      </c>
      <c r="DK82" s="896"/>
      <c r="DL82" s="1063">
        <v>1</v>
      </c>
      <c r="DM82" s="896" t="s">
        <v>12</v>
      </c>
      <c r="DN82" s="896"/>
      <c r="DO82" s="1063">
        <v>1</v>
      </c>
      <c r="DP82" s="896" t="s">
        <v>12</v>
      </c>
      <c r="DQ82" s="896"/>
      <c r="DR82" s="1063">
        <v>1</v>
      </c>
      <c r="DS82" s="896" t="s">
        <v>12</v>
      </c>
      <c r="DT82" s="896"/>
      <c r="DU82" s="1063">
        <v>1</v>
      </c>
      <c r="DV82" s="896" t="s">
        <v>12</v>
      </c>
      <c r="DW82" s="896"/>
      <c r="DX82" s="1063">
        <v>1</v>
      </c>
      <c r="DY82" s="896" t="s">
        <v>12</v>
      </c>
      <c r="DZ82" s="896"/>
      <c r="EA82" s="895"/>
      <c r="EB82" s="896" t="s">
        <v>3</v>
      </c>
      <c r="EC82" s="896"/>
      <c r="ED82" s="895"/>
      <c r="EE82" s="897" t="s">
        <v>3</v>
      </c>
      <c r="EF82" s="895"/>
      <c r="EG82" s="896" t="s">
        <v>3</v>
      </c>
      <c r="EH82" s="896"/>
      <c r="EI82" s="895"/>
      <c r="EJ82" s="896" t="s">
        <v>3</v>
      </c>
      <c r="EK82" s="896"/>
      <c r="EL82" s="895"/>
      <c r="EM82" s="896" t="s">
        <v>3</v>
      </c>
      <c r="EN82" s="896"/>
      <c r="EO82" s="895"/>
      <c r="EP82" s="896" t="s">
        <v>3</v>
      </c>
      <c r="EQ82" s="896"/>
      <c r="ER82" s="895"/>
      <c r="ES82" s="896" t="s">
        <v>3</v>
      </c>
      <c r="ET82" s="896"/>
      <c r="EU82" s="895"/>
      <c r="EV82" s="896" t="s">
        <v>3</v>
      </c>
      <c r="EW82" s="896"/>
      <c r="EX82" s="895"/>
      <c r="EY82" s="896" t="s">
        <v>3</v>
      </c>
      <c r="EZ82" s="896"/>
      <c r="FA82" s="895"/>
      <c r="FB82" s="896" t="s">
        <v>3</v>
      </c>
      <c r="FC82" s="896"/>
      <c r="FD82" s="895"/>
      <c r="FE82" s="896" t="s">
        <v>3</v>
      </c>
      <c r="FF82" s="896"/>
      <c r="FG82" s="895"/>
      <c r="FH82" s="896" t="s">
        <v>3</v>
      </c>
      <c r="FI82" s="896"/>
      <c r="FJ82" s="895"/>
      <c r="FK82" s="896" t="s">
        <v>3</v>
      </c>
      <c r="FL82" s="896"/>
      <c r="FM82" s="895"/>
      <c r="FN82" s="896" t="s">
        <v>3</v>
      </c>
      <c r="FO82" s="896"/>
      <c r="FP82" s="895"/>
      <c r="FQ82" s="896" t="s">
        <v>3</v>
      </c>
      <c r="FR82" s="896"/>
      <c r="FS82" s="895"/>
      <c r="FT82" s="896" t="s">
        <v>3</v>
      </c>
      <c r="FU82" s="896"/>
      <c r="FV82" s="895"/>
      <c r="FW82" s="896" t="s">
        <v>3</v>
      </c>
      <c r="FX82" s="896"/>
      <c r="FY82" s="895"/>
      <c r="FZ82" s="896" t="s">
        <v>3</v>
      </c>
      <c r="GA82" s="896"/>
      <c r="GB82" s="895"/>
      <c r="GC82" s="896" t="s">
        <v>3</v>
      </c>
      <c r="GD82" s="896"/>
      <c r="GE82" s="895"/>
      <c r="GF82" s="896" t="s">
        <v>3</v>
      </c>
      <c r="GG82" s="896"/>
      <c r="GH82" s="895"/>
      <c r="GI82" s="896" t="s">
        <v>3</v>
      </c>
      <c r="GJ82" s="896"/>
      <c r="GK82" s="1064">
        <v>1</v>
      </c>
      <c r="GL82" s="899" t="s">
        <v>12</v>
      </c>
      <c r="GM82" s="899"/>
      <c r="GN82" s="1064">
        <v>1</v>
      </c>
      <c r="GO82" s="899" t="s">
        <v>12</v>
      </c>
      <c r="GP82" s="899"/>
      <c r="GQ82" s="1064">
        <v>1</v>
      </c>
      <c r="GR82" s="899" t="s">
        <v>12</v>
      </c>
      <c r="GS82" s="899"/>
      <c r="GT82" s="1064">
        <v>1</v>
      </c>
      <c r="GU82" s="899" t="s">
        <v>12</v>
      </c>
      <c r="GV82" s="899"/>
      <c r="GW82" s="1064">
        <v>1</v>
      </c>
      <c r="GX82" s="975" t="s">
        <v>12</v>
      </c>
      <c r="GY82" s="975"/>
      <c r="GZ82" s="1064">
        <v>5</v>
      </c>
      <c r="HA82" s="975" t="s">
        <v>12</v>
      </c>
      <c r="HB82" s="975"/>
      <c r="HC82" s="1065">
        <v>1</v>
      </c>
      <c r="HD82" s="899" t="s">
        <v>12</v>
      </c>
      <c r="HE82" s="899"/>
      <c r="HF82" s="1065">
        <v>1</v>
      </c>
      <c r="HG82" s="899" t="s">
        <v>12</v>
      </c>
      <c r="HH82" s="899"/>
      <c r="HI82" s="1065">
        <v>1</v>
      </c>
      <c r="HJ82" s="975" t="s">
        <v>12</v>
      </c>
      <c r="HK82" s="975"/>
      <c r="HL82" s="1065">
        <v>1</v>
      </c>
      <c r="HM82" s="975" t="s">
        <v>12</v>
      </c>
      <c r="HN82" s="975"/>
      <c r="HO82" s="1065">
        <v>1</v>
      </c>
      <c r="HP82" s="899" t="s">
        <v>12</v>
      </c>
      <c r="HQ82" s="899"/>
      <c r="HR82" s="1065">
        <v>1</v>
      </c>
      <c r="HS82" s="899" t="s">
        <v>12</v>
      </c>
      <c r="HT82" s="899"/>
      <c r="HU82" s="1065">
        <v>1</v>
      </c>
      <c r="HV82" s="899" t="s">
        <v>12</v>
      </c>
      <c r="HW82" s="899"/>
      <c r="HX82" s="1065">
        <v>1</v>
      </c>
      <c r="HY82" s="975" t="s">
        <v>12</v>
      </c>
      <c r="HZ82" s="975"/>
      <c r="IA82" s="1065">
        <v>1</v>
      </c>
      <c r="IB82" s="899" t="s">
        <v>12</v>
      </c>
      <c r="IC82" s="899"/>
      <c r="ID82" s="1065">
        <v>1</v>
      </c>
      <c r="IE82" s="899" t="s">
        <v>12</v>
      </c>
      <c r="IF82" s="899"/>
      <c r="IG82" s="1065">
        <v>1</v>
      </c>
      <c r="IH82" s="899" t="s">
        <v>12</v>
      </c>
      <c r="II82" s="899"/>
      <c r="IJ82" s="1065">
        <v>1</v>
      </c>
      <c r="IK82" s="900" t="s">
        <v>12</v>
      </c>
      <c r="IL82" s="1065">
        <v>1</v>
      </c>
      <c r="IM82" s="900" t="s">
        <v>12</v>
      </c>
      <c r="IN82" s="1065">
        <v>1</v>
      </c>
      <c r="IO82" s="975" t="s">
        <v>12</v>
      </c>
      <c r="IP82" s="975"/>
      <c r="IQ82" s="1065">
        <v>1</v>
      </c>
      <c r="IR82" s="899" t="s">
        <v>12</v>
      </c>
      <c r="IS82" s="899"/>
      <c r="IT82" s="1065">
        <v>1</v>
      </c>
      <c r="IU82" s="899" t="s">
        <v>12</v>
      </c>
      <c r="IV82" s="899"/>
      <c r="IW82" s="978"/>
      <c r="IX82" s="1066"/>
      <c r="IY82" s="1066"/>
      <c r="IZ82" s="978"/>
      <c r="JA82" s="1066"/>
      <c r="JB82" s="1066"/>
      <c r="JC82" s="978"/>
      <c r="JD82" s="1066"/>
      <c r="JE82" s="1066"/>
      <c r="JF82" s="978"/>
      <c r="JG82" s="1066"/>
      <c r="JH82" s="1066"/>
      <c r="JI82" s="978"/>
      <c r="JJ82" s="1066"/>
      <c r="JK82" s="1066"/>
      <c r="JL82" s="978"/>
      <c r="JM82" s="980"/>
      <c r="JN82" s="980"/>
      <c r="JO82" s="982"/>
      <c r="JP82" s="983"/>
      <c r="JQ82" s="983"/>
      <c r="JR82" s="982"/>
      <c r="JS82" s="983"/>
      <c r="JT82" s="983"/>
      <c r="JU82" s="982"/>
      <c r="JV82" s="983"/>
      <c r="JW82" s="983"/>
      <c r="JX82" s="982"/>
      <c r="JY82" s="983"/>
      <c r="JZ82" s="983"/>
      <c r="KA82" s="984"/>
      <c r="KB82" s="983"/>
      <c r="KC82" s="983"/>
      <c r="KD82" s="982"/>
      <c r="KE82" s="983"/>
      <c r="KF82" s="983"/>
      <c r="KG82" s="983"/>
      <c r="KH82" s="983"/>
      <c r="KI82" s="983"/>
      <c r="KJ82" s="982"/>
      <c r="KK82" s="982"/>
      <c r="KL82" s="982"/>
      <c r="KM82" s="982"/>
      <c r="KN82" s="982"/>
      <c r="KO82" s="982"/>
      <c r="KP82" s="982"/>
      <c r="KQ82" s="982"/>
      <c r="KR82" s="982"/>
      <c r="KS82" s="984"/>
      <c r="KT82" s="983"/>
      <c r="KU82" s="983"/>
      <c r="KV82" s="982"/>
      <c r="KW82" s="983"/>
      <c r="KX82" s="983"/>
      <c r="KY82" s="982"/>
      <c r="KZ82" s="983"/>
      <c r="LA82" s="983"/>
      <c r="LB82" s="982"/>
      <c r="LC82" s="983"/>
      <c r="LD82" s="983"/>
      <c r="LE82" s="982"/>
      <c r="LF82" s="983"/>
      <c r="LG82" s="983"/>
      <c r="LH82" s="982"/>
      <c r="LI82" s="983"/>
      <c r="LJ82" s="983"/>
      <c r="LK82" s="982"/>
      <c r="LL82" s="983"/>
      <c r="LM82" s="983"/>
      <c r="LN82" s="984"/>
      <c r="LO82" s="983"/>
      <c r="LP82" s="983"/>
      <c r="LQ82" s="982"/>
      <c r="LR82" s="983"/>
      <c r="LS82" s="983"/>
      <c r="LT82" s="982"/>
      <c r="LU82" s="983"/>
      <c r="LV82" s="983"/>
      <c r="LW82" s="982"/>
      <c r="LX82" s="983"/>
      <c r="LY82" s="983"/>
      <c r="LZ82" s="982"/>
      <c r="MA82" s="983"/>
      <c r="MB82" s="983"/>
      <c r="MC82" s="982"/>
      <c r="MD82" s="983"/>
      <c r="ME82" s="983"/>
      <c r="MF82" s="985"/>
      <c r="MG82" s="983"/>
      <c r="MH82" s="983"/>
      <c r="MI82" s="984"/>
      <c r="MJ82" s="983"/>
      <c r="MK82" s="983"/>
      <c r="ML82" s="982"/>
      <c r="MM82" s="983"/>
      <c r="MN82" s="983"/>
      <c r="MO82" s="982"/>
      <c r="MP82" s="983"/>
      <c r="MQ82" s="983"/>
      <c r="MR82" s="982"/>
      <c r="MS82" s="983"/>
      <c r="MT82" s="983"/>
      <c r="MU82" s="982"/>
      <c r="MV82" s="983"/>
      <c r="MW82" s="983"/>
      <c r="MX82" s="982"/>
      <c r="MY82" s="983"/>
      <c r="MZ82" s="983"/>
      <c r="NA82" s="982"/>
      <c r="NB82" s="983"/>
      <c r="NC82" s="983"/>
      <c r="ND82" s="984"/>
      <c r="NE82" s="983"/>
      <c r="NF82" s="983"/>
      <c r="NG82" s="982"/>
      <c r="NH82" s="983"/>
      <c r="NI82" s="983"/>
      <c r="NJ82" s="982"/>
      <c r="NK82" s="983"/>
      <c r="NL82" s="983"/>
      <c r="NM82" s="982"/>
      <c r="NN82" s="983"/>
      <c r="NO82" s="983"/>
      <c r="NP82" s="986"/>
      <c r="NQ82" s="983"/>
      <c r="NR82" s="983"/>
      <c r="NS82" s="982"/>
      <c r="NT82" s="983"/>
      <c r="NU82" s="983"/>
      <c r="NV82" s="982"/>
      <c r="NW82" s="983"/>
      <c r="NX82" s="983"/>
      <c r="NY82" s="984"/>
      <c r="NZ82" s="983"/>
      <c r="OA82" s="983"/>
      <c r="OB82" s="982"/>
      <c r="OC82" s="983"/>
      <c r="OD82" s="983"/>
      <c r="OE82" s="982"/>
      <c r="OF82" s="983"/>
      <c r="OG82" s="983"/>
      <c r="OH82" s="982"/>
      <c r="OI82" s="983"/>
      <c r="OJ82" s="983"/>
      <c r="OK82" s="982"/>
      <c r="OL82" s="983"/>
      <c r="OM82" s="983"/>
      <c r="ON82" s="982"/>
      <c r="OO82" s="983"/>
      <c r="OP82" s="983"/>
      <c r="OQ82" s="982"/>
      <c r="OR82" s="983"/>
      <c r="OS82" s="983"/>
      <c r="OT82" s="984"/>
      <c r="OU82" s="1067"/>
      <c r="OV82" s="1067"/>
      <c r="OW82" s="984"/>
      <c r="OX82" s="1067"/>
      <c r="OY82" s="1067"/>
      <c r="OZ82" s="984"/>
      <c r="PA82" s="1067"/>
      <c r="PB82" s="1067"/>
    </row>
    <row r="83" spans="1:418" ht="12.75" customHeight="1" x14ac:dyDescent="0.25">
      <c r="A83" s="768" t="s">
        <v>99</v>
      </c>
      <c r="B83" s="911" t="s">
        <v>557</v>
      </c>
      <c r="C83" s="2230" t="s">
        <v>2</v>
      </c>
      <c r="D83" s="769">
        <v>11</v>
      </c>
      <c r="E83" s="1068">
        <v>1</v>
      </c>
      <c r="F83" s="854" t="s">
        <v>12</v>
      </c>
      <c r="G83" s="854"/>
      <c r="H83" s="1068">
        <v>1.1000000000000001</v>
      </c>
      <c r="I83" s="854"/>
      <c r="J83" s="854"/>
      <c r="K83" s="1068">
        <v>1</v>
      </c>
      <c r="L83" s="854" t="s">
        <v>12</v>
      </c>
      <c r="M83" s="854"/>
      <c r="N83" s="1068">
        <v>1</v>
      </c>
      <c r="O83" s="854" t="s">
        <v>12</v>
      </c>
      <c r="P83" s="854"/>
      <c r="Q83" s="1068">
        <v>1</v>
      </c>
      <c r="R83" s="854" t="s">
        <v>12</v>
      </c>
      <c r="S83" s="854"/>
      <c r="T83" s="1068">
        <v>1</v>
      </c>
      <c r="U83" s="854" t="s">
        <v>12</v>
      </c>
      <c r="V83" s="854"/>
      <c r="W83" s="1068">
        <v>1</v>
      </c>
      <c r="X83" s="854" t="s">
        <v>12</v>
      </c>
      <c r="Y83" s="854"/>
      <c r="Z83" s="1068">
        <v>1</v>
      </c>
      <c r="AA83" s="854" t="s">
        <v>12</v>
      </c>
      <c r="AB83" s="854"/>
      <c r="AC83" s="1068">
        <v>1</v>
      </c>
      <c r="AD83" s="854" t="s">
        <v>12</v>
      </c>
      <c r="AE83" s="854"/>
      <c r="AF83" s="1068">
        <v>1</v>
      </c>
      <c r="AG83" s="854" t="s">
        <v>12</v>
      </c>
      <c r="AH83" s="854"/>
      <c r="AI83" s="1068">
        <v>1</v>
      </c>
      <c r="AJ83" s="854" t="s">
        <v>12</v>
      </c>
      <c r="AK83" s="854"/>
      <c r="AL83" s="1068">
        <v>1</v>
      </c>
      <c r="AM83" s="854" t="s">
        <v>12</v>
      </c>
      <c r="AN83" s="854"/>
      <c r="AO83" s="1068">
        <v>1</v>
      </c>
      <c r="AP83" s="854" t="s">
        <v>12</v>
      </c>
      <c r="AQ83" s="854"/>
      <c r="AR83" s="1068">
        <v>1</v>
      </c>
      <c r="AS83" s="854" t="s">
        <v>12</v>
      </c>
      <c r="AT83" s="854"/>
      <c r="AU83" s="1068">
        <v>1</v>
      </c>
      <c r="AV83" s="854" t="s">
        <v>12</v>
      </c>
      <c r="AW83" s="854"/>
      <c r="AX83" s="1068">
        <v>1</v>
      </c>
      <c r="AY83" s="854" t="s">
        <v>12</v>
      </c>
      <c r="AZ83" s="854"/>
      <c r="BA83" s="1068">
        <v>1</v>
      </c>
      <c r="BB83" s="854" t="s">
        <v>12</v>
      </c>
      <c r="BC83" s="854"/>
      <c r="BD83" s="1068">
        <v>1</v>
      </c>
      <c r="BE83" s="854" t="s">
        <v>12</v>
      </c>
      <c r="BF83" s="854"/>
      <c r="BG83" s="1068">
        <v>1</v>
      </c>
      <c r="BH83" s="854" t="s">
        <v>12</v>
      </c>
      <c r="BI83" s="854"/>
      <c r="BJ83" s="1068">
        <v>1</v>
      </c>
      <c r="BK83" s="854" t="s">
        <v>12</v>
      </c>
      <c r="BL83" s="854"/>
      <c r="BM83" s="1068">
        <v>1</v>
      </c>
      <c r="BN83" s="854" t="s">
        <v>12</v>
      </c>
      <c r="BO83" s="854"/>
      <c r="BP83" s="1068">
        <v>1</v>
      </c>
      <c r="BQ83" s="854" t="s">
        <v>12</v>
      </c>
      <c r="BR83" s="854"/>
      <c r="BS83" s="1068">
        <v>1</v>
      </c>
      <c r="BT83" s="912" t="s">
        <v>12</v>
      </c>
      <c r="BU83" s="1068">
        <v>1</v>
      </c>
      <c r="BV83" s="854" t="s">
        <v>12</v>
      </c>
      <c r="BW83" s="854"/>
      <c r="BX83" s="1068">
        <v>1</v>
      </c>
      <c r="BY83" s="854" t="s">
        <v>12</v>
      </c>
      <c r="BZ83" s="854"/>
      <c r="CA83" s="1068">
        <v>0.34</v>
      </c>
      <c r="CB83" s="854" t="s">
        <v>8</v>
      </c>
      <c r="CC83" s="854"/>
      <c r="CD83" s="1068">
        <v>1</v>
      </c>
      <c r="CE83" s="854" t="s">
        <v>12</v>
      </c>
      <c r="CF83" s="854"/>
      <c r="CG83" s="1068">
        <v>1</v>
      </c>
      <c r="CH83" s="854" t="s">
        <v>12</v>
      </c>
      <c r="CI83" s="854"/>
      <c r="CJ83" s="1068">
        <v>1</v>
      </c>
      <c r="CK83" s="854" t="s">
        <v>12</v>
      </c>
      <c r="CL83" s="854"/>
      <c r="CM83" s="1068">
        <v>1</v>
      </c>
      <c r="CN83" s="854" t="s">
        <v>12</v>
      </c>
      <c r="CO83" s="854"/>
      <c r="CP83" s="1068">
        <v>1</v>
      </c>
      <c r="CQ83" s="854" t="s">
        <v>12</v>
      </c>
      <c r="CR83" s="854"/>
      <c r="CS83" s="1068">
        <v>1</v>
      </c>
      <c r="CT83" s="854" t="s">
        <v>12</v>
      </c>
      <c r="CU83" s="854"/>
      <c r="CV83" s="1068">
        <v>1</v>
      </c>
      <c r="CW83" s="854" t="s">
        <v>12</v>
      </c>
      <c r="CX83" s="854"/>
      <c r="CY83" s="1068">
        <v>1</v>
      </c>
      <c r="CZ83" s="854" t="s">
        <v>12</v>
      </c>
      <c r="DA83" s="854"/>
      <c r="DB83" s="1068">
        <v>1</v>
      </c>
      <c r="DC83" s="912" t="s">
        <v>12</v>
      </c>
      <c r="DD83" s="1068">
        <v>1</v>
      </c>
      <c r="DE83" s="912" t="s">
        <v>12</v>
      </c>
      <c r="DF83" s="1068">
        <v>1</v>
      </c>
      <c r="DG83" s="854" t="s">
        <v>12</v>
      </c>
      <c r="DH83" s="854"/>
      <c r="DI83" s="1068">
        <v>1</v>
      </c>
      <c r="DJ83" s="854" t="s">
        <v>12</v>
      </c>
      <c r="DK83" s="854"/>
      <c r="DL83" s="1068">
        <v>1</v>
      </c>
      <c r="DM83" s="854" t="s">
        <v>12</v>
      </c>
      <c r="DN83" s="854"/>
      <c r="DO83" s="1068">
        <v>1</v>
      </c>
      <c r="DP83" s="854" t="s">
        <v>12</v>
      </c>
      <c r="DQ83" s="854"/>
      <c r="DR83" s="1068">
        <v>1</v>
      </c>
      <c r="DS83" s="854" t="s">
        <v>12</v>
      </c>
      <c r="DT83" s="854"/>
      <c r="DU83" s="1068">
        <v>1</v>
      </c>
      <c r="DV83" s="854" t="s">
        <v>12</v>
      </c>
      <c r="DW83" s="854"/>
      <c r="DX83" s="1068">
        <v>1</v>
      </c>
      <c r="DY83" s="854" t="s">
        <v>12</v>
      </c>
      <c r="DZ83" s="854"/>
      <c r="EA83" s="1068">
        <v>0.5</v>
      </c>
      <c r="EB83" s="854" t="s">
        <v>12</v>
      </c>
      <c r="EC83" s="854"/>
      <c r="ED83" s="1068">
        <v>0.5</v>
      </c>
      <c r="EE83" s="912" t="s">
        <v>12</v>
      </c>
      <c r="EF83" s="1068">
        <v>0.5</v>
      </c>
      <c r="EG83" s="854" t="s">
        <v>12</v>
      </c>
      <c r="EH83" s="854"/>
      <c r="EI83" s="1068">
        <v>0.5</v>
      </c>
      <c r="EJ83" s="854" t="s">
        <v>12</v>
      </c>
      <c r="EK83" s="854"/>
      <c r="EL83" s="1068">
        <v>0.5</v>
      </c>
      <c r="EM83" s="854" t="s">
        <v>12</v>
      </c>
      <c r="EN83" s="854"/>
      <c r="EO83" s="1068">
        <v>0.5</v>
      </c>
      <c r="EP83" s="854" t="s">
        <v>12</v>
      </c>
      <c r="EQ83" s="854"/>
      <c r="ER83" s="1068">
        <v>0.5</v>
      </c>
      <c r="ES83" s="854" t="s">
        <v>12</v>
      </c>
      <c r="ET83" s="854"/>
      <c r="EU83" s="1068">
        <v>1.1000000000000001</v>
      </c>
      <c r="EV83" s="854" t="s">
        <v>12</v>
      </c>
      <c r="EW83" s="854"/>
      <c r="EX83" s="1068">
        <v>0.5</v>
      </c>
      <c r="EY83" s="854" t="s">
        <v>12</v>
      </c>
      <c r="EZ83" s="854"/>
      <c r="FA83" s="1068">
        <v>0.5</v>
      </c>
      <c r="FB83" s="854" t="s">
        <v>12</v>
      </c>
      <c r="FC83" s="854"/>
      <c r="FD83" s="1068">
        <v>0.5</v>
      </c>
      <c r="FE83" s="854" t="s">
        <v>12</v>
      </c>
      <c r="FF83" s="854"/>
      <c r="FG83" s="1068">
        <v>0.5</v>
      </c>
      <c r="FH83" s="854" t="s">
        <v>12</v>
      </c>
      <c r="FI83" s="854"/>
      <c r="FJ83" s="1068">
        <v>0.5</v>
      </c>
      <c r="FK83" s="854" t="s">
        <v>12</v>
      </c>
      <c r="FL83" s="854"/>
      <c r="FM83" s="1068">
        <v>5</v>
      </c>
      <c r="FN83" s="854" t="s">
        <v>12</v>
      </c>
      <c r="FO83" s="854"/>
      <c r="FP83" s="1068">
        <v>1.1000000000000001</v>
      </c>
      <c r="FQ83" s="854" t="s">
        <v>12</v>
      </c>
      <c r="FR83" s="854"/>
      <c r="FS83" s="1068">
        <v>0.5</v>
      </c>
      <c r="FT83" s="854" t="s">
        <v>12</v>
      </c>
      <c r="FU83" s="854"/>
      <c r="FV83" s="1068">
        <v>0.5</v>
      </c>
      <c r="FW83" s="854" t="s">
        <v>12</v>
      </c>
      <c r="FX83" s="854"/>
      <c r="FY83" s="1068">
        <v>0.5</v>
      </c>
      <c r="FZ83" s="854" t="s">
        <v>12</v>
      </c>
      <c r="GA83" s="854"/>
      <c r="GB83" s="1068">
        <v>0.5</v>
      </c>
      <c r="GC83" s="854" t="s">
        <v>12</v>
      </c>
      <c r="GD83" s="854"/>
      <c r="GE83" s="1068">
        <v>0.5</v>
      </c>
      <c r="GF83" s="854" t="s">
        <v>12</v>
      </c>
      <c r="GG83" s="854"/>
      <c r="GH83" s="1068">
        <v>5</v>
      </c>
      <c r="GI83" s="854" t="s">
        <v>12</v>
      </c>
      <c r="GJ83" s="854"/>
      <c r="GK83" s="779">
        <v>1</v>
      </c>
      <c r="GL83" s="855" t="s">
        <v>12</v>
      </c>
      <c r="GM83" s="855"/>
      <c r="GN83" s="779">
        <v>1</v>
      </c>
      <c r="GO83" s="855" t="s">
        <v>12</v>
      </c>
      <c r="GP83" s="855"/>
      <c r="GQ83" s="779">
        <v>1</v>
      </c>
      <c r="GR83" s="855" t="s">
        <v>12</v>
      </c>
      <c r="GS83" s="855"/>
      <c r="GT83" s="779">
        <v>1</v>
      </c>
      <c r="GU83" s="855" t="s">
        <v>12</v>
      </c>
      <c r="GV83" s="855"/>
      <c r="GW83" s="779">
        <v>0.15</v>
      </c>
      <c r="GX83" s="855" t="s">
        <v>8</v>
      </c>
      <c r="GY83" s="855"/>
      <c r="GZ83" s="779">
        <v>5</v>
      </c>
      <c r="HA83" s="855" t="s">
        <v>12</v>
      </c>
      <c r="HB83" s="855"/>
      <c r="HC83" s="1069">
        <v>1</v>
      </c>
      <c r="HD83" s="855" t="s">
        <v>12</v>
      </c>
      <c r="HE83" s="855"/>
      <c r="HF83" s="1069">
        <v>1</v>
      </c>
      <c r="HG83" s="855" t="s">
        <v>12</v>
      </c>
      <c r="HH83" s="855"/>
      <c r="HI83" s="1069">
        <v>1</v>
      </c>
      <c r="HJ83" s="855" t="s">
        <v>12</v>
      </c>
      <c r="HK83" s="855"/>
      <c r="HL83" s="1069">
        <v>1</v>
      </c>
      <c r="HM83" s="855" t="s">
        <v>12</v>
      </c>
      <c r="HN83" s="855"/>
      <c r="HO83" s="1069">
        <v>1</v>
      </c>
      <c r="HP83" s="855" t="s">
        <v>12</v>
      </c>
      <c r="HQ83" s="855"/>
      <c r="HR83" s="1069">
        <v>1</v>
      </c>
      <c r="HS83" s="855" t="s">
        <v>12</v>
      </c>
      <c r="HT83" s="855"/>
      <c r="HU83" s="1069">
        <v>1</v>
      </c>
      <c r="HV83" s="855" t="s">
        <v>12</v>
      </c>
      <c r="HW83" s="855"/>
      <c r="HX83" s="1069">
        <v>1</v>
      </c>
      <c r="HY83" s="855" t="s">
        <v>12</v>
      </c>
      <c r="HZ83" s="855"/>
      <c r="IA83" s="1069">
        <v>1</v>
      </c>
      <c r="IB83" s="855" t="s">
        <v>12</v>
      </c>
      <c r="IC83" s="855"/>
      <c r="ID83" s="1069">
        <v>1</v>
      </c>
      <c r="IE83" s="855" t="s">
        <v>12</v>
      </c>
      <c r="IF83" s="855"/>
      <c r="IG83" s="1069">
        <v>1</v>
      </c>
      <c r="IH83" s="855" t="s">
        <v>12</v>
      </c>
      <c r="II83" s="855"/>
      <c r="IJ83" s="1069">
        <v>1</v>
      </c>
      <c r="IK83" s="856" t="s">
        <v>12</v>
      </c>
      <c r="IL83" s="1069">
        <v>1</v>
      </c>
      <c r="IM83" s="856" t="s">
        <v>12</v>
      </c>
      <c r="IN83" s="1069">
        <v>1</v>
      </c>
      <c r="IO83" s="855" t="s">
        <v>12</v>
      </c>
      <c r="IP83" s="855"/>
      <c r="IQ83" s="1069">
        <v>1</v>
      </c>
      <c r="IR83" s="855" t="s">
        <v>12</v>
      </c>
      <c r="IS83" s="855"/>
      <c r="IT83" s="1069">
        <v>1</v>
      </c>
      <c r="IU83" s="855" t="s">
        <v>12</v>
      </c>
      <c r="IV83" s="855"/>
      <c r="IW83" s="870"/>
      <c r="IX83" s="1070"/>
      <c r="IY83" s="1070"/>
      <c r="IZ83" s="870"/>
      <c r="JA83" s="1070"/>
      <c r="JB83" s="1070"/>
      <c r="JC83" s="870"/>
      <c r="JD83" s="1070"/>
      <c r="JE83" s="1070"/>
      <c r="JF83" s="870"/>
      <c r="JG83" s="1070"/>
      <c r="JH83" s="1070"/>
      <c r="JI83" s="870"/>
      <c r="JJ83" s="1070"/>
      <c r="JK83" s="1070"/>
      <c r="JL83" s="870"/>
      <c r="JM83" s="913"/>
      <c r="JN83" s="913"/>
      <c r="JO83" s="996"/>
      <c r="JP83" s="997"/>
      <c r="JQ83" s="997"/>
      <c r="JR83" s="996"/>
      <c r="JS83" s="997"/>
      <c r="JT83" s="997"/>
      <c r="JU83" s="996"/>
      <c r="JV83" s="997"/>
      <c r="JW83" s="997"/>
      <c r="JX83" s="996"/>
      <c r="JY83" s="997"/>
      <c r="JZ83" s="997"/>
      <c r="KA83" s="998"/>
      <c r="KB83" s="997"/>
      <c r="KC83" s="997"/>
      <c r="KD83" s="996"/>
      <c r="KE83" s="997"/>
      <c r="KF83" s="997"/>
      <c r="KG83" s="997"/>
      <c r="KH83" s="997"/>
      <c r="KI83" s="997"/>
      <c r="KJ83" s="996"/>
      <c r="KK83" s="996"/>
      <c r="KL83" s="996"/>
      <c r="KM83" s="996"/>
      <c r="KN83" s="996"/>
      <c r="KO83" s="996"/>
      <c r="KP83" s="996"/>
      <c r="KQ83" s="996"/>
      <c r="KR83" s="996"/>
      <c r="KS83" s="998"/>
      <c r="KT83" s="997"/>
      <c r="KU83" s="997"/>
      <c r="KV83" s="996"/>
      <c r="KW83" s="997"/>
      <c r="KX83" s="997"/>
      <c r="KY83" s="996"/>
      <c r="KZ83" s="997"/>
      <c r="LA83" s="997"/>
      <c r="LB83" s="996"/>
      <c r="LC83" s="997"/>
      <c r="LD83" s="997"/>
      <c r="LE83" s="996"/>
      <c r="LF83" s="997"/>
      <c r="LG83" s="997"/>
      <c r="LH83" s="996"/>
      <c r="LI83" s="997"/>
      <c r="LJ83" s="997"/>
      <c r="LK83" s="996"/>
      <c r="LL83" s="997"/>
      <c r="LM83" s="997"/>
      <c r="LN83" s="998"/>
      <c r="LO83" s="997"/>
      <c r="LP83" s="997"/>
      <c r="LQ83" s="996"/>
      <c r="LR83" s="997"/>
      <c r="LS83" s="997"/>
      <c r="LT83" s="996"/>
      <c r="LU83" s="997"/>
      <c r="LV83" s="997"/>
      <c r="LW83" s="996"/>
      <c r="LX83" s="997"/>
      <c r="LY83" s="997"/>
      <c r="LZ83" s="996"/>
      <c r="MA83" s="997"/>
      <c r="MB83" s="997"/>
      <c r="MC83" s="996"/>
      <c r="MD83" s="997"/>
      <c r="ME83" s="997"/>
      <c r="MF83" s="999"/>
      <c r="MG83" s="997"/>
      <c r="MH83" s="997"/>
      <c r="MI83" s="998"/>
      <c r="MJ83" s="997"/>
      <c r="MK83" s="997"/>
      <c r="ML83" s="996"/>
      <c r="MM83" s="997"/>
      <c r="MN83" s="997"/>
      <c r="MO83" s="996"/>
      <c r="MP83" s="997"/>
      <c r="MQ83" s="997"/>
      <c r="MR83" s="996"/>
      <c r="MS83" s="997"/>
      <c r="MT83" s="997"/>
      <c r="MU83" s="996"/>
      <c r="MV83" s="997"/>
      <c r="MW83" s="997"/>
      <c r="MX83" s="996"/>
      <c r="MY83" s="997"/>
      <c r="MZ83" s="997"/>
      <c r="NA83" s="996"/>
      <c r="NB83" s="997"/>
      <c r="NC83" s="997"/>
      <c r="ND83" s="998"/>
      <c r="NE83" s="997"/>
      <c r="NF83" s="997"/>
      <c r="NG83" s="996"/>
      <c r="NH83" s="997"/>
      <c r="NI83" s="997"/>
      <c r="NJ83" s="996"/>
      <c r="NK83" s="997"/>
      <c r="NL83" s="997"/>
      <c r="NM83" s="996"/>
      <c r="NN83" s="997"/>
      <c r="NO83" s="997"/>
      <c r="NP83" s="1000"/>
      <c r="NQ83" s="997"/>
      <c r="NR83" s="997"/>
      <c r="NS83" s="996"/>
      <c r="NT83" s="997"/>
      <c r="NU83" s="997"/>
      <c r="NV83" s="996"/>
      <c r="NW83" s="997"/>
      <c r="NX83" s="997"/>
      <c r="NY83" s="998"/>
      <c r="NZ83" s="997"/>
      <c r="OA83" s="997"/>
      <c r="OB83" s="996"/>
      <c r="OC83" s="997"/>
      <c r="OD83" s="997"/>
      <c r="OE83" s="996"/>
      <c r="OF83" s="997"/>
      <c r="OG83" s="997"/>
      <c r="OH83" s="996"/>
      <c r="OI83" s="997"/>
      <c r="OJ83" s="997"/>
      <c r="OK83" s="996"/>
      <c r="OL83" s="997"/>
      <c r="OM83" s="997"/>
      <c r="ON83" s="996"/>
      <c r="OO83" s="997"/>
      <c r="OP83" s="997"/>
      <c r="OQ83" s="996"/>
      <c r="OR83" s="997"/>
      <c r="OS83" s="997"/>
      <c r="OT83" s="998"/>
      <c r="OU83" s="1071"/>
      <c r="OV83" s="1071"/>
      <c r="OW83" s="998"/>
      <c r="OX83" s="1071"/>
      <c r="OY83" s="1071"/>
      <c r="OZ83" s="998"/>
      <c r="PA83" s="1071"/>
      <c r="PB83" s="1071"/>
    </row>
    <row r="84" spans="1:418" s="700" customFormat="1" ht="13.5" customHeight="1" x14ac:dyDescent="0.25">
      <c r="A84" s="181" t="s">
        <v>239</v>
      </c>
      <c r="B84" s="816"/>
      <c r="C84" s="1190"/>
      <c r="D84" s="816"/>
      <c r="E84" s="817"/>
      <c r="F84" s="818"/>
      <c r="G84" s="818"/>
      <c r="H84" s="817"/>
      <c r="I84" s="818"/>
      <c r="J84" s="818"/>
      <c r="K84" s="817"/>
      <c r="L84" s="818"/>
      <c r="M84" s="818"/>
      <c r="N84" s="817"/>
      <c r="O84" s="818"/>
      <c r="P84" s="818"/>
      <c r="Q84" s="817"/>
      <c r="R84" s="818"/>
      <c r="S84" s="818"/>
      <c r="T84" s="817"/>
      <c r="U84" s="818"/>
      <c r="V84" s="818"/>
      <c r="W84" s="817"/>
      <c r="X84" s="818"/>
      <c r="Y84" s="818"/>
      <c r="Z84" s="817"/>
      <c r="AA84" s="818"/>
      <c r="AB84" s="818"/>
      <c r="AC84" s="817"/>
      <c r="AD84" s="818"/>
      <c r="AE84" s="818"/>
      <c r="AF84" s="817"/>
      <c r="AG84" s="818"/>
      <c r="AH84" s="818"/>
      <c r="AI84" s="817"/>
      <c r="AJ84" s="818"/>
      <c r="AK84" s="818"/>
      <c r="AL84" s="817"/>
      <c r="AM84" s="818"/>
      <c r="AN84" s="818"/>
      <c r="AO84" s="817"/>
      <c r="AP84" s="818"/>
      <c r="AQ84" s="818"/>
      <c r="AR84" s="817"/>
      <c r="AS84" s="818"/>
      <c r="AT84" s="818"/>
      <c r="AU84" s="817"/>
      <c r="AV84" s="818"/>
      <c r="AW84" s="818"/>
      <c r="AX84" s="817"/>
      <c r="AY84" s="818"/>
      <c r="AZ84" s="818"/>
      <c r="BA84" s="817"/>
      <c r="BB84" s="818"/>
      <c r="BC84" s="818"/>
      <c r="BD84" s="817"/>
      <c r="BE84" s="818"/>
      <c r="BF84" s="818"/>
      <c r="BG84" s="817"/>
      <c r="BH84" s="818"/>
      <c r="BI84" s="818"/>
      <c r="BJ84" s="817"/>
      <c r="BK84" s="818"/>
      <c r="BL84" s="818"/>
      <c r="BM84" s="817"/>
      <c r="BN84" s="818"/>
      <c r="BO84" s="818"/>
      <c r="BP84" s="817"/>
      <c r="BQ84" s="818"/>
      <c r="BR84" s="818"/>
      <c r="BS84" s="817"/>
      <c r="BT84" s="817"/>
      <c r="BU84" s="817"/>
      <c r="BV84" s="818"/>
      <c r="BW84" s="818"/>
      <c r="BX84" s="817"/>
      <c r="BY84" s="818"/>
      <c r="BZ84" s="818"/>
      <c r="CA84" s="817"/>
      <c r="CB84" s="818"/>
      <c r="CC84" s="818"/>
      <c r="CD84" s="817"/>
      <c r="CE84" s="818"/>
      <c r="CF84" s="818"/>
      <c r="CG84" s="817"/>
      <c r="CH84" s="818"/>
      <c r="CI84" s="818"/>
      <c r="CJ84" s="817"/>
      <c r="CK84" s="818"/>
      <c r="CL84" s="818"/>
      <c r="CM84" s="817"/>
      <c r="CN84" s="818"/>
      <c r="CO84" s="818"/>
      <c r="CP84" s="817"/>
      <c r="CQ84" s="818"/>
      <c r="CR84" s="818"/>
      <c r="CS84" s="817"/>
      <c r="CT84" s="818"/>
      <c r="CU84" s="818"/>
      <c r="CV84" s="817"/>
      <c r="CW84" s="818"/>
      <c r="CX84" s="818"/>
      <c r="CY84" s="817"/>
      <c r="CZ84" s="818"/>
      <c r="DA84" s="818"/>
      <c r="DB84" s="817"/>
      <c r="DC84" s="817"/>
      <c r="DD84" s="817"/>
      <c r="DE84" s="817"/>
      <c r="DF84" s="817"/>
      <c r="DG84" s="818"/>
      <c r="DH84" s="818"/>
      <c r="DI84" s="817"/>
      <c r="DJ84" s="818"/>
      <c r="DK84" s="818"/>
      <c r="DL84" s="817"/>
      <c r="DM84" s="818"/>
      <c r="DN84" s="818"/>
      <c r="DO84" s="817"/>
      <c r="DP84" s="818"/>
      <c r="DQ84" s="818"/>
      <c r="DR84" s="817"/>
      <c r="DS84" s="818"/>
      <c r="DT84" s="818"/>
      <c r="DU84" s="817"/>
      <c r="DV84" s="818"/>
      <c r="DW84" s="818"/>
      <c r="DX84" s="817"/>
      <c r="DY84" s="818"/>
      <c r="DZ84" s="818"/>
      <c r="EA84" s="817"/>
      <c r="EB84" s="818"/>
      <c r="EC84" s="818"/>
      <c r="ED84" s="817"/>
      <c r="EE84" s="817"/>
      <c r="EF84" s="817"/>
      <c r="EG84" s="818"/>
      <c r="EH84" s="818"/>
      <c r="EI84" s="817"/>
      <c r="EJ84" s="818"/>
      <c r="EK84" s="818"/>
      <c r="EL84" s="817"/>
      <c r="EM84" s="818"/>
      <c r="EN84" s="818"/>
      <c r="EO84" s="817"/>
      <c r="EP84" s="818"/>
      <c r="EQ84" s="818"/>
      <c r="ER84" s="817"/>
      <c r="ES84" s="818"/>
      <c r="ET84" s="818"/>
      <c r="EU84" s="817"/>
      <c r="EV84" s="819"/>
      <c r="EW84" s="819"/>
      <c r="EX84" s="817"/>
      <c r="EY84" s="819"/>
      <c r="EZ84" s="819"/>
      <c r="FA84" s="817"/>
      <c r="FB84" s="819"/>
      <c r="FC84" s="819"/>
      <c r="FD84" s="817"/>
      <c r="FE84" s="819"/>
      <c r="FF84" s="819"/>
      <c r="FG84" s="817"/>
      <c r="FH84" s="819"/>
      <c r="FI84" s="819"/>
      <c r="FJ84" s="817"/>
      <c r="FK84" s="819"/>
      <c r="FL84" s="819"/>
      <c r="FM84" s="817"/>
      <c r="FN84" s="819"/>
      <c r="FO84" s="819"/>
      <c r="FP84" s="817"/>
      <c r="FQ84" s="819"/>
      <c r="FR84" s="819"/>
      <c r="FS84" s="817"/>
      <c r="FT84" s="819"/>
      <c r="FU84" s="819"/>
      <c r="FV84" s="817"/>
      <c r="FW84" s="819"/>
      <c r="FX84" s="819"/>
      <c r="FY84" s="817"/>
      <c r="FZ84" s="819"/>
      <c r="GA84" s="819"/>
      <c r="GB84" s="817"/>
      <c r="GC84" s="819"/>
      <c r="GD84" s="819"/>
      <c r="GE84" s="817"/>
      <c r="GF84" s="819"/>
      <c r="GG84" s="819"/>
      <c r="GH84" s="817"/>
      <c r="GI84" s="819"/>
      <c r="GJ84" s="819"/>
      <c r="GK84" s="820"/>
      <c r="GL84" s="821"/>
      <c r="GM84" s="821"/>
      <c r="GN84" s="820"/>
      <c r="GO84" s="821"/>
      <c r="GP84" s="821"/>
      <c r="GQ84" s="820"/>
      <c r="GR84" s="821"/>
      <c r="GS84" s="821"/>
      <c r="GT84" s="820"/>
      <c r="GU84" s="821"/>
      <c r="GV84" s="821"/>
      <c r="GW84" s="820"/>
      <c r="GX84" s="821"/>
      <c r="GY84" s="821"/>
      <c r="GZ84" s="820"/>
      <c r="HA84" s="821"/>
      <c r="HB84" s="821"/>
      <c r="HC84" s="820"/>
      <c r="HD84" s="821"/>
      <c r="HE84" s="821"/>
      <c r="HF84" s="820"/>
      <c r="HG84" s="821"/>
      <c r="HH84" s="821"/>
      <c r="HI84" s="820"/>
      <c r="HJ84" s="821"/>
      <c r="HK84" s="821"/>
      <c r="HL84" s="820"/>
      <c r="HM84" s="821"/>
      <c r="HN84" s="821"/>
      <c r="HO84" s="820"/>
      <c r="HP84" s="821"/>
      <c r="HQ84" s="821"/>
      <c r="HR84" s="820"/>
      <c r="HS84" s="821"/>
      <c r="HT84" s="821"/>
      <c r="HU84" s="820"/>
      <c r="HV84" s="821"/>
      <c r="HW84" s="821"/>
      <c r="HX84" s="820"/>
      <c r="HY84" s="821"/>
      <c r="HZ84" s="821"/>
      <c r="IA84" s="820"/>
      <c r="IB84" s="821"/>
      <c r="IC84" s="821"/>
      <c r="ID84" s="820"/>
      <c r="IE84" s="821"/>
      <c r="IF84" s="821"/>
      <c r="IG84" s="820"/>
      <c r="IH84" s="821"/>
      <c r="II84" s="821"/>
      <c r="IJ84" s="820"/>
      <c r="IK84" s="822"/>
      <c r="IL84" s="820"/>
      <c r="IM84" s="822"/>
      <c r="IN84" s="820"/>
      <c r="IO84" s="821"/>
      <c r="IP84" s="821"/>
      <c r="IQ84" s="820"/>
      <c r="IR84" s="821"/>
      <c r="IS84" s="821"/>
      <c r="IT84" s="820"/>
      <c r="IU84" s="821"/>
      <c r="IV84" s="821"/>
      <c r="IW84" s="1072"/>
      <c r="IX84" s="1073"/>
      <c r="IY84" s="1073"/>
      <c r="IZ84" s="1074"/>
      <c r="JA84" s="1073"/>
      <c r="JB84" s="1073"/>
      <c r="JC84" s="1075"/>
      <c r="JD84" s="1076"/>
      <c r="JE84" s="1076"/>
      <c r="JF84" s="1077"/>
      <c r="JG84" s="1076"/>
      <c r="JH84" s="1076"/>
      <c r="JI84" s="1075"/>
      <c r="JJ84" s="1076"/>
      <c r="JK84" s="1076"/>
      <c r="JL84" s="1075"/>
      <c r="JM84" s="1076"/>
      <c r="JN84" s="1076"/>
      <c r="JO84" s="1078"/>
      <c r="JP84" s="1079"/>
      <c r="JQ84" s="1079"/>
      <c r="JR84" s="1078"/>
      <c r="JS84" s="1079"/>
      <c r="JT84" s="1079"/>
      <c r="JU84" s="1078"/>
      <c r="JV84" s="1079"/>
      <c r="JW84" s="1079"/>
      <c r="JX84" s="1078"/>
      <c r="JY84" s="1079"/>
      <c r="JZ84" s="1079"/>
      <c r="KA84" s="1078"/>
      <c r="KB84" s="1079"/>
      <c r="KC84" s="1079"/>
      <c r="KD84" s="1078"/>
      <c r="KE84" s="1079"/>
      <c r="KF84" s="1079"/>
      <c r="KG84" s="1079"/>
      <c r="KH84" s="1079"/>
      <c r="KI84" s="1079"/>
      <c r="KJ84" s="1080"/>
      <c r="KK84" s="1078"/>
      <c r="KL84" s="1080"/>
      <c r="KM84" s="1078"/>
      <c r="KN84" s="1080"/>
      <c r="KO84" s="1078"/>
      <c r="KP84" s="1080"/>
      <c r="KQ84" s="1078"/>
      <c r="KR84" s="1078"/>
      <c r="KS84" s="1080"/>
      <c r="KT84" s="1079"/>
      <c r="KU84" s="1079"/>
      <c r="KV84" s="1078"/>
      <c r="KW84" s="1079"/>
      <c r="KX84" s="1079"/>
      <c r="KY84" s="1078"/>
      <c r="KZ84" s="1079"/>
      <c r="LA84" s="1079"/>
      <c r="LB84" s="1078"/>
      <c r="LC84" s="1079"/>
      <c r="LD84" s="1079"/>
      <c r="LE84" s="1078"/>
      <c r="LF84" s="1079"/>
      <c r="LG84" s="1079"/>
      <c r="LH84" s="1078"/>
      <c r="LI84" s="1079"/>
      <c r="LJ84" s="1079"/>
      <c r="LK84" s="1078"/>
      <c r="LL84" s="1079"/>
      <c r="LM84" s="1079"/>
      <c r="LN84" s="1078"/>
      <c r="LO84" s="1079"/>
      <c r="LP84" s="1079"/>
      <c r="LQ84" s="1078"/>
      <c r="LR84" s="1079"/>
      <c r="LS84" s="1079"/>
      <c r="LT84" s="1078"/>
      <c r="LU84" s="1079"/>
      <c r="LV84" s="1079"/>
      <c r="LW84" s="1078"/>
      <c r="LX84" s="1079"/>
      <c r="LY84" s="1079"/>
      <c r="LZ84" s="1078"/>
      <c r="MA84" s="1079"/>
      <c r="MB84" s="1079"/>
      <c r="MC84" s="1078"/>
      <c r="MD84" s="1079"/>
      <c r="ME84" s="1079"/>
      <c r="MF84" s="1078"/>
      <c r="MG84" s="1079"/>
      <c r="MH84" s="1079"/>
      <c r="MI84" s="1078"/>
      <c r="MJ84" s="1079"/>
      <c r="MK84" s="1079"/>
      <c r="ML84" s="1078"/>
      <c r="MM84" s="1079"/>
      <c r="MN84" s="1079"/>
      <c r="MO84" s="1078"/>
      <c r="MP84" s="1079"/>
      <c r="MQ84" s="1079"/>
      <c r="MR84" s="1078"/>
      <c r="MS84" s="1079"/>
      <c r="MT84" s="1079"/>
      <c r="MU84" s="1078"/>
      <c r="MV84" s="1079"/>
      <c r="MW84" s="1079"/>
      <c r="MX84" s="1078"/>
      <c r="MY84" s="1079"/>
      <c r="MZ84" s="1079"/>
      <c r="NA84" s="1078"/>
      <c r="NB84" s="1079"/>
      <c r="NC84" s="1079"/>
      <c r="ND84" s="1078"/>
      <c r="NE84" s="1079"/>
      <c r="NF84" s="1079"/>
      <c r="NG84" s="1078"/>
      <c r="NH84" s="1079"/>
      <c r="NI84" s="1079"/>
      <c r="NJ84" s="1078"/>
      <c r="NK84" s="1079"/>
      <c r="NL84" s="1079"/>
      <c r="NM84" s="1078"/>
      <c r="NN84" s="1079"/>
      <c r="NO84" s="1079"/>
      <c r="NP84" s="1078"/>
      <c r="NQ84" s="1079"/>
      <c r="NR84" s="1079"/>
      <c r="NS84" s="1078"/>
      <c r="NT84" s="1079"/>
      <c r="NU84" s="1079"/>
      <c r="NV84" s="1078"/>
      <c r="NW84" s="1079"/>
      <c r="NX84" s="1079"/>
      <c r="NY84" s="1078"/>
      <c r="NZ84" s="1079"/>
      <c r="OA84" s="1079"/>
      <c r="OB84" s="1078"/>
      <c r="OC84" s="1079"/>
      <c r="OD84" s="1079"/>
      <c r="OE84" s="1078"/>
      <c r="OF84" s="1079"/>
      <c r="OG84" s="1079"/>
      <c r="OH84" s="1081"/>
      <c r="OI84" s="1079"/>
      <c r="OJ84" s="1079"/>
      <c r="OK84" s="1081"/>
      <c r="OL84" s="1079"/>
      <c r="OM84" s="1079"/>
      <c r="ON84" s="1081"/>
      <c r="OO84" s="1079"/>
      <c r="OP84" s="1079"/>
      <c r="OQ84" s="1081"/>
      <c r="OR84" s="1079"/>
      <c r="OS84" s="1079"/>
      <c r="OT84" s="1081"/>
      <c r="OU84" s="1079"/>
      <c r="OV84" s="1079"/>
      <c r="OW84" s="1081"/>
      <c r="OX84" s="1079"/>
      <c r="OY84" s="1079"/>
      <c r="OZ84" s="1081"/>
      <c r="PA84" s="1079"/>
      <c r="PB84" s="1079"/>
    </row>
    <row r="85" spans="1:418" ht="12.75" customHeight="1" x14ac:dyDescent="0.25">
      <c r="A85" s="833" t="s">
        <v>100</v>
      </c>
      <c r="B85" s="937" t="s">
        <v>557</v>
      </c>
      <c r="C85" s="2233" t="s">
        <v>2</v>
      </c>
      <c r="D85" s="834">
        <v>0.33</v>
      </c>
      <c r="E85" s="1082">
        <v>1</v>
      </c>
      <c r="F85" s="838" t="s">
        <v>12</v>
      </c>
      <c r="G85" s="838"/>
      <c r="H85" s="1082">
        <v>1</v>
      </c>
      <c r="I85" s="838" t="s">
        <v>12</v>
      </c>
      <c r="J85" s="838"/>
      <c r="K85" s="1082">
        <v>1</v>
      </c>
      <c r="L85" s="838" t="s">
        <v>12</v>
      </c>
      <c r="M85" s="838"/>
      <c r="N85" s="1082">
        <v>1</v>
      </c>
      <c r="O85" s="838" t="s">
        <v>12</v>
      </c>
      <c r="P85" s="838"/>
      <c r="Q85" s="1082">
        <v>1</v>
      </c>
      <c r="R85" s="838" t="s">
        <v>12</v>
      </c>
      <c r="S85" s="838"/>
      <c r="T85" s="1082">
        <v>1</v>
      </c>
      <c r="U85" s="838" t="s">
        <v>12</v>
      </c>
      <c r="V85" s="838"/>
      <c r="W85" s="1082">
        <v>1</v>
      </c>
      <c r="X85" s="838" t="s">
        <v>12</v>
      </c>
      <c r="Y85" s="838"/>
      <c r="Z85" s="1082">
        <v>1</v>
      </c>
      <c r="AA85" s="838" t="s">
        <v>12</v>
      </c>
      <c r="AB85" s="838"/>
      <c r="AC85" s="1082">
        <v>1</v>
      </c>
      <c r="AD85" s="838" t="s">
        <v>12</v>
      </c>
      <c r="AE85" s="838"/>
      <c r="AF85" s="1082">
        <v>1</v>
      </c>
      <c r="AG85" s="838" t="s">
        <v>12</v>
      </c>
      <c r="AH85" s="838"/>
      <c r="AI85" s="1082">
        <v>1</v>
      </c>
      <c r="AJ85" s="838" t="s">
        <v>12</v>
      </c>
      <c r="AK85" s="838"/>
      <c r="AL85" s="1082">
        <v>1</v>
      </c>
      <c r="AM85" s="838" t="s">
        <v>12</v>
      </c>
      <c r="AN85" s="838"/>
      <c r="AO85" s="1082">
        <v>1</v>
      </c>
      <c r="AP85" s="838" t="s">
        <v>12</v>
      </c>
      <c r="AQ85" s="838"/>
      <c r="AR85" s="1082">
        <v>1</v>
      </c>
      <c r="AS85" s="838" t="s">
        <v>12</v>
      </c>
      <c r="AT85" s="838"/>
      <c r="AU85" s="1082">
        <v>1</v>
      </c>
      <c r="AV85" s="838" t="s">
        <v>12</v>
      </c>
      <c r="AW85" s="838"/>
      <c r="AX85" s="1082">
        <v>1</v>
      </c>
      <c r="AY85" s="838" t="s">
        <v>12</v>
      </c>
      <c r="AZ85" s="838"/>
      <c r="BA85" s="1082">
        <v>1</v>
      </c>
      <c r="BB85" s="838" t="s">
        <v>12</v>
      </c>
      <c r="BC85" s="838"/>
      <c r="BD85" s="1082">
        <v>1</v>
      </c>
      <c r="BE85" s="838" t="s">
        <v>12</v>
      </c>
      <c r="BF85" s="838"/>
      <c r="BG85" s="1082">
        <v>1</v>
      </c>
      <c r="BH85" s="838" t="s">
        <v>12</v>
      </c>
      <c r="BI85" s="838"/>
      <c r="BJ85" s="1082">
        <v>1</v>
      </c>
      <c r="BK85" s="838" t="s">
        <v>12</v>
      </c>
      <c r="BL85" s="838"/>
      <c r="BM85" s="1082">
        <v>1</v>
      </c>
      <c r="BN85" s="838" t="s">
        <v>12</v>
      </c>
      <c r="BO85" s="838"/>
      <c r="BP85" s="1082">
        <v>1</v>
      </c>
      <c r="BQ85" s="838" t="s">
        <v>12</v>
      </c>
      <c r="BR85" s="838"/>
      <c r="BS85" s="1082">
        <v>1</v>
      </c>
      <c r="BT85" s="938" t="s">
        <v>12</v>
      </c>
      <c r="BU85" s="1082">
        <v>1</v>
      </c>
      <c r="BV85" s="838" t="s">
        <v>12</v>
      </c>
      <c r="BW85" s="838"/>
      <c r="BX85" s="1082">
        <v>1</v>
      </c>
      <c r="BY85" s="838" t="s">
        <v>12</v>
      </c>
      <c r="BZ85" s="838"/>
      <c r="CA85" s="1082">
        <v>1</v>
      </c>
      <c r="CB85" s="838" t="s">
        <v>12</v>
      </c>
      <c r="CC85" s="838"/>
      <c r="CD85" s="1082">
        <v>1</v>
      </c>
      <c r="CE85" s="838" t="s">
        <v>12</v>
      </c>
      <c r="CF85" s="838"/>
      <c r="CG85" s="1082">
        <v>1</v>
      </c>
      <c r="CH85" s="838" t="s">
        <v>12</v>
      </c>
      <c r="CI85" s="838"/>
      <c r="CJ85" s="1082">
        <v>1</v>
      </c>
      <c r="CK85" s="838" t="s">
        <v>12</v>
      </c>
      <c r="CL85" s="838"/>
      <c r="CM85" s="1082">
        <v>1</v>
      </c>
      <c r="CN85" s="838" t="s">
        <v>12</v>
      </c>
      <c r="CO85" s="838"/>
      <c r="CP85" s="1082">
        <v>1</v>
      </c>
      <c r="CQ85" s="838" t="s">
        <v>12</v>
      </c>
      <c r="CR85" s="838"/>
      <c r="CS85" s="1082">
        <v>1</v>
      </c>
      <c r="CT85" s="838" t="s">
        <v>12</v>
      </c>
      <c r="CU85" s="838"/>
      <c r="CV85" s="1082">
        <v>1</v>
      </c>
      <c r="CW85" s="838" t="s">
        <v>12</v>
      </c>
      <c r="CX85" s="838"/>
      <c r="CY85" s="1082">
        <v>1</v>
      </c>
      <c r="CZ85" s="838" t="s">
        <v>12</v>
      </c>
      <c r="DA85" s="838"/>
      <c r="DB85" s="1082">
        <v>1</v>
      </c>
      <c r="DC85" s="938" t="s">
        <v>12</v>
      </c>
      <c r="DD85" s="1082">
        <v>1</v>
      </c>
      <c r="DE85" s="938" t="s">
        <v>12</v>
      </c>
      <c r="DF85" s="1082">
        <v>1</v>
      </c>
      <c r="DG85" s="838" t="s">
        <v>12</v>
      </c>
      <c r="DH85" s="838"/>
      <c r="DI85" s="1082">
        <v>1</v>
      </c>
      <c r="DJ85" s="838" t="s">
        <v>12</v>
      </c>
      <c r="DK85" s="838"/>
      <c r="DL85" s="1082">
        <v>1</v>
      </c>
      <c r="DM85" s="838" t="s">
        <v>12</v>
      </c>
      <c r="DN85" s="838"/>
      <c r="DO85" s="1082">
        <v>1</v>
      </c>
      <c r="DP85" s="838" t="s">
        <v>12</v>
      </c>
      <c r="DQ85" s="838"/>
      <c r="DR85" s="1082">
        <v>1</v>
      </c>
      <c r="DS85" s="838" t="s">
        <v>12</v>
      </c>
      <c r="DT85" s="838"/>
      <c r="DU85" s="1082">
        <v>1</v>
      </c>
      <c r="DV85" s="838" t="s">
        <v>12</v>
      </c>
      <c r="DW85" s="838"/>
      <c r="DX85" s="1082">
        <v>1</v>
      </c>
      <c r="DY85" s="838" t="s">
        <v>12</v>
      </c>
      <c r="DZ85" s="838"/>
      <c r="EA85" s="1082">
        <v>0.5</v>
      </c>
      <c r="EB85" s="838" t="s">
        <v>12</v>
      </c>
      <c r="EC85" s="838"/>
      <c r="ED85" s="1082">
        <v>0.5</v>
      </c>
      <c r="EE85" s="938" t="s">
        <v>12</v>
      </c>
      <c r="EF85" s="1082">
        <v>0.5</v>
      </c>
      <c r="EG85" s="838" t="s">
        <v>12</v>
      </c>
      <c r="EH85" s="838"/>
      <c r="EI85" s="1082">
        <v>0.5</v>
      </c>
      <c r="EJ85" s="838" t="s">
        <v>12</v>
      </c>
      <c r="EK85" s="838"/>
      <c r="EL85" s="1082">
        <v>0.5</v>
      </c>
      <c r="EM85" s="838" t="s">
        <v>12</v>
      </c>
      <c r="EN85" s="838"/>
      <c r="EO85" s="1082">
        <v>0.5</v>
      </c>
      <c r="EP85" s="838" t="s">
        <v>12</v>
      </c>
      <c r="EQ85" s="838"/>
      <c r="ER85" s="1082">
        <v>0.5</v>
      </c>
      <c r="ES85" s="838" t="s">
        <v>12</v>
      </c>
      <c r="ET85" s="838"/>
      <c r="EU85" s="1082">
        <v>1.1000000000000001</v>
      </c>
      <c r="EV85" s="838" t="s">
        <v>12</v>
      </c>
      <c r="EW85" s="838"/>
      <c r="EX85" s="1082">
        <v>0.5</v>
      </c>
      <c r="EY85" s="838" t="s">
        <v>12</v>
      </c>
      <c r="EZ85" s="838"/>
      <c r="FA85" s="1082">
        <v>0.5</v>
      </c>
      <c r="FB85" s="838" t="s">
        <v>12</v>
      </c>
      <c r="FC85" s="838"/>
      <c r="FD85" s="1082">
        <v>0.5</v>
      </c>
      <c r="FE85" s="838" t="s">
        <v>12</v>
      </c>
      <c r="FF85" s="838"/>
      <c r="FG85" s="1082">
        <v>0.5</v>
      </c>
      <c r="FH85" s="838" t="s">
        <v>12</v>
      </c>
      <c r="FI85" s="838"/>
      <c r="FJ85" s="1082">
        <v>0.5</v>
      </c>
      <c r="FK85" s="838" t="s">
        <v>12</v>
      </c>
      <c r="FL85" s="838"/>
      <c r="FM85" s="1082">
        <v>5</v>
      </c>
      <c r="FN85" s="838" t="s">
        <v>12</v>
      </c>
      <c r="FO85" s="838"/>
      <c r="FP85" s="1082">
        <v>1.1000000000000001</v>
      </c>
      <c r="FQ85" s="838" t="s">
        <v>12</v>
      </c>
      <c r="FR85" s="838"/>
      <c r="FS85" s="1082">
        <v>0.5</v>
      </c>
      <c r="FT85" s="838" t="s">
        <v>12</v>
      </c>
      <c r="FU85" s="838"/>
      <c r="FV85" s="1082">
        <v>0.5</v>
      </c>
      <c r="FW85" s="838" t="s">
        <v>12</v>
      </c>
      <c r="FX85" s="838"/>
      <c r="FY85" s="1082">
        <v>0.5</v>
      </c>
      <c r="FZ85" s="838" t="s">
        <v>12</v>
      </c>
      <c r="GA85" s="838"/>
      <c r="GB85" s="1082">
        <v>0.5</v>
      </c>
      <c r="GC85" s="838" t="s">
        <v>12</v>
      </c>
      <c r="GD85" s="838"/>
      <c r="GE85" s="1082">
        <v>0.5</v>
      </c>
      <c r="GF85" s="838" t="s">
        <v>12</v>
      </c>
      <c r="GG85" s="838"/>
      <c r="GH85" s="1082">
        <v>5</v>
      </c>
      <c r="GI85" s="838" t="s">
        <v>12</v>
      </c>
      <c r="GJ85" s="838"/>
      <c r="GK85" s="839">
        <v>1</v>
      </c>
      <c r="GL85" s="840" t="s">
        <v>12</v>
      </c>
      <c r="GM85" s="840"/>
      <c r="GN85" s="839">
        <v>1</v>
      </c>
      <c r="GO85" s="840" t="s">
        <v>12</v>
      </c>
      <c r="GP85" s="840"/>
      <c r="GQ85" s="839">
        <v>1</v>
      </c>
      <c r="GR85" s="840" t="s">
        <v>12</v>
      </c>
      <c r="GS85" s="840"/>
      <c r="GT85" s="839">
        <v>1</v>
      </c>
      <c r="GU85" s="840" t="s">
        <v>12</v>
      </c>
      <c r="GV85" s="840"/>
      <c r="GW85" s="839">
        <v>1</v>
      </c>
      <c r="GX85" s="840" t="s">
        <v>12</v>
      </c>
      <c r="GY85" s="840"/>
      <c r="GZ85" s="839">
        <v>5</v>
      </c>
      <c r="HA85" s="840" t="s">
        <v>12</v>
      </c>
      <c r="HB85" s="840"/>
      <c r="HC85" s="1083">
        <v>1</v>
      </c>
      <c r="HD85" s="840" t="s">
        <v>12</v>
      </c>
      <c r="HE85" s="840"/>
      <c r="HF85" s="1083">
        <v>1</v>
      </c>
      <c r="HG85" s="840" t="s">
        <v>12</v>
      </c>
      <c r="HH85" s="840"/>
      <c r="HI85" s="1083">
        <v>1</v>
      </c>
      <c r="HJ85" s="840" t="s">
        <v>12</v>
      </c>
      <c r="HK85" s="840"/>
      <c r="HL85" s="1083">
        <v>1</v>
      </c>
      <c r="HM85" s="840" t="s">
        <v>12</v>
      </c>
      <c r="HN85" s="840"/>
      <c r="HO85" s="1083">
        <v>1</v>
      </c>
      <c r="HP85" s="840" t="s">
        <v>12</v>
      </c>
      <c r="HQ85" s="840"/>
      <c r="HR85" s="1083">
        <v>1</v>
      </c>
      <c r="HS85" s="840" t="s">
        <v>12</v>
      </c>
      <c r="HT85" s="840"/>
      <c r="HU85" s="1083">
        <v>1</v>
      </c>
      <c r="HV85" s="840" t="s">
        <v>12</v>
      </c>
      <c r="HW85" s="840"/>
      <c r="HX85" s="1083">
        <v>1</v>
      </c>
      <c r="HY85" s="840" t="s">
        <v>12</v>
      </c>
      <c r="HZ85" s="840"/>
      <c r="IA85" s="1083">
        <v>1</v>
      </c>
      <c r="IB85" s="840" t="s">
        <v>12</v>
      </c>
      <c r="IC85" s="840"/>
      <c r="ID85" s="1083">
        <v>1</v>
      </c>
      <c r="IE85" s="840" t="s">
        <v>12</v>
      </c>
      <c r="IF85" s="840"/>
      <c r="IG85" s="1083">
        <v>1</v>
      </c>
      <c r="IH85" s="840" t="s">
        <v>12</v>
      </c>
      <c r="II85" s="840"/>
      <c r="IJ85" s="1083">
        <v>1</v>
      </c>
      <c r="IK85" s="841" t="s">
        <v>12</v>
      </c>
      <c r="IL85" s="1083">
        <v>1</v>
      </c>
      <c r="IM85" s="841" t="s">
        <v>12</v>
      </c>
      <c r="IN85" s="1083">
        <v>1</v>
      </c>
      <c r="IO85" s="840" t="s">
        <v>12</v>
      </c>
      <c r="IP85" s="840"/>
      <c r="IQ85" s="1083">
        <v>1</v>
      </c>
      <c r="IR85" s="840" t="s">
        <v>12</v>
      </c>
      <c r="IS85" s="840"/>
      <c r="IT85" s="1083">
        <v>1</v>
      </c>
      <c r="IU85" s="840" t="s">
        <v>12</v>
      </c>
      <c r="IV85" s="840"/>
      <c r="IW85" s="918"/>
      <c r="IX85" s="1084"/>
      <c r="IY85" s="1084"/>
      <c r="IZ85" s="918"/>
      <c r="JA85" s="1084"/>
      <c r="JB85" s="1084"/>
      <c r="JC85" s="918"/>
      <c r="JD85" s="1084"/>
      <c r="JE85" s="1084"/>
      <c r="JF85" s="918"/>
      <c r="JG85" s="1084"/>
      <c r="JH85" s="1084"/>
      <c r="JI85" s="918"/>
      <c r="JJ85" s="1084"/>
      <c r="JK85" s="1084"/>
      <c r="JL85" s="918"/>
      <c r="JM85" s="939"/>
      <c r="JN85" s="939"/>
      <c r="JO85" s="1085"/>
      <c r="JP85" s="1086"/>
      <c r="JQ85" s="1086"/>
      <c r="JR85" s="1085"/>
      <c r="JS85" s="1086"/>
      <c r="JT85" s="1086"/>
      <c r="JU85" s="1085"/>
      <c r="JV85" s="1086"/>
      <c r="JW85" s="1086"/>
      <c r="JX85" s="1085"/>
      <c r="JY85" s="1086"/>
      <c r="JZ85" s="1086"/>
      <c r="KA85" s="1087"/>
      <c r="KB85" s="1086"/>
      <c r="KC85" s="1086"/>
      <c r="KD85" s="1085"/>
      <c r="KE85" s="1086"/>
      <c r="KF85" s="1086"/>
      <c r="KG85" s="1086"/>
      <c r="KH85" s="1086"/>
      <c r="KI85" s="1086"/>
      <c r="KJ85" s="1085"/>
      <c r="KK85" s="1085"/>
      <c r="KL85" s="1085"/>
      <c r="KM85" s="1085"/>
      <c r="KN85" s="1085"/>
      <c r="KO85" s="1085"/>
      <c r="KP85" s="1085"/>
      <c r="KQ85" s="1085"/>
      <c r="KR85" s="1085"/>
      <c r="KS85" s="1087"/>
      <c r="KT85" s="1086"/>
      <c r="KU85" s="1086"/>
      <c r="KV85" s="1085"/>
      <c r="KW85" s="1086"/>
      <c r="KX85" s="1086"/>
      <c r="KY85" s="1085"/>
      <c r="KZ85" s="1086"/>
      <c r="LA85" s="1086"/>
      <c r="LB85" s="1085"/>
      <c r="LC85" s="1086"/>
      <c r="LD85" s="1086"/>
      <c r="LE85" s="1085"/>
      <c r="LF85" s="1086"/>
      <c r="LG85" s="1086"/>
      <c r="LH85" s="1085"/>
      <c r="LI85" s="1086"/>
      <c r="LJ85" s="1086"/>
      <c r="LK85" s="1085"/>
      <c r="LL85" s="1086"/>
      <c r="LM85" s="1086"/>
      <c r="LN85" s="1087"/>
      <c r="LO85" s="1086"/>
      <c r="LP85" s="1086"/>
      <c r="LQ85" s="1085"/>
      <c r="LR85" s="1086"/>
      <c r="LS85" s="1086"/>
      <c r="LT85" s="1085"/>
      <c r="LU85" s="1086"/>
      <c r="LV85" s="1086"/>
      <c r="LW85" s="1085"/>
      <c r="LX85" s="1086"/>
      <c r="LY85" s="1086"/>
      <c r="LZ85" s="1085"/>
      <c r="MA85" s="1086"/>
      <c r="MB85" s="1086"/>
      <c r="MC85" s="1085"/>
      <c r="MD85" s="1086"/>
      <c r="ME85" s="1086"/>
      <c r="MF85" s="1088"/>
      <c r="MG85" s="1086"/>
      <c r="MH85" s="1086"/>
      <c r="MI85" s="1087"/>
      <c r="MJ85" s="1086"/>
      <c r="MK85" s="1086"/>
      <c r="ML85" s="1085"/>
      <c r="MM85" s="1086"/>
      <c r="MN85" s="1086"/>
      <c r="MO85" s="1085"/>
      <c r="MP85" s="1086"/>
      <c r="MQ85" s="1086"/>
      <c r="MR85" s="1085"/>
      <c r="MS85" s="1086"/>
      <c r="MT85" s="1086"/>
      <c r="MU85" s="1085"/>
      <c r="MV85" s="1086"/>
      <c r="MW85" s="1086"/>
      <c r="MX85" s="1085"/>
      <c r="MY85" s="1086"/>
      <c r="MZ85" s="1086"/>
      <c r="NA85" s="1085"/>
      <c r="NB85" s="1086"/>
      <c r="NC85" s="1086"/>
      <c r="ND85" s="1087"/>
      <c r="NE85" s="1086"/>
      <c r="NF85" s="1086"/>
      <c r="NG85" s="1085"/>
      <c r="NH85" s="1086"/>
      <c r="NI85" s="1086"/>
      <c r="NJ85" s="1085"/>
      <c r="NK85" s="1086"/>
      <c r="NL85" s="1086"/>
      <c r="NM85" s="1085"/>
      <c r="NN85" s="1086"/>
      <c r="NO85" s="1086"/>
      <c r="NP85" s="1089"/>
      <c r="NQ85" s="1086"/>
      <c r="NR85" s="1086"/>
      <c r="NS85" s="1085"/>
      <c r="NT85" s="1086"/>
      <c r="NU85" s="1086"/>
      <c r="NV85" s="1085"/>
      <c r="NW85" s="1086"/>
      <c r="NX85" s="1086"/>
      <c r="NY85" s="1087"/>
      <c r="NZ85" s="1086"/>
      <c r="OA85" s="1086"/>
      <c r="OB85" s="1085"/>
      <c r="OC85" s="1086"/>
      <c r="OD85" s="1086"/>
      <c r="OE85" s="1085"/>
      <c r="OF85" s="1086"/>
      <c r="OG85" s="1086"/>
      <c r="OH85" s="1085"/>
      <c r="OI85" s="1086"/>
      <c r="OJ85" s="1086"/>
      <c r="OK85" s="1085"/>
      <c r="OL85" s="1086"/>
      <c r="OM85" s="1086"/>
      <c r="ON85" s="1085"/>
      <c r="OO85" s="1086"/>
      <c r="OP85" s="1086"/>
      <c r="OQ85" s="1085"/>
      <c r="OR85" s="1086"/>
      <c r="OS85" s="1086"/>
      <c r="OT85" s="1087"/>
      <c r="OU85" s="1090"/>
      <c r="OV85" s="1090"/>
      <c r="OW85" s="1087"/>
      <c r="OX85" s="1090"/>
      <c r="OY85" s="1090"/>
      <c r="OZ85" s="1087"/>
      <c r="PA85" s="1090"/>
      <c r="PB85" s="1090"/>
    </row>
    <row r="86" spans="1:418" ht="12.75" customHeight="1" x14ac:dyDescent="0.25">
      <c r="A86" s="768" t="s">
        <v>101</v>
      </c>
      <c r="B86" s="911" t="s">
        <v>557</v>
      </c>
      <c r="C86" s="2230" t="s">
        <v>2</v>
      </c>
      <c r="D86" s="769">
        <v>1.2</v>
      </c>
      <c r="E86" s="1068">
        <v>1</v>
      </c>
      <c r="F86" s="854" t="s">
        <v>12</v>
      </c>
      <c r="G86" s="854"/>
      <c r="H86" s="1068">
        <v>1.1000000000000001</v>
      </c>
      <c r="I86" s="854"/>
      <c r="J86" s="854"/>
      <c r="K86" s="1068">
        <v>1</v>
      </c>
      <c r="L86" s="854" t="s">
        <v>12</v>
      </c>
      <c r="M86" s="854"/>
      <c r="N86" s="1068">
        <v>1</v>
      </c>
      <c r="O86" s="854" t="s">
        <v>12</v>
      </c>
      <c r="P86" s="854"/>
      <c r="Q86" s="1068">
        <v>1</v>
      </c>
      <c r="R86" s="854" t="s">
        <v>12</v>
      </c>
      <c r="S86" s="854"/>
      <c r="T86" s="1068">
        <v>1</v>
      </c>
      <c r="U86" s="854" t="s">
        <v>12</v>
      </c>
      <c r="V86" s="854"/>
      <c r="W86" s="1068">
        <v>1</v>
      </c>
      <c r="X86" s="854" t="s">
        <v>12</v>
      </c>
      <c r="Y86" s="854"/>
      <c r="Z86" s="1068">
        <v>1</v>
      </c>
      <c r="AA86" s="854" t="s">
        <v>12</v>
      </c>
      <c r="AB86" s="854"/>
      <c r="AC86" s="1068">
        <v>1</v>
      </c>
      <c r="AD86" s="854" t="s">
        <v>12</v>
      </c>
      <c r="AE86" s="854"/>
      <c r="AF86" s="1068">
        <v>1</v>
      </c>
      <c r="AG86" s="854" t="s">
        <v>12</v>
      </c>
      <c r="AH86" s="854"/>
      <c r="AI86" s="1068">
        <v>1</v>
      </c>
      <c r="AJ86" s="854" t="s">
        <v>12</v>
      </c>
      <c r="AK86" s="854"/>
      <c r="AL86" s="1068">
        <v>1</v>
      </c>
      <c r="AM86" s="854" t="s">
        <v>12</v>
      </c>
      <c r="AN86" s="854"/>
      <c r="AO86" s="1068">
        <v>0.5</v>
      </c>
      <c r="AP86" s="854" t="s">
        <v>8</v>
      </c>
      <c r="AQ86" s="854"/>
      <c r="AR86" s="1068">
        <v>1</v>
      </c>
      <c r="AS86" s="854" t="s">
        <v>12</v>
      </c>
      <c r="AT86" s="854"/>
      <c r="AU86" s="1068">
        <v>1</v>
      </c>
      <c r="AV86" s="854" t="s">
        <v>12</v>
      </c>
      <c r="AW86" s="854"/>
      <c r="AX86" s="1068">
        <v>1</v>
      </c>
      <c r="AY86" s="854" t="s">
        <v>12</v>
      </c>
      <c r="AZ86" s="854"/>
      <c r="BA86" s="1068">
        <v>1</v>
      </c>
      <c r="BB86" s="854" t="s">
        <v>12</v>
      </c>
      <c r="BC86" s="854"/>
      <c r="BD86" s="1068">
        <v>1</v>
      </c>
      <c r="BE86" s="854" t="s">
        <v>12</v>
      </c>
      <c r="BF86" s="854"/>
      <c r="BG86" s="1068">
        <v>1</v>
      </c>
      <c r="BH86" s="854" t="s">
        <v>12</v>
      </c>
      <c r="BI86" s="854"/>
      <c r="BJ86" s="1068">
        <v>1</v>
      </c>
      <c r="BK86" s="854" t="s">
        <v>12</v>
      </c>
      <c r="BL86" s="854"/>
      <c r="BM86" s="1068">
        <v>1</v>
      </c>
      <c r="BN86" s="854" t="s">
        <v>12</v>
      </c>
      <c r="BO86" s="854"/>
      <c r="BP86" s="1068">
        <v>1</v>
      </c>
      <c r="BQ86" s="854" t="s">
        <v>12</v>
      </c>
      <c r="BR86" s="854"/>
      <c r="BS86" s="1068">
        <v>1</v>
      </c>
      <c r="BT86" s="912" t="s">
        <v>12</v>
      </c>
      <c r="BU86" s="1068">
        <v>1</v>
      </c>
      <c r="BV86" s="854" t="s">
        <v>12</v>
      </c>
      <c r="BW86" s="854"/>
      <c r="BX86" s="1068">
        <v>1</v>
      </c>
      <c r="BY86" s="854" t="s">
        <v>12</v>
      </c>
      <c r="BZ86" s="854"/>
      <c r="CA86" s="1068">
        <v>1</v>
      </c>
      <c r="CB86" s="854" t="s">
        <v>12</v>
      </c>
      <c r="CC86" s="854"/>
      <c r="CD86" s="1068">
        <v>1</v>
      </c>
      <c r="CE86" s="854" t="s">
        <v>12</v>
      </c>
      <c r="CF86" s="854"/>
      <c r="CG86" s="1068">
        <v>1</v>
      </c>
      <c r="CH86" s="854" t="s">
        <v>12</v>
      </c>
      <c r="CI86" s="854"/>
      <c r="CJ86" s="1068">
        <v>1</v>
      </c>
      <c r="CK86" s="854" t="s">
        <v>12</v>
      </c>
      <c r="CL86" s="854"/>
      <c r="CM86" s="1068">
        <v>1</v>
      </c>
      <c r="CN86" s="854" t="s">
        <v>12</v>
      </c>
      <c r="CO86" s="854"/>
      <c r="CP86" s="1068">
        <v>1</v>
      </c>
      <c r="CQ86" s="854" t="s">
        <v>12</v>
      </c>
      <c r="CR86" s="854"/>
      <c r="CS86" s="1068">
        <v>1</v>
      </c>
      <c r="CT86" s="854" t="s">
        <v>12</v>
      </c>
      <c r="CU86" s="854"/>
      <c r="CV86" s="1068">
        <v>1</v>
      </c>
      <c r="CW86" s="854" t="s">
        <v>12</v>
      </c>
      <c r="CX86" s="854"/>
      <c r="CY86" s="1068">
        <v>1</v>
      </c>
      <c r="CZ86" s="854" t="s">
        <v>12</v>
      </c>
      <c r="DA86" s="854"/>
      <c r="DB86" s="1068">
        <v>1</v>
      </c>
      <c r="DC86" s="912" t="s">
        <v>12</v>
      </c>
      <c r="DD86" s="1068">
        <v>1</v>
      </c>
      <c r="DE86" s="912" t="s">
        <v>12</v>
      </c>
      <c r="DF86" s="1068">
        <v>1</v>
      </c>
      <c r="DG86" s="854" t="s">
        <v>12</v>
      </c>
      <c r="DH86" s="854"/>
      <c r="DI86" s="1068">
        <v>1</v>
      </c>
      <c r="DJ86" s="854" t="s">
        <v>12</v>
      </c>
      <c r="DK86" s="854"/>
      <c r="DL86" s="1068">
        <v>1</v>
      </c>
      <c r="DM86" s="854" t="s">
        <v>12</v>
      </c>
      <c r="DN86" s="854"/>
      <c r="DO86" s="1068">
        <v>1</v>
      </c>
      <c r="DP86" s="854" t="s">
        <v>12</v>
      </c>
      <c r="DQ86" s="854"/>
      <c r="DR86" s="1068">
        <v>1</v>
      </c>
      <c r="DS86" s="854" t="s">
        <v>12</v>
      </c>
      <c r="DT86" s="854"/>
      <c r="DU86" s="1068">
        <v>1</v>
      </c>
      <c r="DV86" s="854" t="s">
        <v>12</v>
      </c>
      <c r="DW86" s="854"/>
      <c r="DX86" s="1068">
        <v>1</v>
      </c>
      <c r="DY86" s="854" t="s">
        <v>12</v>
      </c>
      <c r="DZ86" s="854"/>
      <c r="EA86" s="1068">
        <v>0.5</v>
      </c>
      <c r="EB86" s="854" t="s">
        <v>12</v>
      </c>
      <c r="EC86" s="854"/>
      <c r="ED86" s="1068">
        <v>0.5</v>
      </c>
      <c r="EE86" s="912" t="s">
        <v>12</v>
      </c>
      <c r="EF86" s="1068">
        <v>0.5</v>
      </c>
      <c r="EG86" s="854" t="s">
        <v>12</v>
      </c>
      <c r="EH86" s="854"/>
      <c r="EI86" s="1068">
        <v>0.5</v>
      </c>
      <c r="EJ86" s="854" t="s">
        <v>12</v>
      </c>
      <c r="EK86" s="854"/>
      <c r="EL86" s="1068">
        <v>0.5</v>
      </c>
      <c r="EM86" s="854" t="s">
        <v>12</v>
      </c>
      <c r="EN86" s="854"/>
      <c r="EO86" s="1068">
        <v>0.5</v>
      </c>
      <c r="EP86" s="854" t="s">
        <v>12</v>
      </c>
      <c r="EQ86" s="854"/>
      <c r="ER86" s="1068">
        <v>0.5</v>
      </c>
      <c r="ES86" s="854" t="s">
        <v>12</v>
      </c>
      <c r="ET86" s="854"/>
      <c r="EU86" s="1068">
        <v>1.1000000000000001</v>
      </c>
      <c r="EV86" s="854" t="s">
        <v>12</v>
      </c>
      <c r="EW86" s="854"/>
      <c r="EX86" s="1068">
        <v>0.5</v>
      </c>
      <c r="EY86" s="854" t="s">
        <v>12</v>
      </c>
      <c r="EZ86" s="854"/>
      <c r="FA86" s="1068">
        <v>0.5</v>
      </c>
      <c r="FB86" s="854" t="s">
        <v>12</v>
      </c>
      <c r="FC86" s="854"/>
      <c r="FD86" s="1068">
        <v>0.5</v>
      </c>
      <c r="FE86" s="854" t="s">
        <v>12</v>
      </c>
      <c r="FF86" s="854"/>
      <c r="FG86" s="1068">
        <v>0.5</v>
      </c>
      <c r="FH86" s="854" t="s">
        <v>12</v>
      </c>
      <c r="FI86" s="854"/>
      <c r="FJ86" s="1068">
        <v>0.5</v>
      </c>
      <c r="FK86" s="854" t="s">
        <v>12</v>
      </c>
      <c r="FL86" s="854"/>
      <c r="FM86" s="1068">
        <v>5</v>
      </c>
      <c r="FN86" s="854" t="s">
        <v>12</v>
      </c>
      <c r="FO86" s="854"/>
      <c r="FP86" s="1068">
        <v>1.1000000000000001</v>
      </c>
      <c r="FQ86" s="854" t="s">
        <v>12</v>
      </c>
      <c r="FR86" s="854"/>
      <c r="FS86" s="1068">
        <v>0.5</v>
      </c>
      <c r="FT86" s="854" t="s">
        <v>12</v>
      </c>
      <c r="FU86" s="854"/>
      <c r="FV86" s="1068">
        <v>0.5</v>
      </c>
      <c r="FW86" s="854" t="s">
        <v>12</v>
      </c>
      <c r="FX86" s="854"/>
      <c r="FY86" s="1068">
        <v>0.5</v>
      </c>
      <c r="FZ86" s="854" t="s">
        <v>12</v>
      </c>
      <c r="GA86" s="854"/>
      <c r="GB86" s="1068">
        <v>0.5</v>
      </c>
      <c r="GC86" s="854" t="s">
        <v>12</v>
      </c>
      <c r="GD86" s="854"/>
      <c r="GE86" s="1068">
        <v>0.5</v>
      </c>
      <c r="GF86" s="854" t="s">
        <v>12</v>
      </c>
      <c r="GG86" s="854"/>
      <c r="GH86" s="1068">
        <v>5</v>
      </c>
      <c r="GI86" s="854" t="s">
        <v>12</v>
      </c>
      <c r="GJ86" s="854"/>
      <c r="GK86" s="779">
        <v>1</v>
      </c>
      <c r="GL86" s="855" t="s">
        <v>12</v>
      </c>
      <c r="GM86" s="855"/>
      <c r="GN86" s="779">
        <v>1</v>
      </c>
      <c r="GO86" s="855" t="s">
        <v>12</v>
      </c>
      <c r="GP86" s="855"/>
      <c r="GQ86" s="779">
        <v>1</v>
      </c>
      <c r="GR86" s="855" t="s">
        <v>12</v>
      </c>
      <c r="GS86" s="855"/>
      <c r="GT86" s="779">
        <v>1</v>
      </c>
      <c r="GU86" s="855" t="s">
        <v>12</v>
      </c>
      <c r="GV86" s="855"/>
      <c r="GW86" s="779">
        <v>1</v>
      </c>
      <c r="GX86" s="855" t="s">
        <v>12</v>
      </c>
      <c r="GY86" s="855"/>
      <c r="GZ86" s="779">
        <v>5</v>
      </c>
      <c r="HA86" s="855" t="s">
        <v>12</v>
      </c>
      <c r="HB86" s="855"/>
      <c r="HC86" s="1069">
        <v>1</v>
      </c>
      <c r="HD86" s="855" t="s">
        <v>12</v>
      </c>
      <c r="HE86" s="855"/>
      <c r="HF86" s="1069">
        <v>1</v>
      </c>
      <c r="HG86" s="855" t="s">
        <v>12</v>
      </c>
      <c r="HH86" s="855"/>
      <c r="HI86" s="1069">
        <v>1</v>
      </c>
      <c r="HJ86" s="855" t="s">
        <v>12</v>
      </c>
      <c r="HK86" s="855"/>
      <c r="HL86" s="1069">
        <v>1</v>
      </c>
      <c r="HM86" s="855" t="s">
        <v>12</v>
      </c>
      <c r="HN86" s="855"/>
      <c r="HO86" s="1069">
        <v>1</v>
      </c>
      <c r="HP86" s="855" t="s">
        <v>12</v>
      </c>
      <c r="HQ86" s="855"/>
      <c r="HR86" s="1069">
        <v>1</v>
      </c>
      <c r="HS86" s="855" t="s">
        <v>12</v>
      </c>
      <c r="HT86" s="855"/>
      <c r="HU86" s="1069">
        <v>1</v>
      </c>
      <c r="HV86" s="855" t="s">
        <v>12</v>
      </c>
      <c r="HW86" s="855"/>
      <c r="HX86" s="1069">
        <v>1</v>
      </c>
      <c r="HY86" s="855" t="s">
        <v>12</v>
      </c>
      <c r="HZ86" s="855"/>
      <c r="IA86" s="1069">
        <v>1</v>
      </c>
      <c r="IB86" s="855" t="s">
        <v>12</v>
      </c>
      <c r="IC86" s="855"/>
      <c r="ID86" s="1069">
        <v>1</v>
      </c>
      <c r="IE86" s="855" t="s">
        <v>12</v>
      </c>
      <c r="IF86" s="855"/>
      <c r="IG86" s="1069">
        <v>1</v>
      </c>
      <c r="IH86" s="855" t="s">
        <v>12</v>
      </c>
      <c r="II86" s="855"/>
      <c r="IJ86" s="1069">
        <v>1</v>
      </c>
      <c r="IK86" s="856" t="s">
        <v>12</v>
      </c>
      <c r="IL86" s="1069">
        <v>1</v>
      </c>
      <c r="IM86" s="856" t="s">
        <v>12</v>
      </c>
      <c r="IN86" s="1069">
        <v>0.15</v>
      </c>
      <c r="IO86" s="855" t="s">
        <v>8</v>
      </c>
      <c r="IP86" s="855"/>
      <c r="IQ86" s="1069">
        <v>1</v>
      </c>
      <c r="IR86" s="855" t="s">
        <v>12</v>
      </c>
      <c r="IS86" s="855"/>
      <c r="IT86" s="1069">
        <v>1</v>
      </c>
      <c r="IU86" s="855" t="s">
        <v>12</v>
      </c>
      <c r="IV86" s="855"/>
      <c r="IW86" s="870"/>
      <c r="IX86" s="1070"/>
      <c r="IY86" s="1070"/>
      <c r="IZ86" s="870"/>
      <c r="JA86" s="1070"/>
      <c r="JB86" s="1070"/>
      <c r="JC86" s="870"/>
      <c r="JD86" s="1070"/>
      <c r="JE86" s="1070"/>
      <c r="JF86" s="870"/>
      <c r="JG86" s="1070"/>
      <c r="JH86" s="1070"/>
      <c r="JI86" s="870"/>
      <c r="JJ86" s="1070"/>
      <c r="JK86" s="1070"/>
      <c r="JL86" s="870"/>
      <c r="JM86" s="913"/>
      <c r="JN86" s="913"/>
      <c r="JO86" s="996"/>
      <c r="JP86" s="997"/>
      <c r="JQ86" s="997"/>
      <c r="JR86" s="996"/>
      <c r="JS86" s="997"/>
      <c r="JT86" s="997"/>
      <c r="JU86" s="996"/>
      <c r="JV86" s="997"/>
      <c r="JW86" s="997"/>
      <c r="JX86" s="996"/>
      <c r="JY86" s="997"/>
      <c r="JZ86" s="997"/>
      <c r="KA86" s="998"/>
      <c r="KB86" s="997"/>
      <c r="KC86" s="997"/>
      <c r="KD86" s="996"/>
      <c r="KE86" s="997"/>
      <c r="KF86" s="997"/>
      <c r="KG86" s="997"/>
      <c r="KH86" s="997"/>
      <c r="KI86" s="997"/>
      <c r="KJ86" s="996"/>
      <c r="KK86" s="996"/>
      <c r="KL86" s="996"/>
      <c r="KM86" s="996"/>
      <c r="KN86" s="996"/>
      <c r="KO86" s="996"/>
      <c r="KP86" s="996"/>
      <c r="KQ86" s="996"/>
      <c r="KR86" s="996"/>
      <c r="KS86" s="998"/>
      <c r="KT86" s="997"/>
      <c r="KU86" s="997"/>
      <c r="KV86" s="996"/>
      <c r="KW86" s="997"/>
      <c r="KX86" s="997"/>
      <c r="KY86" s="996"/>
      <c r="KZ86" s="997"/>
      <c r="LA86" s="997"/>
      <c r="LB86" s="996"/>
      <c r="LC86" s="997"/>
      <c r="LD86" s="997"/>
      <c r="LE86" s="996"/>
      <c r="LF86" s="997"/>
      <c r="LG86" s="997"/>
      <c r="LH86" s="996"/>
      <c r="LI86" s="997"/>
      <c r="LJ86" s="997"/>
      <c r="LK86" s="996"/>
      <c r="LL86" s="997"/>
      <c r="LM86" s="997"/>
      <c r="LN86" s="998"/>
      <c r="LO86" s="997"/>
      <c r="LP86" s="997"/>
      <c r="LQ86" s="996"/>
      <c r="LR86" s="997"/>
      <c r="LS86" s="997"/>
      <c r="LT86" s="996"/>
      <c r="LU86" s="997"/>
      <c r="LV86" s="997"/>
      <c r="LW86" s="996"/>
      <c r="LX86" s="997"/>
      <c r="LY86" s="997"/>
      <c r="LZ86" s="996"/>
      <c r="MA86" s="997"/>
      <c r="MB86" s="997"/>
      <c r="MC86" s="996"/>
      <c r="MD86" s="997"/>
      <c r="ME86" s="997"/>
      <c r="MF86" s="999"/>
      <c r="MG86" s="997"/>
      <c r="MH86" s="997"/>
      <c r="MI86" s="998"/>
      <c r="MJ86" s="997"/>
      <c r="MK86" s="997"/>
      <c r="ML86" s="996"/>
      <c r="MM86" s="997"/>
      <c r="MN86" s="997"/>
      <c r="MO86" s="996"/>
      <c r="MP86" s="997"/>
      <c r="MQ86" s="997"/>
      <c r="MR86" s="996"/>
      <c r="MS86" s="997"/>
      <c r="MT86" s="997"/>
      <c r="MU86" s="996"/>
      <c r="MV86" s="997"/>
      <c r="MW86" s="997"/>
      <c r="MX86" s="996"/>
      <c r="MY86" s="997"/>
      <c r="MZ86" s="997"/>
      <c r="NA86" s="996"/>
      <c r="NB86" s="997"/>
      <c r="NC86" s="997"/>
      <c r="ND86" s="998"/>
      <c r="NE86" s="997"/>
      <c r="NF86" s="997"/>
      <c r="NG86" s="996"/>
      <c r="NH86" s="997"/>
      <c r="NI86" s="997"/>
      <c r="NJ86" s="996"/>
      <c r="NK86" s="997"/>
      <c r="NL86" s="997"/>
      <c r="NM86" s="996"/>
      <c r="NN86" s="997"/>
      <c r="NO86" s="997"/>
      <c r="NP86" s="1000"/>
      <c r="NQ86" s="997"/>
      <c r="NR86" s="997"/>
      <c r="NS86" s="996"/>
      <c r="NT86" s="997"/>
      <c r="NU86" s="997"/>
      <c r="NV86" s="996"/>
      <c r="NW86" s="997"/>
      <c r="NX86" s="997"/>
      <c r="NY86" s="998"/>
      <c r="NZ86" s="997"/>
      <c r="OA86" s="997"/>
      <c r="OB86" s="996"/>
      <c r="OC86" s="997"/>
      <c r="OD86" s="997"/>
      <c r="OE86" s="996"/>
      <c r="OF86" s="997"/>
      <c r="OG86" s="997"/>
      <c r="OH86" s="996"/>
      <c r="OI86" s="997"/>
      <c r="OJ86" s="997"/>
      <c r="OK86" s="996"/>
      <c r="OL86" s="997"/>
      <c r="OM86" s="997"/>
      <c r="ON86" s="996"/>
      <c r="OO86" s="997"/>
      <c r="OP86" s="997"/>
      <c r="OQ86" s="996"/>
      <c r="OR86" s="997"/>
      <c r="OS86" s="997"/>
      <c r="OT86" s="998"/>
      <c r="OU86" s="1071"/>
      <c r="OV86" s="1071"/>
      <c r="OW86" s="998"/>
      <c r="OX86" s="1071"/>
      <c r="OY86" s="1071"/>
      <c r="OZ86" s="998"/>
      <c r="PA86" s="1071"/>
      <c r="PB86" s="1071"/>
    </row>
    <row r="87" spans="1:418" ht="12.75" customHeight="1" x14ac:dyDescent="0.25">
      <c r="A87" s="768" t="s">
        <v>102</v>
      </c>
      <c r="B87" s="911" t="s">
        <v>557</v>
      </c>
      <c r="C87" s="2230" t="s">
        <v>2</v>
      </c>
      <c r="D87" s="769">
        <v>47</v>
      </c>
      <c r="E87" s="1068">
        <v>1.7</v>
      </c>
      <c r="F87" s="854"/>
      <c r="G87" s="854"/>
      <c r="H87" s="1068">
        <v>1</v>
      </c>
      <c r="I87" s="854" t="s">
        <v>12</v>
      </c>
      <c r="J87" s="854"/>
      <c r="K87" s="1068">
        <v>1</v>
      </c>
      <c r="L87" s="854" t="s">
        <v>12</v>
      </c>
      <c r="M87" s="854"/>
      <c r="N87" s="1068">
        <v>1</v>
      </c>
      <c r="O87" s="854" t="s">
        <v>12</v>
      </c>
      <c r="P87" s="854"/>
      <c r="Q87" s="1068">
        <v>1.7</v>
      </c>
      <c r="R87" s="854"/>
      <c r="S87" s="854"/>
      <c r="T87" s="1068">
        <v>1</v>
      </c>
      <c r="U87" s="854" t="s">
        <v>12</v>
      </c>
      <c r="V87" s="854"/>
      <c r="W87" s="1068">
        <v>1</v>
      </c>
      <c r="X87" s="854" t="s">
        <v>12</v>
      </c>
      <c r="Y87" s="854"/>
      <c r="Z87" s="1068">
        <v>1</v>
      </c>
      <c r="AA87" s="854" t="s">
        <v>12</v>
      </c>
      <c r="AB87" s="854"/>
      <c r="AC87" s="1068">
        <v>1</v>
      </c>
      <c r="AD87" s="854" t="s">
        <v>12</v>
      </c>
      <c r="AE87" s="854"/>
      <c r="AF87" s="1068">
        <v>1</v>
      </c>
      <c r="AG87" s="854" t="s">
        <v>12</v>
      </c>
      <c r="AH87" s="854"/>
      <c r="AI87" s="1068">
        <v>3.7</v>
      </c>
      <c r="AJ87" s="854"/>
      <c r="AK87" s="854"/>
      <c r="AL87" s="1068">
        <v>1</v>
      </c>
      <c r="AM87" s="854" t="s">
        <v>12</v>
      </c>
      <c r="AN87" s="854"/>
      <c r="AO87" s="1068">
        <v>1</v>
      </c>
      <c r="AP87" s="854" t="s">
        <v>12</v>
      </c>
      <c r="AQ87" s="854"/>
      <c r="AR87" s="1068">
        <v>1</v>
      </c>
      <c r="AS87" s="854" t="s">
        <v>12</v>
      </c>
      <c r="AT87" s="854"/>
      <c r="AU87" s="1068">
        <v>1</v>
      </c>
      <c r="AV87" s="854" t="s">
        <v>12</v>
      </c>
      <c r="AW87" s="854"/>
      <c r="AX87" s="1068">
        <v>1</v>
      </c>
      <c r="AY87" s="854" t="s">
        <v>12</v>
      </c>
      <c r="AZ87" s="854"/>
      <c r="BA87" s="1068">
        <v>1</v>
      </c>
      <c r="BB87" s="854" t="s">
        <v>12</v>
      </c>
      <c r="BC87" s="854"/>
      <c r="BD87" s="1068">
        <v>1</v>
      </c>
      <c r="BE87" s="854" t="s">
        <v>12</v>
      </c>
      <c r="BF87" s="854"/>
      <c r="BG87" s="1068">
        <v>1</v>
      </c>
      <c r="BH87" s="854" t="s">
        <v>12</v>
      </c>
      <c r="BI87" s="854"/>
      <c r="BJ87" s="1068">
        <v>1</v>
      </c>
      <c r="BK87" s="854" t="s">
        <v>12</v>
      </c>
      <c r="BL87" s="854"/>
      <c r="BM87" s="1068">
        <v>1</v>
      </c>
      <c r="BN87" s="854" t="s">
        <v>12</v>
      </c>
      <c r="BO87" s="854"/>
      <c r="BP87" s="1068">
        <v>1</v>
      </c>
      <c r="BQ87" s="854" t="s">
        <v>12</v>
      </c>
      <c r="BR87" s="854"/>
      <c r="BS87" s="1068">
        <v>1</v>
      </c>
      <c r="BT87" s="912" t="s">
        <v>12</v>
      </c>
      <c r="BU87" s="1068">
        <v>1</v>
      </c>
      <c r="BV87" s="854" t="s">
        <v>12</v>
      </c>
      <c r="BW87" s="854"/>
      <c r="BX87" s="1068">
        <v>0.19</v>
      </c>
      <c r="BY87" s="854" t="s">
        <v>8</v>
      </c>
      <c r="BZ87" s="854"/>
      <c r="CA87" s="1068">
        <v>0.24</v>
      </c>
      <c r="CB87" s="854" t="s">
        <v>8</v>
      </c>
      <c r="CC87" s="854"/>
      <c r="CD87" s="1068">
        <v>1</v>
      </c>
      <c r="CE87" s="854" t="s">
        <v>12</v>
      </c>
      <c r="CF87" s="854"/>
      <c r="CG87" s="1068">
        <v>1</v>
      </c>
      <c r="CH87" s="854" t="s">
        <v>12</v>
      </c>
      <c r="CI87" s="854"/>
      <c r="CJ87" s="1068">
        <v>1</v>
      </c>
      <c r="CK87" s="854" t="s">
        <v>12</v>
      </c>
      <c r="CL87" s="854"/>
      <c r="CM87" s="1068">
        <v>1</v>
      </c>
      <c r="CN87" s="854" t="s">
        <v>12</v>
      </c>
      <c r="CO87" s="854"/>
      <c r="CP87" s="1068">
        <v>1</v>
      </c>
      <c r="CQ87" s="854" t="s">
        <v>12</v>
      </c>
      <c r="CR87" s="854"/>
      <c r="CS87" s="1068">
        <v>0.25</v>
      </c>
      <c r="CT87" s="854" t="s">
        <v>8</v>
      </c>
      <c r="CU87" s="854"/>
      <c r="CV87" s="1068">
        <v>1</v>
      </c>
      <c r="CW87" s="854" t="s">
        <v>12</v>
      </c>
      <c r="CX87" s="854"/>
      <c r="CY87" s="1068">
        <v>1</v>
      </c>
      <c r="CZ87" s="854" t="s">
        <v>12</v>
      </c>
      <c r="DA87" s="854"/>
      <c r="DB87" s="1068">
        <v>1</v>
      </c>
      <c r="DC87" s="912" t="s">
        <v>12</v>
      </c>
      <c r="DD87" s="1068">
        <v>1</v>
      </c>
      <c r="DE87" s="912" t="s">
        <v>12</v>
      </c>
      <c r="DF87" s="1068">
        <v>0.48</v>
      </c>
      <c r="DG87" s="854" t="s">
        <v>8</v>
      </c>
      <c r="DH87" s="854"/>
      <c r="DI87" s="1068">
        <v>0.39</v>
      </c>
      <c r="DJ87" s="854" t="s">
        <v>8</v>
      </c>
      <c r="DK87" s="854"/>
      <c r="DL87" s="1068">
        <v>0.21</v>
      </c>
      <c r="DM87" s="854" t="s">
        <v>8</v>
      </c>
      <c r="DN87" s="854"/>
      <c r="DO87" s="1068">
        <v>0.23</v>
      </c>
      <c r="DP87" s="854" t="s">
        <v>8</v>
      </c>
      <c r="DQ87" s="854"/>
      <c r="DR87" s="1068">
        <v>0.26</v>
      </c>
      <c r="DS87" s="854" t="s">
        <v>8</v>
      </c>
      <c r="DT87" s="854"/>
      <c r="DU87" s="1068">
        <v>0.21</v>
      </c>
      <c r="DV87" s="854" t="s">
        <v>8</v>
      </c>
      <c r="DW87" s="854"/>
      <c r="DX87" s="1068">
        <v>0.22</v>
      </c>
      <c r="DY87" s="854" t="s">
        <v>8</v>
      </c>
      <c r="DZ87" s="854"/>
      <c r="EA87" s="1068">
        <v>0.5</v>
      </c>
      <c r="EB87" s="854" t="s">
        <v>12</v>
      </c>
      <c r="EC87" s="854"/>
      <c r="ED87" s="1068">
        <v>0.5</v>
      </c>
      <c r="EE87" s="912" t="s">
        <v>12</v>
      </c>
      <c r="EF87" s="1068">
        <v>0.5</v>
      </c>
      <c r="EG87" s="854" t="s">
        <v>12</v>
      </c>
      <c r="EH87" s="854"/>
      <c r="EI87" s="1068">
        <v>0.5</v>
      </c>
      <c r="EJ87" s="854" t="s">
        <v>12</v>
      </c>
      <c r="EK87" s="854"/>
      <c r="EL87" s="1068">
        <v>0.5</v>
      </c>
      <c r="EM87" s="854" t="s">
        <v>12</v>
      </c>
      <c r="EN87" s="854"/>
      <c r="EO87" s="1068">
        <v>0.5</v>
      </c>
      <c r="EP87" s="854" t="s">
        <v>12</v>
      </c>
      <c r="EQ87" s="854"/>
      <c r="ER87" s="1068">
        <v>0.5</v>
      </c>
      <c r="ES87" s="854" t="s">
        <v>12</v>
      </c>
      <c r="ET87" s="854"/>
      <c r="EU87" s="1068">
        <v>1.1000000000000001</v>
      </c>
      <c r="EV87" s="854" t="s">
        <v>12</v>
      </c>
      <c r="EW87" s="854"/>
      <c r="EX87" s="1068">
        <v>0.5</v>
      </c>
      <c r="EY87" s="854" t="s">
        <v>12</v>
      </c>
      <c r="EZ87" s="854"/>
      <c r="FA87" s="1068">
        <v>0.5</v>
      </c>
      <c r="FB87" s="854" t="s">
        <v>12</v>
      </c>
      <c r="FC87" s="854"/>
      <c r="FD87" s="1068">
        <v>0.5</v>
      </c>
      <c r="FE87" s="854" t="s">
        <v>12</v>
      </c>
      <c r="FF87" s="854"/>
      <c r="FG87" s="1068">
        <v>0.5</v>
      </c>
      <c r="FH87" s="854" t="s">
        <v>12</v>
      </c>
      <c r="FI87" s="854"/>
      <c r="FJ87" s="1068">
        <v>0.5</v>
      </c>
      <c r="FK87" s="854" t="s">
        <v>12</v>
      </c>
      <c r="FL87" s="854"/>
      <c r="FM87" s="1068">
        <v>5</v>
      </c>
      <c r="FN87" s="854" t="s">
        <v>12</v>
      </c>
      <c r="FO87" s="854"/>
      <c r="FP87" s="1068">
        <v>1.1000000000000001</v>
      </c>
      <c r="FQ87" s="854" t="s">
        <v>12</v>
      </c>
      <c r="FR87" s="854"/>
      <c r="FS87" s="1068">
        <v>0.5</v>
      </c>
      <c r="FT87" s="854" t="s">
        <v>12</v>
      </c>
      <c r="FU87" s="854"/>
      <c r="FV87" s="1068">
        <v>0.5</v>
      </c>
      <c r="FW87" s="854" t="s">
        <v>12</v>
      </c>
      <c r="FX87" s="854"/>
      <c r="FY87" s="1068">
        <v>0.5</v>
      </c>
      <c r="FZ87" s="854" t="s">
        <v>12</v>
      </c>
      <c r="GA87" s="854"/>
      <c r="GB87" s="1068">
        <v>0.5</v>
      </c>
      <c r="GC87" s="854" t="s">
        <v>12</v>
      </c>
      <c r="GD87" s="854"/>
      <c r="GE87" s="1068">
        <v>0.5</v>
      </c>
      <c r="GF87" s="854" t="s">
        <v>12</v>
      </c>
      <c r="GG87" s="854"/>
      <c r="GH87" s="1068">
        <v>5</v>
      </c>
      <c r="GI87" s="854" t="s">
        <v>12</v>
      </c>
      <c r="GJ87" s="854"/>
      <c r="GK87" s="779">
        <v>1</v>
      </c>
      <c r="GL87" s="855" t="s">
        <v>12</v>
      </c>
      <c r="GM87" s="855"/>
      <c r="GN87" s="779">
        <v>1</v>
      </c>
      <c r="GO87" s="855" t="s">
        <v>12</v>
      </c>
      <c r="GP87" s="855"/>
      <c r="GQ87" s="779">
        <v>0.12000000000000001</v>
      </c>
      <c r="GR87" s="855" t="s">
        <v>8</v>
      </c>
      <c r="GS87" s="855"/>
      <c r="GT87" s="779">
        <v>1</v>
      </c>
      <c r="GU87" s="855" t="s">
        <v>12</v>
      </c>
      <c r="GV87" s="855"/>
      <c r="GW87" s="779">
        <v>1</v>
      </c>
      <c r="GX87" s="855" t="s">
        <v>12</v>
      </c>
      <c r="GY87" s="855"/>
      <c r="GZ87" s="779">
        <v>5</v>
      </c>
      <c r="HA87" s="855" t="s">
        <v>12</v>
      </c>
      <c r="HB87" s="855"/>
      <c r="HC87" s="1069">
        <v>1</v>
      </c>
      <c r="HD87" s="855" t="s">
        <v>12</v>
      </c>
      <c r="HE87" s="855"/>
      <c r="HF87" s="1069">
        <v>1</v>
      </c>
      <c r="HG87" s="855" t="s">
        <v>12</v>
      </c>
      <c r="HH87" s="855"/>
      <c r="HI87" s="1069">
        <v>0.2</v>
      </c>
      <c r="HJ87" s="855" t="s">
        <v>8</v>
      </c>
      <c r="HK87" s="855"/>
      <c r="HL87" s="1069">
        <v>1</v>
      </c>
      <c r="HM87" s="855" t="s">
        <v>12</v>
      </c>
      <c r="HN87" s="855"/>
      <c r="HO87" s="1069">
        <v>1</v>
      </c>
      <c r="HP87" s="855" t="s">
        <v>12</v>
      </c>
      <c r="HQ87" s="855"/>
      <c r="HR87" s="1069">
        <v>1</v>
      </c>
      <c r="HS87" s="855" t="s">
        <v>12</v>
      </c>
      <c r="HT87" s="855"/>
      <c r="HU87" s="1069">
        <v>1</v>
      </c>
      <c r="HV87" s="855" t="s">
        <v>12</v>
      </c>
      <c r="HW87" s="855"/>
      <c r="HX87" s="1069">
        <v>1</v>
      </c>
      <c r="HY87" s="855" t="s">
        <v>12</v>
      </c>
      <c r="HZ87" s="855"/>
      <c r="IA87" s="1069">
        <v>1.6</v>
      </c>
      <c r="IB87" s="855" t="s">
        <v>3</v>
      </c>
      <c r="IC87" s="855"/>
      <c r="ID87" s="1069">
        <v>0.15</v>
      </c>
      <c r="IE87" s="855" t="s">
        <v>8</v>
      </c>
      <c r="IF87" s="855"/>
      <c r="IG87" s="1069">
        <v>0.63</v>
      </c>
      <c r="IH87" s="855" t="s">
        <v>8</v>
      </c>
      <c r="II87" s="855"/>
      <c r="IJ87" s="1069">
        <v>1</v>
      </c>
      <c r="IK87" s="856" t="s">
        <v>12</v>
      </c>
      <c r="IL87" s="1069">
        <v>1</v>
      </c>
      <c r="IM87" s="856" t="s">
        <v>12</v>
      </c>
      <c r="IN87" s="1069">
        <v>1</v>
      </c>
      <c r="IO87" s="855" t="s">
        <v>12</v>
      </c>
      <c r="IP87" s="855"/>
      <c r="IQ87" s="1069">
        <v>1</v>
      </c>
      <c r="IR87" s="855" t="s">
        <v>12</v>
      </c>
      <c r="IS87" s="855"/>
      <c r="IT87" s="1069">
        <v>1</v>
      </c>
      <c r="IU87" s="855" t="s">
        <v>12</v>
      </c>
      <c r="IV87" s="855"/>
      <c r="IW87" s="870"/>
      <c r="IX87" s="1070"/>
      <c r="IY87" s="1070"/>
      <c r="IZ87" s="870"/>
      <c r="JA87" s="1070"/>
      <c r="JB87" s="1070"/>
      <c r="JC87" s="870"/>
      <c r="JD87" s="1070"/>
      <c r="JE87" s="1070"/>
      <c r="JF87" s="870"/>
      <c r="JG87" s="1070"/>
      <c r="JH87" s="1070"/>
      <c r="JI87" s="870"/>
      <c r="JJ87" s="1070"/>
      <c r="JK87" s="1070"/>
      <c r="JL87" s="870"/>
      <c r="JM87" s="913"/>
      <c r="JN87" s="913"/>
      <c r="JO87" s="996"/>
      <c r="JP87" s="997"/>
      <c r="JQ87" s="997"/>
      <c r="JR87" s="996"/>
      <c r="JS87" s="997"/>
      <c r="JT87" s="997"/>
      <c r="JU87" s="996"/>
      <c r="JV87" s="997"/>
      <c r="JW87" s="997"/>
      <c r="JX87" s="996"/>
      <c r="JY87" s="997"/>
      <c r="JZ87" s="997"/>
      <c r="KA87" s="998"/>
      <c r="KB87" s="997"/>
      <c r="KC87" s="997"/>
      <c r="KD87" s="996"/>
      <c r="KE87" s="997"/>
      <c r="KF87" s="997"/>
      <c r="KG87" s="997"/>
      <c r="KH87" s="997"/>
      <c r="KI87" s="997"/>
      <c r="KJ87" s="996"/>
      <c r="KK87" s="996"/>
      <c r="KL87" s="996"/>
      <c r="KM87" s="996"/>
      <c r="KN87" s="996"/>
      <c r="KO87" s="996"/>
      <c r="KP87" s="996"/>
      <c r="KQ87" s="996"/>
      <c r="KR87" s="996"/>
      <c r="KS87" s="998"/>
      <c r="KT87" s="997"/>
      <c r="KU87" s="997"/>
      <c r="KV87" s="996"/>
      <c r="KW87" s="997"/>
      <c r="KX87" s="997"/>
      <c r="KY87" s="996"/>
      <c r="KZ87" s="997"/>
      <c r="LA87" s="997"/>
      <c r="LB87" s="996"/>
      <c r="LC87" s="997"/>
      <c r="LD87" s="997"/>
      <c r="LE87" s="996"/>
      <c r="LF87" s="997"/>
      <c r="LG87" s="997"/>
      <c r="LH87" s="996"/>
      <c r="LI87" s="997"/>
      <c r="LJ87" s="997"/>
      <c r="LK87" s="996"/>
      <c r="LL87" s="997"/>
      <c r="LM87" s="997"/>
      <c r="LN87" s="998"/>
      <c r="LO87" s="997"/>
      <c r="LP87" s="997"/>
      <c r="LQ87" s="996"/>
      <c r="LR87" s="997"/>
      <c r="LS87" s="997"/>
      <c r="LT87" s="996"/>
      <c r="LU87" s="997"/>
      <c r="LV87" s="997"/>
      <c r="LW87" s="996"/>
      <c r="LX87" s="997"/>
      <c r="LY87" s="997"/>
      <c r="LZ87" s="996"/>
      <c r="MA87" s="997"/>
      <c r="MB87" s="997"/>
      <c r="MC87" s="996"/>
      <c r="MD87" s="997"/>
      <c r="ME87" s="997"/>
      <c r="MF87" s="999"/>
      <c r="MG87" s="997"/>
      <c r="MH87" s="997"/>
      <c r="MI87" s="998"/>
      <c r="MJ87" s="997"/>
      <c r="MK87" s="997"/>
      <c r="ML87" s="996"/>
      <c r="MM87" s="997"/>
      <c r="MN87" s="997"/>
      <c r="MO87" s="996"/>
      <c r="MP87" s="997"/>
      <c r="MQ87" s="997"/>
      <c r="MR87" s="996"/>
      <c r="MS87" s="997"/>
      <c r="MT87" s="997"/>
      <c r="MU87" s="996"/>
      <c r="MV87" s="997"/>
      <c r="MW87" s="997"/>
      <c r="MX87" s="996"/>
      <c r="MY87" s="997"/>
      <c r="MZ87" s="997"/>
      <c r="NA87" s="996"/>
      <c r="NB87" s="997"/>
      <c r="NC87" s="997"/>
      <c r="ND87" s="998"/>
      <c r="NE87" s="997"/>
      <c r="NF87" s="997"/>
      <c r="NG87" s="996"/>
      <c r="NH87" s="997"/>
      <c r="NI87" s="997"/>
      <c r="NJ87" s="996"/>
      <c r="NK87" s="997"/>
      <c r="NL87" s="997"/>
      <c r="NM87" s="996"/>
      <c r="NN87" s="997"/>
      <c r="NO87" s="997"/>
      <c r="NP87" s="1000"/>
      <c r="NQ87" s="997"/>
      <c r="NR87" s="997"/>
      <c r="NS87" s="996"/>
      <c r="NT87" s="997"/>
      <c r="NU87" s="997"/>
      <c r="NV87" s="996"/>
      <c r="NW87" s="997"/>
      <c r="NX87" s="997"/>
      <c r="NY87" s="998"/>
      <c r="NZ87" s="997"/>
      <c r="OA87" s="997"/>
      <c r="OB87" s="996"/>
      <c r="OC87" s="997"/>
      <c r="OD87" s="997"/>
      <c r="OE87" s="996"/>
      <c r="OF87" s="997"/>
      <c r="OG87" s="997"/>
      <c r="OH87" s="996"/>
      <c r="OI87" s="997"/>
      <c r="OJ87" s="997"/>
      <c r="OK87" s="996"/>
      <c r="OL87" s="997"/>
      <c r="OM87" s="997"/>
      <c r="ON87" s="996"/>
      <c r="OO87" s="997"/>
      <c r="OP87" s="997"/>
      <c r="OQ87" s="996"/>
      <c r="OR87" s="997"/>
      <c r="OS87" s="997"/>
      <c r="OT87" s="998"/>
      <c r="OU87" s="1071"/>
      <c r="OV87" s="1071"/>
      <c r="OW87" s="998"/>
      <c r="OX87" s="1071"/>
      <c r="OY87" s="1071"/>
      <c r="OZ87" s="998"/>
      <c r="PA87" s="1071"/>
      <c r="PB87" s="1071"/>
    </row>
    <row r="88" spans="1:418" ht="12.75" customHeight="1" x14ac:dyDescent="0.25">
      <c r="A88" s="1091" t="s">
        <v>103</v>
      </c>
      <c r="B88" s="911" t="s">
        <v>557</v>
      </c>
      <c r="C88" s="869">
        <v>7</v>
      </c>
      <c r="D88" s="769" t="s">
        <v>2</v>
      </c>
      <c r="E88" s="1068">
        <v>1</v>
      </c>
      <c r="F88" s="854" t="s">
        <v>12</v>
      </c>
      <c r="G88" s="854"/>
      <c r="H88" s="1068">
        <v>3.3</v>
      </c>
      <c r="I88" s="854"/>
      <c r="J88" s="854"/>
      <c r="K88" s="1068">
        <v>1</v>
      </c>
      <c r="L88" s="854" t="s">
        <v>12</v>
      </c>
      <c r="M88" s="854"/>
      <c r="N88" s="1068">
        <v>1</v>
      </c>
      <c r="O88" s="854" t="s">
        <v>12</v>
      </c>
      <c r="P88" s="854"/>
      <c r="Q88" s="1068">
        <v>1</v>
      </c>
      <c r="R88" s="854" t="s">
        <v>12</v>
      </c>
      <c r="S88" s="854"/>
      <c r="T88" s="1068">
        <v>1</v>
      </c>
      <c r="U88" s="854" t="s">
        <v>12</v>
      </c>
      <c r="V88" s="854"/>
      <c r="W88" s="1068">
        <v>1</v>
      </c>
      <c r="X88" s="854" t="s">
        <v>12</v>
      </c>
      <c r="Y88" s="854"/>
      <c r="Z88" s="1068">
        <v>1</v>
      </c>
      <c r="AA88" s="854" t="s">
        <v>12</v>
      </c>
      <c r="AB88" s="854"/>
      <c r="AC88" s="1068">
        <v>1</v>
      </c>
      <c r="AD88" s="854" t="s">
        <v>12</v>
      </c>
      <c r="AE88" s="854"/>
      <c r="AF88" s="1068">
        <v>1</v>
      </c>
      <c r="AG88" s="854" t="s">
        <v>12</v>
      </c>
      <c r="AH88" s="854"/>
      <c r="AI88" s="1068">
        <v>6.6</v>
      </c>
      <c r="AJ88" s="854"/>
      <c r="AK88" s="854"/>
      <c r="AL88" s="1068">
        <v>1</v>
      </c>
      <c r="AM88" s="854" t="s">
        <v>12</v>
      </c>
      <c r="AN88" s="854"/>
      <c r="AO88" s="1092">
        <v>22</v>
      </c>
      <c r="AP88" s="854"/>
      <c r="AQ88" s="903" t="str">
        <f>(IF(((AO88/$C88)&lt;10),"&lt;10",ROUND((AO88/$C88),0)))</f>
        <v>&lt;10</v>
      </c>
      <c r="AR88" s="1068">
        <v>1</v>
      </c>
      <c r="AS88" s="854" t="s">
        <v>12</v>
      </c>
      <c r="AT88" s="854"/>
      <c r="AU88" s="1068">
        <v>1</v>
      </c>
      <c r="AV88" s="854" t="s">
        <v>12</v>
      </c>
      <c r="AW88" s="854"/>
      <c r="AX88" s="1068">
        <v>1</v>
      </c>
      <c r="AY88" s="854" t="s">
        <v>12</v>
      </c>
      <c r="AZ88" s="854"/>
      <c r="BA88" s="1068">
        <v>0.6</v>
      </c>
      <c r="BB88" s="854" t="s">
        <v>8</v>
      </c>
      <c r="BC88" s="854"/>
      <c r="BD88" s="1068">
        <v>0.5</v>
      </c>
      <c r="BE88" s="854" t="s">
        <v>8</v>
      </c>
      <c r="BF88" s="854"/>
      <c r="BG88" s="1068">
        <v>1</v>
      </c>
      <c r="BH88" s="854" t="s">
        <v>12</v>
      </c>
      <c r="BI88" s="854"/>
      <c r="BJ88" s="1068">
        <v>1</v>
      </c>
      <c r="BK88" s="854" t="s">
        <v>12</v>
      </c>
      <c r="BL88" s="854"/>
      <c r="BM88" s="1068">
        <v>1</v>
      </c>
      <c r="BN88" s="854" t="s">
        <v>12</v>
      </c>
      <c r="BO88" s="854"/>
      <c r="BP88" s="1068">
        <v>2.7</v>
      </c>
      <c r="BQ88" s="854"/>
      <c r="BR88" s="854"/>
      <c r="BS88" s="1068">
        <v>1</v>
      </c>
      <c r="BT88" s="912" t="s">
        <v>12</v>
      </c>
      <c r="BU88" s="1068">
        <v>1</v>
      </c>
      <c r="BV88" s="854" t="s">
        <v>12</v>
      </c>
      <c r="BW88" s="854"/>
      <c r="BX88" s="1068">
        <v>1</v>
      </c>
      <c r="BY88" s="854" t="s">
        <v>12</v>
      </c>
      <c r="BZ88" s="854"/>
      <c r="CA88" s="1068">
        <v>1</v>
      </c>
      <c r="CB88" s="854" t="s">
        <v>12</v>
      </c>
      <c r="CC88" s="854"/>
      <c r="CD88" s="1068">
        <v>1</v>
      </c>
      <c r="CE88" s="854"/>
      <c r="CF88" s="854"/>
      <c r="CG88" s="1068">
        <v>0.92</v>
      </c>
      <c r="CH88" s="854" t="s">
        <v>8</v>
      </c>
      <c r="CI88" s="854"/>
      <c r="CJ88" s="1068">
        <v>1</v>
      </c>
      <c r="CK88" s="854" t="s">
        <v>12</v>
      </c>
      <c r="CL88" s="854"/>
      <c r="CM88" s="1068">
        <v>0.54</v>
      </c>
      <c r="CN88" s="854" t="s">
        <v>8</v>
      </c>
      <c r="CO88" s="854"/>
      <c r="CP88" s="1068">
        <v>1</v>
      </c>
      <c r="CQ88" s="854" t="s">
        <v>12</v>
      </c>
      <c r="CR88" s="854"/>
      <c r="CS88" s="1068">
        <v>1</v>
      </c>
      <c r="CT88" s="854" t="s">
        <v>12</v>
      </c>
      <c r="CU88" s="854"/>
      <c r="CV88" s="1068">
        <v>1</v>
      </c>
      <c r="CW88" s="854" t="s">
        <v>12</v>
      </c>
      <c r="CX88" s="854"/>
      <c r="CY88" s="1068">
        <v>1</v>
      </c>
      <c r="CZ88" s="854" t="s">
        <v>12</v>
      </c>
      <c r="DA88" s="854"/>
      <c r="DB88" s="1068">
        <v>1</v>
      </c>
      <c r="DC88" s="912" t="s">
        <v>12</v>
      </c>
      <c r="DD88" s="1068">
        <v>1</v>
      </c>
      <c r="DE88" s="912" t="s">
        <v>12</v>
      </c>
      <c r="DF88" s="1068">
        <v>4.8</v>
      </c>
      <c r="DG88" s="854"/>
      <c r="DH88" s="854"/>
      <c r="DI88" s="1068">
        <v>1</v>
      </c>
      <c r="DJ88" s="854" t="s">
        <v>12</v>
      </c>
      <c r="DK88" s="854"/>
      <c r="DL88" s="1068">
        <v>1</v>
      </c>
      <c r="DM88" s="854" t="s">
        <v>12</v>
      </c>
      <c r="DN88" s="854"/>
      <c r="DO88" s="1068">
        <v>1</v>
      </c>
      <c r="DP88" s="854" t="s">
        <v>12</v>
      </c>
      <c r="DQ88" s="854"/>
      <c r="DR88" s="1068">
        <v>0.91</v>
      </c>
      <c r="DS88" s="854" t="s">
        <v>8</v>
      </c>
      <c r="DT88" s="854"/>
      <c r="DU88" s="1068">
        <v>0.75</v>
      </c>
      <c r="DV88" s="854" t="s">
        <v>8</v>
      </c>
      <c r="DW88" s="854"/>
      <c r="DX88" s="1068">
        <v>0.57999999999999996</v>
      </c>
      <c r="DY88" s="854" t="s">
        <v>8</v>
      </c>
      <c r="DZ88" s="854"/>
      <c r="EA88" s="1068">
        <v>4</v>
      </c>
      <c r="EB88" s="854"/>
      <c r="EC88" s="854"/>
      <c r="ED88" s="1068">
        <v>0.5</v>
      </c>
      <c r="EE88" s="912" t="s">
        <v>12</v>
      </c>
      <c r="EF88" s="1068">
        <v>0.5</v>
      </c>
      <c r="EG88" s="854" t="s">
        <v>12</v>
      </c>
      <c r="EH88" s="854"/>
      <c r="EI88" s="1068">
        <v>0.56000000000000005</v>
      </c>
      <c r="EJ88" s="854"/>
      <c r="EK88" s="854"/>
      <c r="EL88" s="1068">
        <v>0.5</v>
      </c>
      <c r="EM88" s="854" t="s">
        <v>12</v>
      </c>
      <c r="EN88" s="854"/>
      <c r="EO88" s="1068">
        <v>2.5</v>
      </c>
      <c r="EP88" s="854"/>
      <c r="EQ88" s="854"/>
      <c r="ER88" s="1068">
        <v>2.7</v>
      </c>
      <c r="ES88" s="854"/>
      <c r="ET88" s="854"/>
      <c r="EU88" s="1068">
        <v>2.4</v>
      </c>
      <c r="EV88" s="854"/>
      <c r="EW88" s="854"/>
      <c r="EX88" s="1068">
        <v>0.5</v>
      </c>
      <c r="EY88" s="854" t="s">
        <v>12</v>
      </c>
      <c r="EZ88" s="854"/>
      <c r="FA88" s="1068">
        <v>0.5</v>
      </c>
      <c r="FB88" s="854" t="s">
        <v>12</v>
      </c>
      <c r="FC88" s="854"/>
      <c r="FD88" s="1068">
        <v>0.5</v>
      </c>
      <c r="FE88" s="854" t="s">
        <v>12</v>
      </c>
      <c r="FF88" s="854"/>
      <c r="FG88" s="1068">
        <v>0.5</v>
      </c>
      <c r="FH88" s="854" t="s">
        <v>12</v>
      </c>
      <c r="FI88" s="854"/>
      <c r="FJ88" s="1068">
        <v>0.5</v>
      </c>
      <c r="FK88" s="854" t="s">
        <v>12</v>
      </c>
      <c r="FL88" s="854"/>
      <c r="FM88" s="1068">
        <v>5</v>
      </c>
      <c r="FN88" s="854" t="s">
        <v>12</v>
      </c>
      <c r="FO88" s="854"/>
      <c r="FP88" s="1068">
        <v>2.5</v>
      </c>
      <c r="FQ88" s="854"/>
      <c r="FR88" s="854"/>
      <c r="FS88" s="1068">
        <v>0.5</v>
      </c>
      <c r="FT88" s="854" t="s">
        <v>12</v>
      </c>
      <c r="FU88" s="854"/>
      <c r="FV88" s="1068">
        <v>0.5</v>
      </c>
      <c r="FW88" s="854" t="s">
        <v>12</v>
      </c>
      <c r="FX88" s="854"/>
      <c r="FY88" s="1068">
        <v>0.5</v>
      </c>
      <c r="FZ88" s="854" t="s">
        <v>12</v>
      </c>
      <c r="GA88" s="854"/>
      <c r="GB88" s="1068">
        <v>0.5</v>
      </c>
      <c r="GC88" s="854" t="s">
        <v>12</v>
      </c>
      <c r="GD88" s="854"/>
      <c r="GE88" s="1068">
        <v>0.5</v>
      </c>
      <c r="GF88" s="854" t="s">
        <v>12</v>
      </c>
      <c r="GG88" s="854"/>
      <c r="GH88" s="1068">
        <v>6.2</v>
      </c>
      <c r="GI88" s="854"/>
      <c r="GJ88" s="854"/>
      <c r="GK88" s="779">
        <v>1.3000000000000003</v>
      </c>
      <c r="GL88" s="855" t="s">
        <v>3</v>
      </c>
      <c r="GM88" s="855"/>
      <c r="GN88" s="779">
        <v>1</v>
      </c>
      <c r="GO88" s="855" t="s">
        <v>12</v>
      </c>
      <c r="GP88" s="855"/>
      <c r="GQ88" s="779">
        <v>1</v>
      </c>
      <c r="GR88" s="855" t="s">
        <v>12</v>
      </c>
      <c r="GS88" s="855"/>
      <c r="GT88" s="779">
        <v>0.32</v>
      </c>
      <c r="GU88" s="855" t="s">
        <v>8</v>
      </c>
      <c r="GV88" s="855"/>
      <c r="GW88" s="779">
        <v>0.98</v>
      </c>
      <c r="GX88" s="855" t="s">
        <v>8</v>
      </c>
      <c r="GY88" s="855"/>
      <c r="GZ88" s="779">
        <v>2.4</v>
      </c>
      <c r="HA88" s="855" t="s">
        <v>8</v>
      </c>
      <c r="HB88" s="855"/>
      <c r="HC88" s="1069">
        <v>1</v>
      </c>
      <c r="HD88" s="855" t="s">
        <v>12</v>
      </c>
      <c r="HE88" s="855"/>
      <c r="HF88" s="1069">
        <v>1</v>
      </c>
      <c r="HG88" s="855" t="s">
        <v>12</v>
      </c>
      <c r="HH88" s="855"/>
      <c r="HI88" s="1069">
        <v>1</v>
      </c>
      <c r="HJ88" s="855" t="s">
        <v>12</v>
      </c>
      <c r="HK88" s="855"/>
      <c r="HL88" s="1069">
        <v>1</v>
      </c>
      <c r="HM88" s="855" t="s">
        <v>12</v>
      </c>
      <c r="HN88" s="855"/>
      <c r="HO88" s="1069">
        <v>1</v>
      </c>
      <c r="HP88" s="855" t="s">
        <v>12</v>
      </c>
      <c r="HQ88" s="855"/>
      <c r="HR88" s="1069">
        <v>1</v>
      </c>
      <c r="HS88" s="855" t="s">
        <v>12</v>
      </c>
      <c r="HT88" s="855"/>
      <c r="HU88" s="1069">
        <v>1</v>
      </c>
      <c r="HV88" s="855" t="s">
        <v>12</v>
      </c>
      <c r="HW88" s="855"/>
      <c r="HX88" s="1069">
        <v>1</v>
      </c>
      <c r="HY88" s="855" t="s">
        <v>12</v>
      </c>
      <c r="HZ88" s="855"/>
      <c r="IA88" s="1069">
        <v>1</v>
      </c>
      <c r="IB88" s="855" t="s">
        <v>12</v>
      </c>
      <c r="IC88" s="855"/>
      <c r="ID88" s="1069">
        <v>1</v>
      </c>
      <c r="IE88" s="855" t="s">
        <v>12</v>
      </c>
      <c r="IF88" s="855"/>
      <c r="IG88" s="1069">
        <v>1</v>
      </c>
      <c r="IH88" s="855" t="s">
        <v>12</v>
      </c>
      <c r="II88" s="855"/>
      <c r="IJ88" s="1069">
        <v>1</v>
      </c>
      <c r="IK88" s="856" t="s">
        <v>12</v>
      </c>
      <c r="IL88" s="1069">
        <v>1</v>
      </c>
      <c r="IM88" s="856" t="s">
        <v>12</v>
      </c>
      <c r="IN88" s="1069">
        <v>1</v>
      </c>
      <c r="IO88" s="855" t="s">
        <v>12</v>
      </c>
      <c r="IP88" s="855"/>
      <c r="IQ88" s="1069">
        <v>1</v>
      </c>
      <c r="IR88" s="855" t="s">
        <v>12</v>
      </c>
      <c r="IS88" s="855"/>
      <c r="IT88" s="1069">
        <v>1</v>
      </c>
      <c r="IU88" s="855" t="s">
        <v>12</v>
      </c>
      <c r="IV88" s="855"/>
      <c r="IW88" s="870"/>
      <c r="IX88" s="1070"/>
      <c r="IY88" s="1070"/>
      <c r="IZ88" s="870"/>
      <c r="JA88" s="1070"/>
      <c r="JB88" s="1070"/>
      <c r="JC88" s="870"/>
      <c r="JD88" s="1070"/>
      <c r="JE88" s="1070"/>
      <c r="JF88" s="870"/>
      <c r="JG88" s="1070"/>
      <c r="JH88" s="1070"/>
      <c r="JI88" s="870"/>
      <c r="JJ88" s="1070"/>
      <c r="JK88" s="1070"/>
      <c r="JL88" s="870"/>
      <c r="JM88" s="913"/>
      <c r="JN88" s="913"/>
      <c r="JO88" s="996"/>
      <c r="JP88" s="997"/>
      <c r="JQ88" s="997"/>
      <c r="JR88" s="996"/>
      <c r="JS88" s="997"/>
      <c r="JT88" s="997"/>
      <c r="JU88" s="996"/>
      <c r="JV88" s="997"/>
      <c r="JW88" s="997"/>
      <c r="JX88" s="996"/>
      <c r="JY88" s="997"/>
      <c r="JZ88" s="997"/>
      <c r="KA88" s="998"/>
      <c r="KB88" s="997"/>
      <c r="KC88" s="997"/>
      <c r="KD88" s="996"/>
      <c r="KE88" s="997"/>
      <c r="KF88" s="997"/>
      <c r="KG88" s="997"/>
      <c r="KH88" s="997"/>
      <c r="KI88" s="997"/>
      <c r="KJ88" s="996"/>
      <c r="KK88" s="996"/>
      <c r="KL88" s="996"/>
      <c r="KM88" s="996"/>
      <c r="KN88" s="996"/>
      <c r="KO88" s="996"/>
      <c r="KP88" s="996"/>
      <c r="KQ88" s="996"/>
      <c r="KR88" s="996"/>
      <c r="KS88" s="998"/>
      <c r="KT88" s="997"/>
      <c r="KU88" s="997"/>
      <c r="KV88" s="996"/>
      <c r="KW88" s="997"/>
      <c r="KX88" s="997"/>
      <c r="KY88" s="996"/>
      <c r="KZ88" s="997"/>
      <c r="LA88" s="997"/>
      <c r="LB88" s="996"/>
      <c r="LC88" s="997"/>
      <c r="LD88" s="997"/>
      <c r="LE88" s="996"/>
      <c r="LF88" s="997"/>
      <c r="LG88" s="997"/>
      <c r="LH88" s="996"/>
      <c r="LI88" s="997"/>
      <c r="LJ88" s="997"/>
      <c r="LK88" s="996"/>
      <c r="LL88" s="997"/>
      <c r="LM88" s="997"/>
      <c r="LN88" s="998"/>
      <c r="LO88" s="997"/>
      <c r="LP88" s="997"/>
      <c r="LQ88" s="996"/>
      <c r="LR88" s="997"/>
      <c r="LS88" s="997"/>
      <c r="LT88" s="996"/>
      <c r="LU88" s="997"/>
      <c r="LV88" s="997"/>
      <c r="LW88" s="996"/>
      <c r="LX88" s="997"/>
      <c r="LY88" s="997"/>
      <c r="LZ88" s="996"/>
      <c r="MA88" s="997"/>
      <c r="MB88" s="997"/>
      <c r="MC88" s="996"/>
      <c r="MD88" s="997"/>
      <c r="ME88" s="997"/>
      <c r="MF88" s="999"/>
      <c r="MG88" s="997"/>
      <c r="MH88" s="997"/>
      <c r="MI88" s="998"/>
      <c r="MJ88" s="997"/>
      <c r="MK88" s="997"/>
      <c r="ML88" s="996"/>
      <c r="MM88" s="997"/>
      <c r="MN88" s="997"/>
      <c r="MO88" s="996"/>
      <c r="MP88" s="997"/>
      <c r="MQ88" s="997"/>
      <c r="MR88" s="996"/>
      <c r="MS88" s="997"/>
      <c r="MT88" s="997"/>
      <c r="MU88" s="996"/>
      <c r="MV88" s="997"/>
      <c r="MW88" s="997"/>
      <c r="MX88" s="996"/>
      <c r="MY88" s="997"/>
      <c r="MZ88" s="997"/>
      <c r="NA88" s="996"/>
      <c r="NB88" s="997"/>
      <c r="NC88" s="997"/>
      <c r="ND88" s="998"/>
      <c r="NE88" s="997"/>
      <c r="NF88" s="997"/>
      <c r="NG88" s="996"/>
      <c r="NH88" s="997"/>
      <c r="NI88" s="997"/>
      <c r="NJ88" s="996"/>
      <c r="NK88" s="997"/>
      <c r="NL88" s="997"/>
      <c r="NM88" s="996"/>
      <c r="NN88" s="997"/>
      <c r="NO88" s="997"/>
      <c r="NP88" s="1000"/>
      <c r="NQ88" s="997"/>
      <c r="NR88" s="997"/>
      <c r="NS88" s="996"/>
      <c r="NT88" s="997"/>
      <c r="NU88" s="997"/>
      <c r="NV88" s="996"/>
      <c r="NW88" s="997"/>
      <c r="NX88" s="997"/>
      <c r="NY88" s="998"/>
      <c r="NZ88" s="997"/>
      <c r="OA88" s="997"/>
      <c r="OB88" s="996"/>
      <c r="OC88" s="997"/>
      <c r="OD88" s="997"/>
      <c r="OE88" s="996"/>
      <c r="OF88" s="997"/>
      <c r="OG88" s="997"/>
      <c r="OH88" s="996"/>
      <c r="OI88" s="997"/>
      <c r="OJ88" s="997"/>
      <c r="OK88" s="996"/>
      <c r="OL88" s="997"/>
      <c r="OM88" s="997"/>
      <c r="ON88" s="996"/>
      <c r="OO88" s="997"/>
      <c r="OP88" s="997"/>
      <c r="OQ88" s="996"/>
      <c r="OR88" s="997"/>
      <c r="OS88" s="997"/>
      <c r="OT88" s="998"/>
      <c r="OU88" s="1071"/>
      <c r="OV88" s="1071"/>
      <c r="OW88" s="998"/>
      <c r="OX88" s="1071"/>
      <c r="OY88" s="1071"/>
      <c r="OZ88" s="998"/>
      <c r="PA88" s="1071"/>
      <c r="PB88" s="1071"/>
    </row>
    <row r="89" spans="1:418" ht="12.75" customHeight="1" x14ac:dyDescent="0.25">
      <c r="A89" s="1091" t="s">
        <v>104</v>
      </c>
      <c r="B89" s="911" t="s">
        <v>557</v>
      </c>
      <c r="C89" s="2230" t="s">
        <v>2</v>
      </c>
      <c r="D89" s="770" t="s">
        <v>2</v>
      </c>
      <c r="E89" s="1068">
        <v>1</v>
      </c>
      <c r="F89" s="854" t="s">
        <v>12</v>
      </c>
      <c r="G89" s="854"/>
      <c r="H89" s="1068">
        <v>1</v>
      </c>
      <c r="I89" s="854" t="s">
        <v>12</v>
      </c>
      <c r="J89" s="854"/>
      <c r="K89" s="1068">
        <v>1</v>
      </c>
      <c r="L89" s="854" t="s">
        <v>12</v>
      </c>
      <c r="M89" s="854"/>
      <c r="N89" s="1068">
        <v>1</v>
      </c>
      <c r="O89" s="854" t="s">
        <v>12</v>
      </c>
      <c r="P89" s="854"/>
      <c r="Q89" s="1068">
        <v>1</v>
      </c>
      <c r="R89" s="854" t="s">
        <v>12</v>
      </c>
      <c r="S89" s="854"/>
      <c r="T89" s="1068">
        <v>1</v>
      </c>
      <c r="U89" s="854" t="s">
        <v>12</v>
      </c>
      <c r="V89" s="854"/>
      <c r="W89" s="1068">
        <v>1</v>
      </c>
      <c r="X89" s="854" t="s">
        <v>12</v>
      </c>
      <c r="Y89" s="854"/>
      <c r="Z89" s="1068">
        <v>1</v>
      </c>
      <c r="AA89" s="854" t="s">
        <v>12</v>
      </c>
      <c r="AB89" s="854"/>
      <c r="AC89" s="1068">
        <v>1</v>
      </c>
      <c r="AD89" s="854" t="s">
        <v>12</v>
      </c>
      <c r="AE89" s="854"/>
      <c r="AF89" s="1068">
        <v>1</v>
      </c>
      <c r="AG89" s="854" t="s">
        <v>12</v>
      </c>
      <c r="AH89" s="854"/>
      <c r="AI89" s="1068">
        <v>1</v>
      </c>
      <c r="AJ89" s="854" t="s">
        <v>12</v>
      </c>
      <c r="AK89" s="854"/>
      <c r="AL89" s="1068">
        <v>1</v>
      </c>
      <c r="AM89" s="854" t="s">
        <v>12</v>
      </c>
      <c r="AN89" s="854"/>
      <c r="AO89" s="1068">
        <v>1</v>
      </c>
      <c r="AP89" s="854" t="s">
        <v>12</v>
      </c>
      <c r="AQ89" s="854"/>
      <c r="AR89" s="1068">
        <v>1</v>
      </c>
      <c r="AS89" s="854" t="s">
        <v>12</v>
      </c>
      <c r="AT89" s="854"/>
      <c r="AU89" s="1068">
        <v>1</v>
      </c>
      <c r="AV89" s="854" t="s">
        <v>12</v>
      </c>
      <c r="AW89" s="854"/>
      <c r="AX89" s="1068">
        <v>1</v>
      </c>
      <c r="AY89" s="854" t="s">
        <v>12</v>
      </c>
      <c r="AZ89" s="854"/>
      <c r="BA89" s="1068">
        <v>1</v>
      </c>
      <c r="BB89" s="854" t="s">
        <v>12</v>
      </c>
      <c r="BC89" s="854"/>
      <c r="BD89" s="1068">
        <v>1</v>
      </c>
      <c r="BE89" s="854" t="s">
        <v>12</v>
      </c>
      <c r="BF89" s="854"/>
      <c r="BG89" s="1068">
        <v>1</v>
      </c>
      <c r="BH89" s="854" t="s">
        <v>12</v>
      </c>
      <c r="BI89" s="854"/>
      <c r="BJ89" s="1068">
        <v>1</v>
      </c>
      <c r="BK89" s="854" t="s">
        <v>12</v>
      </c>
      <c r="BL89" s="854"/>
      <c r="BM89" s="1068">
        <v>1</v>
      </c>
      <c r="BN89" s="854" t="s">
        <v>12</v>
      </c>
      <c r="BO89" s="854"/>
      <c r="BP89" s="1068">
        <v>1</v>
      </c>
      <c r="BQ89" s="854" t="s">
        <v>12</v>
      </c>
      <c r="BR89" s="854"/>
      <c r="BS89" s="1068">
        <v>1</v>
      </c>
      <c r="BT89" s="912" t="s">
        <v>12</v>
      </c>
      <c r="BU89" s="1068">
        <v>1</v>
      </c>
      <c r="BV89" s="854" t="s">
        <v>12</v>
      </c>
      <c r="BW89" s="854"/>
      <c r="BX89" s="1068">
        <v>1</v>
      </c>
      <c r="BY89" s="854" t="s">
        <v>12</v>
      </c>
      <c r="BZ89" s="854"/>
      <c r="CA89" s="1068">
        <v>1</v>
      </c>
      <c r="CB89" s="854" t="s">
        <v>12</v>
      </c>
      <c r="CC89" s="854"/>
      <c r="CD89" s="1068">
        <v>1</v>
      </c>
      <c r="CE89" s="854" t="s">
        <v>12</v>
      </c>
      <c r="CF89" s="854"/>
      <c r="CG89" s="1068">
        <v>1</v>
      </c>
      <c r="CH89" s="854" t="s">
        <v>12</v>
      </c>
      <c r="CI89" s="854"/>
      <c r="CJ89" s="1068">
        <v>1</v>
      </c>
      <c r="CK89" s="854" t="s">
        <v>12</v>
      </c>
      <c r="CL89" s="854"/>
      <c r="CM89" s="1068">
        <v>1</v>
      </c>
      <c r="CN89" s="854" t="s">
        <v>12</v>
      </c>
      <c r="CO89" s="854"/>
      <c r="CP89" s="1068">
        <v>1</v>
      </c>
      <c r="CQ89" s="854" t="s">
        <v>12</v>
      </c>
      <c r="CR89" s="854"/>
      <c r="CS89" s="1068">
        <v>1</v>
      </c>
      <c r="CT89" s="854" t="s">
        <v>12</v>
      </c>
      <c r="CU89" s="854"/>
      <c r="CV89" s="1068">
        <v>1</v>
      </c>
      <c r="CW89" s="854" t="s">
        <v>12</v>
      </c>
      <c r="CX89" s="854"/>
      <c r="CY89" s="1068">
        <v>1</v>
      </c>
      <c r="CZ89" s="854" t="s">
        <v>12</v>
      </c>
      <c r="DA89" s="854"/>
      <c r="DB89" s="1068">
        <v>1</v>
      </c>
      <c r="DC89" s="912" t="s">
        <v>12</v>
      </c>
      <c r="DD89" s="1068">
        <v>1</v>
      </c>
      <c r="DE89" s="912" t="s">
        <v>12</v>
      </c>
      <c r="DF89" s="1068">
        <v>1</v>
      </c>
      <c r="DG89" s="854" t="s">
        <v>12</v>
      </c>
      <c r="DH89" s="854"/>
      <c r="DI89" s="1068">
        <v>1</v>
      </c>
      <c r="DJ89" s="854" t="s">
        <v>12</v>
      </c>
      <c r="DK89" s="854"/>
      <c r="DL89" s="1068">
        <v>1</v>
      </c>
      <c r="DM89" s="854" t="s">
        <v>12</v>
      </c>
      <c r="DN89" s="854"/>
      <c r="DO89" s="1068">
        <v>1</v>
      </c>
      <c r="DP89" s="854" t="s">
        <v>12</v>
      </c>
      <c r="DQ89" s="854"/>
      <c r="DR89" s="1068">
        <v>1</v>
      </c>
      <c r="DS89" s="854" t="s">
        <v>12</v>
      </c>
      <c r="DT89" s="854"/>
      <c r="DU89" s="1068">
        <v>1</v>
      </c>
      <c r="DV89" s="854" t="s">
        <v>12</v>
      </c>
      <c r="DW89" s="854"/>
      <c r="DX89" s="1068">
        <v>1</v>
      </c>
      <c r="DY89" s="854" t="s">
        <v>12</v>
      </c>
      <c r="DZ89" s="854"/>
      <c r="EA89" s="852"/>
      <c r="EB89" s="854" t="s">
        <v>3</v>
      </c>
      <c r="EC89" s="854"/>
      <c r="ED89" s="852"/>
      <c r="EE89" s="912" t="s">
        <v>3</v>
      </c>
      <c r="EF89" s="852"/>
      <c r="EG89" s="854" t="s">
        <v>3</v>
      </c>
      <c r="EH89" s="854"/>
      <c r="EI89" s="852"/>
      <c r="EJ89" s="854" t="s">
        <v>3</v>
      </c>
      <c r="EK89" s="854"/>
      <c r="EL89" s="852"/>
      <c r="EM89" s="854" t="s">
        <v>3</v>
      </c>
      <c r="EN89" s="854"/>
      <c r="EO89" s="852"/>
      <c r="EP89" s="854" t="s">
        <v>3</v>
      </c>
      <c r="EQ89" s="854"/>
      <c r="ER89" s="852"/>
      <c r="ES89" s="854" t="s">
        <v>3</v>
      </c>
      <c r="ET89" s="854"/>
      <c r="EU89" s="852"/>
      <c r="EV89" s="854" t="s">
        <v>3</v>
      </c>
      <c r="EW89" s="854"/>
      <c r="EX89" s="852"/>
      <c r="EY89" s="854" t="s">
        <v>3</v>
      </c>
      <c r="EZ89" s="854"/>
      <c r="FA89" s="852"/>
      <c r="FB89" s="854" t="s">
        <v>3</v>
      </c>
      <c r="FC89" s="854"/>
      <c r="FD89" s="852"/>
      <c r="FE89" s="854" t="s">
        <v>3</v>
      </c>
      <c r="FF89" s="854"/>
      <c r="FG89" s="852"/>
      <c r="FH89" s="854" t="s">
        <v>3</v>
      </c>
      <c r="FI89" s="854"/>
      <c r="FJ89" s="852"/>
      <c r="FK89" s="854" t="s">
        <v>3</v>
      </c>
      <c r="FL89" s="854"/>
      <c r="FM89" s="852"/>
      <c r="FN89" s="854" t="s">
        <v>3</v>
      </c>
      <c r="FO89" s="854"/>
      <c r="FP89" s="852"/>
      <c r="FQ89" s="854" t="s">
        <v>3</v>
      </c>
      <c r="FR89" s="854"/>
      <c r="FS89" s="852"/>
      <c r="FT89" s="854" t="s">
        <v>3</v>
      </c>
      <c r="FU89" s="854"/>
      <c r="FV89" s="852"/>
      <c r="FW89" s="854" t="s">
        <v>3</v>
      </c>
      <c r="FX89" s="854"/>
      <c r="FY89" s="852"/>
      <c r="FZ89" s="854" t="s">
        <v>3</v>
      </c>
      <c r="GA89" s="854"/>
      <c r="GB89" s="852"/>
      <c r="GC89" s="854" t="s">
        <v>3</v>
      </c>
      <c r="GD89" s="854"/>
      <c r="GE89" s="852"/>
      <c r="GF89" s="854" t="s">
        <v>3</v>
      </c>
      <c r="GG89" s="854"/>
      <c r="GH89" s="852"/>
      <c r="GI89" s="854" t="s">
        <v>3</v>
      </c>
      <c r="GJ89" s="854"/>
      <c r="GK89" s="779">
        <v>1</v>
      </c>
      <c r="GL89" s="855" t="s">
        <v>12</v>
      </c>
      <c r="GM89" s="855"/>
      <c r="GN89" s="779">
        <v>1</v>
      </c>
      <c r="GO89" s="855" t="s">
        <v>12</v>
      </c>
      <c r="GP89" s="855"/>
      <c r="GQ89" s="779">
        <v>1</v>
      </c>
      <c r="GR89" s="855" t="s">
        <v>12</v>
      </c>
      <c r="GS89" s="855"/>
      <c r="GT89" s="779">
        <v>1</v>
      </c>
      <c r="GU89" s="855" t="s">
        <v>12</v>
      </c>
      <c r="GV89" s="855"/>
      <c r="GW89" s="779">
        <v>1</v>
      </c>
      <c r="GX89" s="855" t="s">
        <v>12</v>
      </c>
      <c r="GY89" s="855"/>
      <c r="GZ89" s="779">
        <v>5</v>
      </c>
      <c r="HA89" s="855" t="s">
        <v>12</v>
      </c>
      <c r="HB89" s="855"/>
      <c r="HC89" s="1069">
        <v>1</v>
      </c>
      <c r="HD89" s="855" t="s">
        <v>12</v>
      </c>
      <c r="HE89" s="855"/>
      <c r="HF89" s="1069">
        <v>1</v>
      </c>
      <c r="HG89" s="855" t="s">
        <v>12</v>
      </c>
      <c r="HH89" s="855"/>
      <c r="HI89" s="1069">
        <v>1</v>
      </c>
      <c r="HJ89" s="855" t="s">
        <v>12</v>
      </c>
      <c r="HK89" s="855"/>
      <c r="HL89" s="1069">
        <v>1</v>
      </c>
      <c r="HM89" s="855" t="s">
        <v>12</v>
      </c>
      <c r="HN89" s="855"/>
      <c r="HO89" s="1069">
        <v>1</v>
      </c>
      <c r="HP89" s="855" t="s">
        <v>12</v>
      </c>
      <c r="HQ89" s="855"/>
      <c r="HR89" s="1069">
        <v>1</v>
      </c>
      <c r="HS89" s="855" t="s">
        <v>12</v>
      </c>
      <c r="HT89" s="855"/>
      <c r="HU89" s="1069">
        <v>1</v>
      </c>
      <c r="HV89" s="855" t="s">
        <v>12</v>
      </c>
      <c r="HW89" s="855"/>
      <c r="HX89" s="1069">
        <v>1</v>
      </c>
      <c r="HY89" s="855" t="s">
        <v>12</v>
      </c>
      <c r="HZ89" s="855"/>
      <c r="IA89" s="1069">
        <v>1</v>
      </c>
      <c r="IB89" s="855" t="s">
        <v>12</v>
      </c>
      <c r="IC89" s="855"/>
      <c r="ID89" s="1069">
        <v>1</v>
      </c>
      <c r="IE89" s="855" t="s">
        <v>12</v>
      </c>
      <c r="IF89" s="855"/>
      <c r="IG89" s="1069">
        <v>1</v>
      </c>
      <c r="IH89" s="855" t="s">
        <v>12</v>
      </c>
      <c r="II89" s="855"/>
      <c r="IJ89" s="1069">
        <v>1</v>
      </c>
      <c r="IK89" s="856" t="s">
        <v>12</v>
      </c>
      <c r="IL89" s="1069">
        <v>1</v>
      </c>
      <c r="IM89" s="856" t="s">
        <v>12</v>
      </c>
      <c r="IN89" s="1069">
        <v>1</v>
      </c>
      <c r="IO89" s="855" t="s">
        <v>12</v>
      </c>
      <c r="IP89" s="855"/>
      <c r="IQ89" s="1069">
        <v>1</v>
      </c>
      <c r="IR89" s="855" t="s">
        <v>12</v>
      </c>
      <c r="IS89" s="855"/>
      <c r="IT89" s="1069">
        <v>1</v>
      </c>
      <c r="IU89" s="855" t="s">
        <v>12</v>
      </c>
      <c r="IV89" s="855"/>
      <c r="IW89" s="870"/>
      <c r="IX89" s="1070"/>
      <c r="IY89" s="1070"/>
      <c r="IZ89" s="870"/>
      <c r="JA89" s="1070"/>
      <c r="JB89" s="1070"/>
      <c r="JC89" s="870"/>
      <c r="JD89" s="1070"/>
      <c r="JE89" s="1070"/>
      <c r="JF89" s="870"/>
      <c r="JG89" s="1070"/>
      <c r="JH89" s="1070"/>
      <c r="JI89" s="870"/>
      <c r="JJ89" s="1070"/>
      <c r="JK89" s="1070"/>
      <c r="JL89" s="870"/>
      <c r="JM89" s="913"/>
      <c r="JN89" s="913"/>
      <c r="JO89" s="996"/>
      <c r="JP89" s="997"/>
      <c r="JQ89" s="997"/>
      <c r="JR89" s="996"/>
      <c r="JS89" s="997"/>
      <c r="JT89" s="997"/>
      <c r="JU89" s="996"/>
      <c r="JV89" s="997"/>
      <c r="JW89" s="997"/>
      <c r="JX89" s="996"/>
      <c r="JY89" s="997"/>
      <c r="JZ89" s="997"/>
      <c r="KA89" s="998"/>
      <c r="KB89" s="997"/>
      <c r="KC89" s="997"/>
      <c r="KD89" s="996"/>
      <c r="KE89" s="997"/>
      <c r="KF89" s="997"/>
      <c r="KG89" s="997"/>
      <c r="KH89" s="997"/>
      <c r="KI89" s="997"/>
      <c r="KJ89" s="996"/>
      <c r="KK89" s="996"/>
      <c r="KL89" s="996"/>
      <c r="KM89" s="996"/>
      <c r="KN89" s="996"/>
      <c r="KO89" s="996"/>
      <c r="KP89" s="996"/>
      <c r="KQ89" s="996"/>
      <c r="KR89" s="996"/>
      <c r="KS89" s="998"/>
      <c r="KT89" s="997"/>
      <c r="KU89" s="997"/>
      <c r="KV89" s="996"/>
      <c r="KW89" s="997"/>
      <c r="KX89" s="997"/>
      <c r="KY89" s="996"/>
      <c r="KZ89" s="997"/>
      <c r="LA89" s="997"/>
      <c r="LB89" s="996"/>
      <c r="LC89" s="997"/>
      <c r="LD89" s="997"/>
      <c r="LE89" s="996"/>
      <c r="LF89" s="997"/>
      <c r="LG89" s="997"/>
      <c r="LH89" s="996"/>
      <c r="LI89" s="997"/>
      <c r="LJ89" s="997"/>
      <c r="LK89" s="996"/>
      <c r="LL89" s="997"/>
      <c r="LM89" s="997"/>
      <c r="LN89" s="998"/>
      <c r="LO89" s="997"/>
      <c r="LP89" s="997"/>
      <c r="LQ89" s="996"/>
      <c r="LR89" s="997"/>
      <c r="LS89" s="997"/>
      <c r="LT89" s="996"/>
      <c r="LU89" s="997"/>
      <c r="LV89" s="997"/>
      <c r="LW89" s="996"/>
      <c r="LX89" s="997"/>
      <c r="LY89" s="997"/>
      <c r="LZ89" s="996"/>
      <c r="MA89" s="997"/>
      <c r="MB89" s="997"/>
      <c r="MC89" s="996"/>
      <c r="MD89" s="997"/>
      <c r="ME89" s="997"/>
      <c r="MF89" s="999"/>
      <c r="MG89" s="997"/>
      <c r="MH89" s="997"/>
      <c r="MI89" s="998"/>
      <c r="MJ89" s="997"/>
      <c r="MK89" s="997"/>
      <c r="ML89" s="996"/>
      <c r="MM89" s="997"/>
      <c r="MN89" s="997"/>
      <c r="MO89" s="996"/>
      <c r="MP89" s="997"/>
      <c r="MQ89" s="997"/>
      <c r="MR89" s="996"/>
      <c r="MS89" s="997"/>
      <c r="MT89" s="997"/>
      <c r="MU89" s="996"/>
      <c r="MV89" s="997"/>
      <c r="MW89" s="997"/>
      <c r="MX89" s="996"/>
      <c r="MY89" s="997"/>
      <c r="MZ89" s="997"/>
      <c r="NA89" s="996"/>
      <c r="NB89" s="997"/>
      <c r="NC89" s="997"/>
      <c r="ND89" s="998"/>
      <c r="NE89" s="997"/>
      <c r="NF89" s="997"/>
      <c r="NG89" s="996"/>
      <c r="NH89" s="997"/>
      <c r="NI89" s="997"/>
      <c r="NJ89" s="996"/>
      <c r="NK89" s="997"/>
      <c r="NL89" s="997"/>
      <c r="NM89" s="996"/>
      <c r="NN89" s="997"/>
      <c r="NO89" s="997"/>
      <c r="NP89" s="1000"/>
      <c r="NQ89" s="997"/>
      <c r="NR89" s="997"/>
      <c r="NS89" s="996"/>
      <c r="NT89" s="997"/>
      <c r="NU89" s="997"/>
      <c r="NV89" s="996"/>
      <c r="NW89" s="997"/>
      <c r="NX89" s="997"/>
      <c r="NY89" s="998"/>
      <c r="NZ89" s="997"/>
      <c r="OA89" s="997"/>
      <c r="OB89" s="996"/>
      <c r="OC89" s="997"/>
      <c r="OD89" s="997"/>
      <c r="OE89" s="996"/>
      <c r="OF89" s="997"/>
      <c r="OG89" s="997"/>
      <c r="OH89" s="996"/>
      <c r="OI89" s="997"/>
      <c r="OJ89" s="997"/>
      <c r="OK89" s="996"/>
      <c r="OL89" s="997"/>
      <c r="OM89" s="997"/>
      <c r="ON89" s="996"/>
      <c r="OO89" s="997"/>
      <c r="OP89" s="997"/>
      <c r="OQ89" s="996"/>
      <c r="OR89" s="997"/>
      <c r="OS89" s="997"/>
      <c r="OT89" s="998"/>
      <c r="OU89" s="1071"/>
      <c r="OV89" s="1071"/>
      <c r="OW89" s="998"/>
      <c r="OX89" s="1071"/>
      <c r="OY89" s="1071"/>
      <c r="OZ89" s="998"/>
      <c r="PA89" s="1071"/>
      <c r="PB89" s="1071"/>
    </row>
    <row r="90" spans="1:418" ht="12.75" customHeight="1" x14ac:dyDescent="0.25">
      <c r="A90" s="1091" t="s">
        <v>105</v>
      </c>
      <c r="B90" s="911" t="s">
        <v>557</v>
      </c>
      <c r="C90" s="2230" t="s">
        <v>2</v>
      </c>
      <c r="D90" s="770" t="s">
        <v>2</v>
      </c>
      <c r="E90" s="1068">
        <v>1</v>
      </c>
      <c r="F90" s="854" t="s">
        <v>12</v>
      </c>
      <c r="G90" s="854"/>
      <c r="H90" s="1068">
        <v>1</v>
      </c>
      <c r="I90" s="854" t="s">
        <v>12</v>
      </c>
      <c r="J90" s="854"/>
      <c r="K90" s="1068">
        <v>1</v>
      </c>
      <c r="L90" s="854" t="s">
        <v>12</v>
      </c>
      <c r="M90" s="854"/>
      <c r="N90" s="1068">
        <v>1</v>
      </c>
      <c r="O90" s="854" t="s">
        <v>12</v>
      </c>
      <c r="P90" s="854"/>
      <c r="Q90" s="1068">
        <v>1</v>
      </c>
      <c r="R90" s="854" t="s">
        <v>12</v>
      </c>
      <c r="S90" s="854"/>
      <c r="T90" s="1068">
        <v>1</v>
      </c>
      <c r="U90" s="854" t="s">
        <v>12</v>
      </c>
      <c r="V90" s="854"/>
      <c r="W90" s="1068">
        <v>1</v>
      </c>
      <c r="X90" s="854" t="s">
        <v>12</v>
      </c>
      <c r="Y90" s="854"/>
      <c r="Z90" s="1068">
        <v>1</v>
      </c>
      <c r="AA90" s="854" t="s">
        <v>12</v>
      </c>
      <c r="AB90" s="854"/>
      <c r="AC90" s="1068">
        <v>1</v>
      </c>
      <c r="AD90" s="854" t="s">
        <v>12</v>
      </c>
      <c r="AE90" s="854"/>
      <c r="AF90" s="1068">
        <v>1</v>
      </c>
      <c r="AG90" s="854" t="s">
        <v>12</v>
      </c>
      <c r="AH90" s="854"/>
      <c r="AI90" s="1068">
        <v>1</v>
      </c>
      <c r="AJ90" s="854" t="s">
        <v>12</v>
      </c>
      <c r="AK90" s="854"/>
      <c r="AL90" s="1068">
        <v>1</v>
      </c>
      <c r="AM90" s="854" t="s">
        <v>12</v>
      </c>
      <c r="AN90" s="854"/>
      <c r="AO90" s="1068">
        <v>1</v>
      </c>
      <c r="AP90" s="854" t="s">
        <v>12</v>
      </c>
      <c r="AQ90" s="854"/>
      <c r="AR90" s="1068">
        <v>1</v>
      </c>
      <c r="AS90" s="854" t="s">
        <v>12</v>
      </c>
      <c r="AT90" s="854"/>
      <c r="AU90" s="1068">
        <v>1</v>
      </c>
      <c r="AV90" s="854" t="s">
        <v>12</v>
      </c>
      <c r="AW90" s="854"/>
      <c r="AX90" s="1068">
        <v>1</v>
      </c>
      <c r="AY90" s="854" t="s">
        <v>12</v>
      </c>
      <c r="AZ90" s="854"/>
      <c r="BA90" s="1068">
        <v>1</v>
      </c>
      <c r="BB90" s="854" t="s">
        <v>12</v>
      </c>
      <c r="BC90" s="854"/>
      <c r="BD90" s="1068">
        <v>1</v>
      </c>
      <c r="BE90" s="854" t="s">
        <v>12</v>
      </c>
      <c r="BF90" s="854"/>
      <c r="BG90" s="1068">
        <v>1</v>
      </c>
      <c r="BH90" s="854" t="s">
        <v>12</v>
      </c>
      <c r="BI90" s="854"/>
      <c r="BJ90" s="1068">
        <v>1</v>
      </c>
      <c r="BK90" s="854" t="s">
        <v>12</v>
      </c>
      <c r="BL90" s="854"/>
      <c r="BM90" s="1068">
        <v>1</v>
      </c>
      <c r="BN90" s="854" t="s">
        <v>12</v>
      </c>
      <c r="BO90" s="854"/>
      <c r="BP90" s="1068">
        <v>1</v>
      </c>
      <c r="BQ90" s="854" t="s">
        <v>12</v>
      </c>
      <c r="BR90" s="854"/>
      <c r="BS90" s="1068">
        <v>1</v>
      </c>
      <c r="BT90" s="912" t="s">
        <v>12</v>
      </c>
      <c r="BU90" s="1068">
        <v>1</v>
      </c>
      <c r="BV90" s="854" t="s">
        <v>12</v>
      </c>
      <c r="BW90" s="854"/>
      <c r="BX90" s="1068">
        <v>1</v>
      </c>
      <c r="BY90" s="854" t="s">
        <v>12</v>
      </c>
      <c r="BZ90" s="854"/>
      <c r="CA90" s="1068">
        <v>1</v>
      </c>
      <c r="CB90" s="854" t="s">
        <v>12</v>
      </c>
      <c r="CC90" s="854"/>
      <c r="CD90" s="1068">
        <v>1</v>
      </c>
      <c r="CE90" s="854" t="s">
        <v>12</v>
      </c>
      <c r="CF90" s="854"/>
      <c r="CG90" s="1068">
        <v>1</v>
      </c>
      <c r="CH90" s="854" t="s">
        <v>12</v>
      </c>
      <c r="CI90" s="854"/>
      <c r="CJ90" s="1068">
        <v>1</v>
      </c>
      <c r="CK90" s="854" t="s">
        <v>12</v>
      </c>
      <c r="CL90" s="854"/>
      <c r="CM90" s="1068">
        <v>1</v>
      </c>
      <c r="CN90" s="854" t="s">
        <v>12</v>
      </c>
      <c r="CO90" s="854"/>
      <c r="CP90" s="1068">
        <v>1</v>
      </c>
      <c r="CQ90" s="854" t="s">
        <v>12</v>
      </c>
      <c r="CR90" s="854"/>
      <c r="CS90" s="1068">
        <v>1</v>
      </c>
      <c r="CT90" s="854" t="s">
        <v>12</v>
      </c>
      <c r="CU90" s="854"/>
      <c r="CV90" s="1068">
        <v>1</v>
      </c>
      <c r="CW90" s="854" t="s">
        <v>12</v>
      </c>
      <c r="CX90" s="854"/>
      <c r="CY90" s="1068">
        <v>1</v>
      </c>
      <c r="CZ90" s="854" t="s">
        <v>12</v>
      </c>
      <c r="DA90" s="854"/>
      <c r="DB90" s="1068">
        <v>1</v>
      </c>
      <c r="DC90" s="912" t="s">
        <v>12</v>
      </c>
      <c r="DD90" s="1068">
        <v>1</v>
      </c>
      <c r="DE90" s="912" t="s">
        <v>12</v>
      </c>
      <c r="DF90" s="1068">
        <v>1</v>
      </c>
      <c r="DG90" s="854" t="s">
        <v>12</v>
      </c>
      <c r="DH90" s="854"/>
      <c r="DI90" s="1068">
        <v>1</v>
      </c>
      <c r="DJ90" s="854" t="s">
        <v>12</v>
      </c>
      <c r="DK90" s="854"/>
      <c r="DL90" s="1068">
        <v>1</v>
      </c>
      <c r="DM90" s="854" t="s">
        <v>12</v>
      </c>
      <c r="DN90" s="854"/>
      <c r="DO90" s="1068">
        <v>1</v>
      </c>
      <c r="DP90" s="854" t="s">
        <v>12</v>
      </c>
      <c r="DQ90" s="854"/>
      <c r="DR90" s="1068">
        <v>1</v>
      </c>
      <c r="DS90" s="854" t="s">
        <v>12</v>
      </c>
      <c r="DT90" s="854"/>
      <c r="DU90" s="1068">
        <v>1</v>
      </c>
      <c r="DV90" s="854" t="s">
        <v>12</v>
      </c>
      <c r="DW90" s="854"/>
      <c r="DX90" s="1068">
        <v>1</v>
      </c>
      <c r="DY90" s="854" t="s">
        <v>12</v>
      </c>
      <c r="DZ90" s="854"/>
      <c r="EA90" s="852"/>
      <c r="EB90" s="854" t="s">
        <v>3</v>
      </c>
      <c r="EC90" s="854"/>
      <c r="ED90" s="852"/>
      <c r="EE90" s="912" t="s">
        <v>3</v>
      </c>
      <c r="EF90" s="852"/>
      <c r="EG90" s="854" t="s">
        <v>3</v>
      </c>
      <c r="EH90" s="854"/>
      <c r="EI90" s="852"/>
      <c r="EJ90" s="854" t="s">
        <v>3</v>
      </c>
      <c r="EK90" s="854"/>
      <c r="EL90" s="852"/>
      <c r="EM90" s="854" t="s">
        <v>3</v>
      </c>
      <c r="EN90" s="854"/>
      <c r="EO90" s="852"/>
      <c r="EP90" s="854" t="s">
        <v>3</v>
      </c>
      <c r="EQ90" s="854"/>
      <c r="ER90" s="852"/>
      <c r="ES90" s="854" t="s">
        <v>3</v>
      </c>
      <c r="ET90" s="854"/>
      <c r="EU90" s="852"/>
      <c r="EV90" s="854" t="s">
        <v>3</v>
      </c>
      <c r="EW90" s="854"/>
      <c r="EX90" s="852"/>
      <c r="EY90" s="854" t="s">
        <v>3</v>
      </c>
      <c r="EZ90" s="854"/>
      <c r="FA90" s="852"/>
      <c r="FB90" s="854" t="s">
        <v>3</v>
      </c>
      <c r="FC90" s="854"/>
      <c r="FD90" s="852"/>
      <c r="FE90" s="854" t="s">
        <v>3</v>
      </c>
      <c r="FF90" s="854"/>
      <c r="FG90" s="852"/>
      <c r="FH90" s="854" t="s">
        <v>3</v>
      </c>
      <c r="FI90" s="854"/>
      <c r="FJ90" s="852"/>
      <c r="FK90" s="854" t="s">
        <v>3</v>
      </c>
      <c r="FL90" s="854"/>
      <c r="FM90" s="852"/>
      <c r="FN90" s="854" t="s">
        <v>3</v>
      </c>
      <c r="FO90" s="854"/>
      <c r="FP90" s="852"/>
      <c r="FQ90" s="854" t="s">
        <v>3</v>
      </c>
      <c r="FR90" s="854"/>
      <c r="FS90" s="852"/>
      <c r="FT90" s="854" t="s">
        <v>3</v>
      </c>
      <c r="FU90" s="854"/>
      <c r="FV90" s="852"/>
      <c r="FW90" s="854" t="s">
        <v>3</v>
      </c>
      <c r="FX90" s="854"/>
      <c r="FY90" s="852"/>
      <c r="FZ90" s="854" t="s">
        <v>3</v>
      </c>
      <c r="GA90" s="854"/>
      <c r="GB90" s="852"/>
      <c r="GC90" s="854" t="s">
        <v>3</v>
      </c>
      <c r="GD90" s="854"/>
      <c r="GE90" s="852"/>
      <c r="GF90" s="854" t="s">
        <v>3</v>
      </c>
      <c r="GG90" s="854"/>
      <c r="GH90" s="852"/>
      <c r="GI90" s="854" t="s">
        <v>3</v>
      </c>
      <c r="GJ90" s="854"/>
      <c r="GK90" s="779">
        <v>1</v>
      </c>
      <c r="GL90" s="855" t="s">
        <v>12</v>
      </c>
      <c r="GM90" s="855"/>
      <c r="GN90" s="779">
        <v>1</v>
      </c>
      <c r="GO90" s="855" t="s">
        <v>12</v>
      </c>
      <c r="GP90" s="855"/>
      <c r="GQ90" s="779">
        <v>1</v>
      </c>
      <c r="GR90" s="855" t="s">
        <v>12</v>
      </c>
      <c r="GS90" s="855"/>
      <c r="GT90" s="779">
        <v>1</v>
      </c>
      <c r="GU90" s="855" t="s">
        <v>12</v>
      </c>
      <c r="GV90" s="855"/>
      <c r="GW90" s="779">
        <v>1</v>
      </c>
      <c r="GX90" s="855" t="s">
        <v>12</v>
      </c>
      <c r="GY90" s="855"/>
      <c r="GZ90" s="779">
        <v>5</v>
      </c>
      <c r="HA90" s="855" t="s">
        <v>12</v>
      </c>
      <c r="HB90" s="855"/>
      <c r="HC90" s="1069">
        <v>1</v>
      </c>
      <c r="HD90" s="855" t="s">
        <v>12</v>
      </c>
      <c r="HE90" s="855"/>
      <c r="HF90" s="1069">
        <v>1</v>
      </c>
      <c r="HG90" s="855" t="s">
        <v>12</v>
      </c>
      <c r="HH90" s="855"/>
      <c r="HI90" s="1069">
        <v>1</v>
      </c>
      <c r="HJ90" s="855" t="s">
        <v>12</v>
      </c>
      <c r="HK90" s="855"/>
      <c r="HL90" s="1069">
        <v>1</v>
      </c>
      <c r="HM90" s="855" t="s">
        <v>12</v>
      </c>
      <c r="HN90" s="855"/>
      <c r="HO90" s="1069">
        <v>1</v>
      </c>
      <c r="HP90" s="855" t="s">
        <v>12</v>
      </c>
      <c r="HQ90" s="855"/>
      <c r="HR90" s="1069">
        <v>1</v>
      </c>
      <c r="HS90" s="855" t="s">
        <v>12</v>
      </c>
      <c r="HT90" s="855"/>
      <c r="HU90" s="1069">
        <v>1</v>
      </c>
      <c r="HV90" s="855" t="s">
        <v>12</v>
      </c>
      <c r="HW90" s="855"/>
      <c r="HX90" s="1069">
        <v>1</v>
      </c>
      <c r="HY90" s="855" t="s">
        <v>12</v>
      </c>
      <c r="HZ90" s="855"/>
      <c r="IA90" s="1069">
        <v>1</v>
      </c>
      <c r="IB90" s="855" t="s">
        <v>12</v>
      </c>
      <c r="IC90" s="855"/>
      <c r="ID90" s="1069">
        <v>1</v>
      </c>
      <c r="IE90" s="855" t="s">
        <v>12</v>
      </c>
      <c r="IF90" s="855"/>
      <c r="IG90" s="1069">
        <v>1</v>
      </c>
      <c r="IH90" s="855" t="s">
        <v>12</v>
      </c>
      <c r="II90" s="855"/>
      <c r="IJ90" s="1069">
        <v>1</v>
      </c>
      <c r="IK90" s="856" t="s">
        <v>12</v>
      </c>
      <c r="IL90" s="1069">
        <v>1</v>
      </c>
      <c r="IM90" s="856" t="s">
        <v>12</v>
      </c>
      <c r="IN90" s="1069">
        <v>1</v>
      </c>
      <c r="IO90" s="855" t="s">
        <v>12</v>
      </c>
      <c r="IP90" s="855"/>
      <c r="IQ90" s="1069">
        <v>1</v>
      </c>
      <c r="IR90" s="855" t="s">
        <v>12</v>
      </c>
      <c r="IS90" s="855"/>
      <c r="IT90" s="1069">
        <v>1</v>
      </c>
      <c r="IU90" s="855" t="s">
        <v>12</v>
      </c>
      <c r="IV90" s="855"/>
      <c r="IW90" s="870"/>
      <c r="IX90" s="1070"/>
      <c r="IY90" s="1070"/>
      <c r="IZ90" s="870"/>
      <c r="JA90" s="1070"/>
      <c r="JB90" s="1070"/>
      <c r="JC90" s="870"/>
      <c r="JD90" s="1070"/>
      <c r="JE90" s="1070"/>
      <c r="JF90" s="870"/>
      <c r="JG90" s="1070"/>
      <c r="JH90" s="1070"/>
      <c r="JI90" s="870"/>
      <c r="JJ90" s="1070"/>
      <c r="JK90" s="1070"/>
      <c r="JL90" s="870"/>
      <c r="JM90" s="913"/>
      <c r="JN90" s="913"/>
      <c r="JO90" s="996"/>
      <c r="JP90" s="997"/>
      <c r="JQ90" s="997"/>
      <c r="JR90" s="996"/>
      <c r="JS90" s="997"/>
      <c r="JT90" s="997"/>
      <c r="JU90" s="996"/>
      <c r="JV90" s="997"/>
      <c r="JW90" s="997"/>
      <c r="JX90" s="996"/>
      <c r="JY90" s="997"/>
      <c r="JZ90" s="997"/>
      <c r="KA90" s="998"/>
      <c r="KB90" s="997"/>
      <c r="KC90" s="997"/>
      <c r="KD90" s="996"/>
      <c r="KE90" s="997"/>
      <c r="KF90" s="997"/>
      <c r="KG90" s="997"/>
      <c r="KH90" s="997"/>
      <c r="KI90" s="997"/>
      <c r="KJ90" s="996"/>
      <c r="KK90" s="996"/>
      <c r="KL90" s="996"/>
      <c r="KM90" s="996"/>
      <c r="KN90" s="996"/>
      <c r="KO90" s="996"/>
      <c r="KP90" s="996"/>
      <c r="KQ90" s="996"/>
      <c r="KR90" s="996"/>
      <c r="KS90" s="998"/>
      <c r="KT90" s="997"/>
      <c r="KU90" s="997"/>
      <c r="KV90" s="996"/>
      <c r="KW90" s="997"/>
      <c r="KX90" s="997"/>
      <c r="KY90" s="996"/>
      <c r="KZ90" s="997"/>
      <c r="LA90" s="997"/>
      <c r="LB90" s="996"/>
      <c r="LC90" s="997"/>
      <c r="LD90" s="997"/>
      <c r="LE90" s="996"/>
      <c r="LF90" s="997"/>
      <c r="LG90" s="997"/>
      <c r="LH90" s="996"/>
      <c r="LI90" s="997"/>
      <c r="LJ90" s="997"/>
      <c r="LK90" s="996"/>
      <c r="LL90" s="997"/>
      <c r="LM90" s="997"/>
      <c r="LN90" s="998"/>
      <c r="LO90" s="997"/>
      <c r="LP90" s="997"/>
      <c r="LQ90" s="996"/>
      <c r="LR90" s="997"/>
      <c r="LS90" s="997"/>
      <c r="LT90" s="996"/>
      <c r="LU90" s="997"/>
      <c r="LV90" s="997"/>
      <c r="LW90" s="996"/>
      <c r="LX90" s="997"/>
      <c r="LY90" s="997"/>
      <c r="LZ90" s="996"/>
      <c r="MA90" s="997"/>
      <c r="MB90" s="997"/>
      <c r="MC90" s="996"/>
      <c r="MD90" s="997"/>
      <c r="ME90" s="997"/>
      <c r="MF90" s="999"/>
      <c r="MG90" s="997"/>
      <c r="MH90" s="997"/>
      <c r="MI90" s="998"/>
      <c r="MJ90" s="997"/>
      <c r="MK90" s="997"/>
      <c r="ML90" s="996"/>
      <c r="MM90" s="997"/>
      <c r="MN90" s="997"/>
      <c r="MO90" s="996"/>
      <c r="MP90" s="997"/>
      <c r="MQ90" s="997"/>
      <c r="MR90" s="996"/>
      <c r="MS90" s="997"/>
      <c r="MT90" s="997"/>
      <c r="MU90" s="996"/>
      <c r="MV90" s="997"/>
      <c r="MW90" s="997"/>
      <c r="MX90" s="996"/>
      <c r="MY90" s="997"/>
      <c r="MZ90" s="997"/>
      <c r="NA90" s="996"/>
      <c r="NB90" s="997"/>
      <c r="NC90" s="997"/>
      <c r="ND90" s="998"/>
      <c r="NE90" s="997"/>
      <c r="NF90" s="997"/>
      <c r="NG90" s="996"/>
      <c r="NH90" s="997"/>
      <c r="NI90" s="997"/>
      <c r="NJ90" s="996"/>
      <c r="NK90" s="997"/>
      <c r="NL90" s="997"/>
      <c r="NM90" s="996"/>
      <c r="NN90" s="997"/>
      <c r="NO90" s="997"/>
      <c r="NP90" s="1000"/>
      <c r="NQ90" s="997"/>
      <c r="NR90" s="997"/>
      <c r="NS90" s="996"/>
      <c r="NT90" s="997"/>
      <c r="NU90" s="997"/>
      <c r="NV90" s="996"/>
      <c r="NW90" s="997"/>
      <c r="NX90" s="997"/>
      <c r="NY90" s="998"/>
      <c r="NZ90" s="997"/>
      <c r="OA90" s="997"/>
      <c r="OB90" s="996"/>
      <c r="OC90" s="997"/>
      <c r="OD90" s="997"/>
      <c r="OE90" s="996"/>
      <c r="OF90" s="997"/>
      <c r="OG90" s="997"/>
      <c r="OH90" s="996"/>
      <c r="OI90" s="997"/>
      <c r="OJ90" s="997"/>
      <c r="OK90" s="996"/>
      <c r="OL90" s="997"/>
      <c r="OM90" s="997"/>
      <c r="ON90" s="996"/>
      <c r="OO90" s="997"/>
      <c r="OP90" s="997"/>
      <c r="OQ90" s="996"/>
      <c r="OR90" s="997"/>
      <c r="OS90" s="997"/>
      <c r="OT90" s="998"/>
      <c r="OU90" s="1071"/>
      <c r="OV90" s="1071"/>
      <c r="OW90" s="998"/>
      <c r="OX90" s="1071"/>
      <c r="OY90" s="1071"/>
      <c r="OZ90" s="998"/>
      <c r="PA90" s="1071"/>
      <c r="PB90" s="1071"/>
    </row>
    <row r="91" spans="1:418" ht="12.75" customHeight="1" x14ac:dyDescent="0.25">
      <c r="A91" s="1091" t="s">
        <v>106</v>
      </c>
      <c r="B91" s="911" t="s">
        <v>557</v>
      </c>
      <c r="C91" s="2230" t="s">
        <v>2</v>
      </c>
      <c r="D91" s="769">
        <v>9.4999999999999998E-3</v>
      </c>
      <c r="E91" s="1068">
        <v>1</v>
      </c>
      <c r="F91" s="854" t="s">
        <v>12</v>
      </c>
      <c r="G91" s="854"/>
      <c r="H91" s="1068">
        <v>1</v>
      </c>
      <c r="I91" s="854" t="s">
        <v>12</v>
      </c>
      <c r="J91" s="854"/>
      <c r="K91" s="1068">
        <v>1</v>
      </c>
      <c r="L91" s="854" t="s">
        <v>12</v>
      </c>
      <c r="M91" s="854"/>
      <c r="N91" s="1068">
        <v>1</v>
      </c>
      <c r="O91" s="854" t="s">
        <v>12</v>
      </c>
      <c r="P91" s="854"/>
      <c r="Q91" s="1068">
        <v>1</v>
      </c>
      <c r="R91" s="854" t="s">
        <v>12</v>
      </c>
      <c r="S91" s="854"/>
      <c r="T91" s="1068">
        <v>1</v>
      </c>
      <c r="U91" s="854" t="s">
        <v>12</v>
      </c>
      <c r="V91" s="854"/>
      <c r="W91" s="1068">
        <v>1</v>
      </c>
      <c r="X91" s="854" t="s">
        <v>12</v>
      </c>
      <c r="Y91" s="854"/>
      <c r="Z91" s="1068">
        <v>1</v>
      </c>
      <c r="AA91" s="854" t="s">
        <v>12</v>
      </c>
      <c r="AB91" s="854"/>
      <c r="AC91" s="1068">
        <v>1</v>
      </c>
      <c r="AD91" s="854" t="s">
        <v>12</v>
      </c>
      <c r="AE91" s="854"/>
      <c r="AF91" s="1068">
        <v>1</v>
      </c>
      <c r="AG91" s="854" t="s">
        <v>12</v>
      </c>
      <c r="AH91" s="854"/>
      <c r="AI91" s="1068">
        <v>1</v>
      </c>
      <c r="AJ91" s="854" t="s">
        <v>12</v>
      </c>
      <c r="AK91" s="854"/>
      <c r="AL91" s="1068">
        <v>1</v>
      </c>
      <c r="AM91" s="854" t="s">
        <v>12</v>
      </c>
      <c r="AN91" s="854"/>
      <c r="AO91" s="1068">
        <v>1</v>
      </c>
      <c r="AP91" s="854" t="s">
        <v>12</v>
      </c>
      <c r="AQ91" s="854"/>
      <c r="AR91" s="1068">
        <v>1</v>
      </c>
      <c r="AS91" s="854" t="s">
        <v>12</v>
      </c>
      <c r="AT91" s="854"/>
      <c r="AU91" s="1068">
        <v>1</v>
      </c>
      <c r="AV91" s="854" t="s">
        <v>12</v>
      </c>
      <c r="AW91" s="854"/>
      <c r="AX91" s="1068">
        <v>1</v>
      </c>
      <c r="AY91" s="854" t="s">
        <v>12</v>
      </c>
      <c r="AZ91" s="854"/>
      <c r="BA91" s="1068">
        <v>1</v>
      </c>
      <c r="BB91" s="854" t="s">
        <v>12</v>
      </c>
      <c r="BC91" s="854"/>
      <c r="BD91" s="1068">
        <v>1</v>
      </c>
      <c r="BE91" s="854" t="s">
        <v>12</v>
      </c>
      <c r="BF91" s="854"/>
      <c r="BG91" s="1068">
        <v>1</v>
      </c>
      <c r="BH91" s="854" t="s">
        <v>12</v>
      </c>
      <c r="BI91" s="854"/>
      <c r="BJ91" s="1068">
        <v>1</v>
      </c>
      <c r="BK91" s="854" t="s">
        <v>12</v>
      </c>
      <c r="BL91" s="854"/>
      <c r="BM91" s="1068">
        <v>1</v>
      </c>
      <c r="BN91" s="854" t="s">
        <v>12</v>
      </c>
      <c r="BO91" s="854"/>
      <c r="BP91" s="1068">
        <v>1</v>
      </c>
      <c r="BQ91" s="854" t="s">
        <v>12</v>
      </c>
      <c r="BR91" s="854"/>
      <c r="BS91" s="1068">
        <v>1</v>
      </c>
      <c r="BT91" s="912" t="s">
        <v>12</v>
      </c>
      <c r="BU91" s="1068">
        <v>1</v>
      </c>
      <c r="BV91" s="854" t="s">
        <v>12</v>
      </c>
      <c r="BW91" s="854"/>
      <c r="BX91" s="1068">
        <v>1</v>
      </c>
      <c r="BY91" s="854" t="s">
        <v>12</v>
      </c>
      <c r="BZ91" s="854"/>
      <c r="CA91" s="1068">
        <v>1</v>
      </c>
      <c r="CB91" s="854" t="s">
        <v>12</v>
      </c>
      <c r="CC91" s="854"/>
      <c r="CD91" s="1068">
        <v>1</v>
      </c>
      <c r="CE91" s="854" t="s">
        <v>12</v>
      </c>
      <c r="CF91" s="854"/>
      <c r="CG91" s="1068">
        <v>1</v>
      </c>
      <c r="CH91" s="854" t="s">
        <v>12</v>
      </c>
      <c r="CI91" s="854"/>
      <c r="CJ91" s="1068">
        <v>1</v>
      </c>
      <c r="CK91" s="854" t="s">
        <v>12</v>
      </c>
      <c r="CL91" s="854"/>
      <c r="CM91" s="1068">
        <v>1</v>
      </c>
      <c r="CN91" s="854" t="s">
        <v>12</v>
      </c>
      <c r="CO91" s="854"/>
      <c r="CP91" s="1068">
        <v>1</v>
      </c>
      <c r="CQ91" s="854" t="s">
        <v>12</v>
      </c>
      <c r="CR91" s="854"/>
      <c r="CS91" s="1068">
        <v>1</v>
      </c>
      <c r="CT91" s="854" t="s">
        <v>12</v>
      </c>
      <c r="CU91" s="854"/>
      <c r="CV91" s="1068">
        <v>1</v>
      </c>
      <c r="CW91" s="854" t="s">
        <v>12</v>
      </c>
      <c r="CX91" s="854"/>
      <c r="CY91" s="1068">
        <v>1</v>
      </c>
      <c r="CZ91" s="854" t="s">
        <v>12</v>
      </c>
      <c r="DA91" s="854"/>
      <c r="DB91" s="1068">
        <v>1</v>
      </c>
      <c r="DC91" s="912" t="s">
        <v>12</v>
      </c>
      <c r="DD91" s="1068">
        <v>1</v>
      </c>
      <c r="DE91" s="912" t="s">
        <v>12</v>
      </c>
      <c r="DF91" s="1068">
        <v>1</v>
      </c>
      <c r="DG91" s="854" t="s">
        <v>12</v>
      </c>
      <c r="DH91" s="854"/>
      <c r="DI91" s="1068">
        <v>1</v>
      </c>
      <c r="DJ91" s="854" t="s">
        <v>12</v>
      </c>
      <c r="DK91" s="854"/>
      <c r="DL91" s="1068">
        <v>1</v>
      </c>
      <c r="DM91" s="854" t="s">
        <v>12</v>
      </c>
      <c r="DN91" s="854"/>
      <c r="DO91" s="1068">
        <v>1</v>
      </c>
      <c r="DP91" s="854" t="s">
        <v>12</v>
      </c>
      <c r="DQ91" s="854"/>
      <c r="DR91" s="1068">
        <v>1</v>
      </c>
      <c r="DS91" s="854" t="s">
        <v>12</v>
      </c>
      <c r="DT91" s="854"/>
      <c r="DU91" s="1068">
        <v>1</v>
      </c>
      <c r="DV91" s="854" t="s">
        <v>12</v>
      </c>
      <c r="DW91" s="854"/>
      <c r="DX91" s="1068">
        <v>1</v>
      </c>
      <c r="DY91" s="854" t="s">
        <v>12</v>
      </c>
      <c r="DZ91" s="854"/>
      <c r="EA91" s="852"/>
      <c r="EB91" s="854" t="s">
        <v>3</v>
      </c>
      <c r="EC91" s="854"/>
      <c r="ED91" s="852"/>
      <c r="EE91" s="912" t="s">
        <v>3</v>
      </c>
      <c r="EF91" s="852"/>
      <c r="EG91" s="854" t="s">
        <v>3</v>
      </c>
      <c r="EH91" s="854"/>
      <c r="EI91" s="852"/>
      <c r="EJ91" s="854" t="s">
        <v>3</v>
      </c>
      <c r="EK91" s="854"/>
      <c r="EL91" s="852"/>
      <c r="EM91" s="854" t="s">
        <v>3</v>
      </c>
      <c r="EN91" s="854"/>
      <c r="EO91" s="852"/>
      <c r="EP91" s="854" t="s">
        <v>3</v>
      </c>
      <c r="EQ91" s="854"/>
      <c r="ER91" s="852"/>
      <c r="ES91" s="854" t="s">
        <v>3</v>
      </c>
      <c r="ET91" s="854"/>
      <c r="EU91" s="852"/>
      <c r="EV91" s="854" t="s">
        <v>3</v>
      </c>
      <c r="EW91" s="854"/>
      <c r="EX91" s="852"/>
      <c r="EY91" s="854" t="s">
        <v>3</v>
      </c>
      <c r="EZ91" s="854"/>
      <c r="FA91" s="852"/>
      <c r="FB91" s="854" t="s">
        <v>3</v>
      </c>
      <c r="FC91" s="854"/>
      <c r="FD91" s="852"/>
      <c r="FE91" s="854" t="s">
        <v>3</v>
      </c>
      <c r="FF91" s="854"/>
      <c r="FG91" s="852"/>
      <c r="FH91" s="854" t="s">
        <v>3</v>
      </c>
      <c r="FI91" s="854"/>
      <c r="FJ91" s="852"/>
      <c r="FK91" s="854" t="s">
        <v>3</v>
      </c>
      <c r="FL91" s="854"/>
      <c r="FM91" s="852"/>
      <c r="FN91" s="854" t="s">
        <v>3</v>
      </c>
      <c r="FO91" s="854"/>
      <c r="FP91" s="852"/>
      <c r="FQ91" s="854" t="s">
        <v>3</v>
      </c>
      <c r="FR91" s="854"/>
      <c r="FS91" s="852"/>
      <c r="FT91" s="854" t="s">
        <v>3</v>
      </c>
      <c r="FU91" s="854"/>
      <c r="FV91" s="852"/>
      <c r="FW91" s="854" t="s">
        <v>3</v>
      </c>
      <c r="FX91" s="854"/>
      <c r="FY91" s="852"/>
      <c r="FZ91" s="854" t="s">
        <v>3</v>
      </c>
      <c r="GA91" s="854"/>
      <c r="GB91" s="852"/>
      <c r="GC91" s="854" t="s">
        <v>3</v>
      </c>
      <c r="GD91" s="854"/>
      <c r="GE91" s="852"/>
      <c r="GF91" s="854" t="s">
        <v>3</v>
      </c>
      <c r="GG91" s="854"/>
      <c r="GH91" s="852"/>
      <c r="GI91" s="854" t="s">
        <v>3</v>
      </c>
      <c r="GJ91" s="854"/>
      <c r="GK91" s="779">
        <v>1</v>
      </c>
      <c r="GL91" s="855" t="s">
        <v>12</v>
      </c>
      <c r="GM91" s="855"/>
      <c r="GN91" s="779">
        <v>1</v>
      </c>
      <c r="GO91" s="855" t="s">
        <v>12</v>
      </c>
      <c r="GP91" s="855"/>
      <c r="GQ91" s="779">
        <v>1</v>
      </c>
      <c r="GR91" s="855" t="s">
        <v>12</v>
      </c>
      <c r="GS91" s="855"/>
      <c r="GT91" s="779">
        <v>1</v>
      </c>
      <c r="GU91" s="855" t="s">
        <v>12</v>
      </c>
      <c r="GV91" s="855"/>
      <c r="GW91" s="779">
        <v>1</v>
      </c>
      <c r="GX91" s="855" t="s">
        <v>12</v>
      </c>
      <c r="GY91" s="855"/>
      <c r="GZ91" s="779">
        <v>5</v>
      </c>
      <c r="HA91" s="855" t="s">
        <v>12</v>
      </c>
      <c r="HB91" s="855"/>
      <c r="HC91" s="1069">
        <v>1</v>
      </c>
      <c r="HD91" s="855" t="s">
        <v>12</v>
      </c>
      <c r="HE91" s="855"/>
      <c r="HF91" s="1069">
        <v>1</v>
      </c>
      <c r="HG91" s="855" t="s">
        <v>12</v>
      </c>
      <c r="HH91" s="855"/>
      <c r="HI91" s="1069">
        <v>1</v>
      </c>
      <c r="HJ91" s="855" t="s">
        <v>12</v>
      </c>
      <c r="HK91" s="855"/>
      <c r="HL91" s="1069">
        <v>1</v>
      </c>
      <c r="HM91" s="855" t="s">
        <v>12</v>
      </c>
      <c r="HN91" s="855"/>
      <c r="HO91" s="1069">
        <v>1</v>
      </c>
      <c r="HP91" s="855" t="s">
        <v>12</v>
      </c>
      <c r="HQ91" s="855"/>
      <c r="HR91" s="1069">
        <v>1</v>
      </c>
      <c r="HS91" s="855" t="s">
        <v>12</v>
      </c>
      <c r="HT91" s="855"/>
      <c r="HU91" s="1069">
        <v>1</v>
      </c>
      <c r="HV91" s="855" t="s">
        <v>12</v>
      </c>
      <c r="HW91" s="855"/>
      <c r="HX91" s="1069">
        <v>1</v>
      </c>
      <c r="HY91" s="855" t="s">
        <v>12</v>
      </c>
      <c r="HZ91" s="855"/>
      <c r="IA91" s="1069">
        <v>1</v>
      </c>
      <c r="IB91" s="855" t="s">
        <v>12</v>
      </c>
      <c r="IC91" s="855"/>
      <c r="ID91" s="1069">
        <v>1</v>
      </c>
      <c r="IE91" s="855" t="s">
        <v>12</v>
      </c>
      <c r="IF91" s="855"/>
      <c r="IG91" s="1069">
        <v>1</v>
      </c>
      <c r="IH91" s="855" t="s">
        <v>12</v>
      </c>
      <c r="II91" s="855"/>
      <c r="IJ91" s="1069">
        <v>1</v>
      </c>
      <c r="IK91" s="856" t="s">
        <v>12</v>
      </c>
      <c r="IL91" s="1069">
        <v>1</v>
      </c>
      <c r="IM91" s="856" t="s">
        <v>12</v>
      </c>
      <c r="IN91" s="1069">
        <v>1</v>
      </c>
      <c r="IO91" s="855" t="s">
        <v>12</v>
      </c>
      <c r="IP91" s="855"/>
      <c r="IQ91" s="1069">
        <v>1</v>
      </c>
      <c r="IR91" s="855" t="s">
        <v>12</v>
      </c>
      <c r="IS91" s="855"/>
      <c r="IT91" s="1069">
        <v>1</v>
      </c>
      <c r="IU91" s="855" t="s">
        <v>12</v>
      </c>
      <c r="IV91" s="855"/>
      <c r="IW91" s="870"/>
      <c r="IX91" s="1070"/>
      <c r="IY91" s="1070"/>
      <c r="IZ91" s="870"/>
      <c r="JA91" s="1070"/>
      <c r="JB91" s="1070"/>
      <c r="JC91" s="870"/>
      <c r="JD91" s="1070"/>
      <c r="JE91" s="1070"/>
      <c r="JF91" s="870"/>
      <c r="JG91" s="1070"/>
      <c r="JH91" s="1070"/>
      <c r="JI91" s="870"/>
      <c r="JJ91" s="1070"/>
      <c r="JK91" s="1070"/>
      <c r="JL91" s="870"/>
      <c r="JM91" s="913"/>
      <c r="JN91" s="913"/>
      <c r="JO91" s="996"/>
      <c r="JP91" s="997"/>
      <c r="JQ91" s="997"/>
      <c r="JR91" s="996"/>
      <c r="JS91" s="997"/>
      <c r="JT91" s="997"/>
      <c r="JU91" s="996"/>
      <c r="JV91" s="997"/>
      <c r="JW91" s="997"/>
      <c r="JX91" s="996"/>
      <c r="JY91" s="997"/>
      <c r="JZ91" s="997"/>
      <c r="KA91" s="998"/>
      <c r="KB91" s="997"/>
      <c r="KC91" s="997"/>
      <c r="KD91" s="996"/>
      <c r="KE91" s="997"/>
      <c r="KF91" s="997"/>
      <c r="KG91" s="997"/>
      <c r="KH91" s="997"/>
      <c r="KI91" s="997"/>
      <c r="KJ91" s="996"/>
      <c r="KK91" s="996"/>
      <c r="KL91" s="996"/>
      <c r="KM91" s="996"/>
      <c r="KN91" s="996"/>
      <c r="KO91" s="996"/>
      <c r="KP91" s="996"/>
      <c r="KQ91" s="996"/>
      <c r="KR91" s="996"/>
      <c r="KS91" s="998"/>
      <c r="KT91" s="997"/>
      <c r="KU91" s="997"/>
      <c r="KV91" s="996"/>
      <c r="KW91" s="997"/>
      <c r="KX91" s="997"/>
      <c r="KY91" s="996"/>
      <c r="KZ91" s="997"/>
      <c r="LA91" s="997"/>
      <c r="LB91" s="996"/>
      <c r="LC91" s="997"/>
      <c r="LD91" s="997"/>
      <c r="LE91" s="996"/>
      <c r="LF91" s="997"/>
      <c r="LG91" s="997"/>
      <c r="LH91" s="996"/>
      <c r="LI91" s="997"/>
      <c r="LJ91" s="997"/>
      <c r="LK91" s="996"/>
      <c r="LL91" s="997"/>
      <c r="LM91" s="997"/>
      <c r="LN91" s="998"/>
      <c r="LO91" s="997"/>
      <c r="LP91" s="997"/>
      <c r="LQ91" s="996"/>
      <c r="LR91" s="997"/>
      <c r="LS91" s="997"/>
      <c r="LT91" s="996"/>
      <c r="LU91" s="997"/>
      <c r="LV91" s="997"/>
      <c r="LW91" s="996"/>
      <c r="LX91" s="997"/>
      <c r="LY91" s="997"/>
      <c r="LZ91" s="996"/>
      <c r="MA91" s="997"/>
      <c r="MB91" s="997"/>
      <c r="MC91" s="996"/>
      <c r="MD91" s="997"/>
      <c r="ME91" s="997"/>
      <c r="MF91" s="999"/>
      <c r="MG91" s="997"/>
      <c r="MH91" s="997"/>
      <c r="MI91" s="998"/>
      <c r="MJ91" s="997"/>
      <c r="MK91" s="997"/>
      <c r="ML91" s="996"/>
      <c r="MM91" s="997"/>
      <c r="MN91" s="997"/>
      <c r="MO91" s="996"/>
      <c r="MP91" s="997"/>
      <c r="MQ91" s="997"/>
      <c r="MR91" s="996"/>
      <c r="MS91" s="997"/>
      <c r="MT91" s="997"/>
      <c r="MU91" s="996"/>
      <c r="MV91" s="997"/>
      <c r="MW91" s="997"/>
      <c r="MX91" s="996"/>
      <c r="MY91" s="997"/>
      <c r="MZ91" s="997"/>
      <c r="NA91" s="996"/>
      <c r="NB91" s="997"/>
      <c r="NC91" s="997"/>
      <c r="ND91" s="998"/>
      <c r="NE91" s="997"/>
      <c r="NF91" s="997"/>
      <c r="NG91" s="996"/>
      <c r="NH91" s="997"/>
      <c r="NI91" s="997"/>
      <c r="NJ91" s="996"/>
      <c r="NK91" s="997"/>
      <c r="NL91" s="997"/>
      <c r="NM91" s="996"/>
      <c r="NN91" s="997"/>
      <c r="NO91" s="997"/>
      <c r="NP91" s="1000"/>
      <c r="NQ91" s="997"/>
      <c r="NR91" s="997"/>
      <c r="NS91" s="996"/>
      <c r="NT91" s="997"/>
      <c r="NU91" s="997"/>
      <c r="NV91" s="996"/>
      <c r="NW91" s="997"/>
      <c r="NX91" s="997"/>
      <c r="NY91" s="998"/>
      <c r="NZ91" s="997"/>
      <c r="OA91" s="997"/>
      <c r="OB91" s="996"/>
      <c r="OC91" s="997"/>
      <c r="OD91" s="997"/>
      <c r="OE91" s="996"/>
      <c r="OF91" s="997"/>
      <c r="OG91" s="997"/>
      <c r="OH91" s="996"/>
      <c r="OI91" s="997"/>
      <c r="OJ91" s="997"/>
      <c r="OK91" s="996"/>
      <c r="OL91" s="997"/>
      <c r="OM91" s="997"/>
      <c r="ON91" s="996"/>
      <c r="OO91" s="997"/>
      <c r="OP91" s="997"/>
      <c r="OQ91" s="996"/>
      <c r="OR91" s="997"/>
      <c r="OS91" s="997"/>
      <c r="OT91" s="998"/>
      <c r="OU91" s="1071"/>
      <c r="OV91" s="1071"/>
      <c r="OW91" s="998"/>
      <c r="OX91" s="1071"/>
      <c r="OY91" s="1071"/>
      <c r="OZ91" s="998"/>
      <c r="PA91" s="1071"/>
      <c r="PB91" s="1071"/>
    </row>
    <row r="92" spans="1:418" ht="12.75" customHeight="1" x14ac:dyDescent="0.25">
      <c r="A92" s="1091" t="s">
        <v>107</v>
      </c>
      <c r="B92" s="911" t="s">
        <v>557</v>
      </c>
      <c r="C92" s="2230" t="s">
        <v>2</v>
      </c>
      <c r="D92" s="770" t="s">
        <v>2</v>
      </c>
      <c r="E92" s="1068">
        <v>1</v>
      </c>
      <c r="F92" s="854" t="s">
        <v>12</v>
      </c>
      <c r="G92" s="854"/>
      <c r="H92" s="1068">
        <v>1</v>
      </c>
      <c r="I92" s="854" t="s">
        <v>12</v>
      </c>
      <c r="J92" s="854"/>
      <c r="K92" s="1068">
        <v>1</v>
      </c>
      <c r="L92" s="854" t="s">
        <v>12</v>
      </c>
      <c r="M92" s="854"/>
      <c r="N92" s="1068">
        <v>1</v>
      </c>
      <c r="O92" s="854" t="s">
        <v>12</v>
      </c>
      <c r="P92" s="854"/>
      <c r="Q92" s="1068">
        <v>1</v>
      </c>
      <c r="R92" s="854" t="s">
        <v>12</v>
      </c>
      <c r="S92" s="854"/>
      <c r="T92" s="1068">
        <v>1</v>
      </c>
      <c r="U92" s="854" t="s">
        <v>12</v>
      </c>
      <c r="V92" s="854"/>
      <c r="W92" s="1068">
        <v>1</v>
      </c>
      <c r="X92" s="854" t="s">
        <v>12</v>
      </c>
      <c r="Y92" s="854"/>
      <c r="Z92" s="1068">
        <v>1</v>
      </c>
      <c r="AA92" s="854" t="s">
        <v>12</v>
      </c>
      <c r="AB92" s="854"/>
      <c r="AC92" s="1068">
        <v>1</v>
      </c>
      <c r="AD92" s="854" t="s">
        <v>12</v>
      </c>
      <c r="AE92" s="854"/>
      <c r="AF92" s="1068">
        <v>1</v>
      </c>
      <c r="AG92" s="854" t="s">
        <v>12</v>
      </c>
      <c r="AH92" s="854"/>
      <c r="AI92" s="1068">
        <v>1</v>
      </c>
      <c r="AJ92" s="854" t="s">
        <v>12</v>
      </c>
      <c r="AK92" s="854"/>
      <c r="AL92" s="1068">
        <v>1</v>
      </c>
      <c r="AM92" s="854" t="s">
        <v>12</v>
      </c>
      <c r="AN92" s="854"/>
      <c r="AO92" s="1068">
        <v>1</v>
      </c>
      <c r="AP92" s="854" t="s">
        <v>12</v>
      </c>
      <c r="AQ92" s="854"/>
      <c r="AR92" s="1068">
        <v>1</v>
      </c>
      <c r="AS92" s="854" t="s">
        <v>12</v>
      </c>
      <c r="AT92" s="854"/>
      <c r="AU92" s="1068">
        <v>1</v>
      </c>
      <c r="AV92" s="854" t="s">
        <v>12</v>
      </c>
      <c r="AW92" s="854"/>
      <c r="AX92" s="1068">
        <v>1</v>
      </c>
      <c r="AY92" s="854" t="s">
        <v>12</v>
      </c>
      <c r="AZ92" s="854"/>
      <c r="BA92" s="1068">
        <v>1</v>
      </c>
      <c r="BB92" s="854" t="s">
        <v>12</v>
      </c>
      <c r="BC92" s="854"/>
      <c r="BD92" s="1068">
        <v>1</v>
      </c>
      <c r="BE92" s="854" t="s">
        <v>12</v>
      </c>
      <c r="BF92" s="854"/>
      <c r="BG92" s="1068">
        <v>1</v>
      </c>
      <c r="BH92" s="854" t="s">
        <v>12</v>
      </c>
      <c r="BI92" s="854"/>
      <c r="BJ92" s="1068">
        <v>1</v>
      </c>
      <c r="BK92" s="854" t="s">
        <v>12</v>
      </c>
      <c r="BL92" s="854"/>
      <c r="BM92" s="1068">
        <v>1</v>
      </c>
      <c r="BN92" s="854" t="s">
        <v>12</v>
      </c>
      <c r="BO92" s="854"/>
      <c r="BP92" s="1068">
        <v>1</v>
      </c>
      <c r="BQ92" s="854" t="s">
        <v>12</v>
      </c>
      <c r="BR92" s="854"/>
      <c r="BS92" s="1068">
        <v>1</v>
      </c>
      <c r="BT92" s="912" t="s">
        <v>12</v>
      </c>
      <c r="BU92" s="1068">
        <v>1</v>
      </c>
      <c r="BV92" s="854" t="s">
        <v>12</v>
      </c>
      <c r="BW92" s="854"/>
      <c r="BX92" s="1068">
        <v>1</v>
      </c>
      <c r="BY92" s="854" t="s">
        <v>12</v>
      </c>
      <c r="BZ92" s="854"/>
      <c r="CA92" s="1068">
        <v>1</v>
      </c>
      <c r="CB92" s="854" t="s">
        <v>12</v>
      </c>
      <c r="CC92" s="854"/>
      <c r="CD92" s="1068">
        <v>1</v>
      </c>
      <c r="CE92" s="854" t="s">
        <v>12</v>
      </c>
      <c r="CF92" s="854"/>
      <c r="CG92" s="1068">
        <v>1</v>
      </c>
      <c r="CH92" s="854" t="s">
        <v>12</v>
      </c>
      <c r="CI92" s="854"/>
      <c r="CJ92" s="1068">
        <v>1</v>
      </c>
      <c r="CK92" s="854" t="s">
        <v>12</v>
      </c>
      <c r="CL92" s="854"/>
      <c r="CM92" s="1068">
        <v>1</v>
      </c>
      <c r="CN92" s="854" t="s">
        <v>12</v>
      </c>
      <c r="CO92" s="854"/>
      <c r="CP92" s="1068">
        <v>1</v>
      </c>
      <c r="CQ92" s="854" t="s">
        <v>12</v>
      </c>
      <c r="CR92" s="854"/>
      <c r="CS92" s="1068">
        <v>1</v>
      </c>
      <c r="CT92" s="854" t="s">
        <v>12</v>
      </c>
      <c r="CU92" s="854"/>
      <c r="CV92" s="1068">
        <v>1</v>
      </c>
      <c r="CW92" s="854" t="s">
        <v>12</v>
      </c>
      <c r="CX92" s="854"/>
      <c r="CY92" s="1068">
        <v>1</v>
      </c>
      <c r="CZ92" s="854" t="s">
        <v>12</v>
      </c>
      <c r="DA92" s="854"/>
      <c r="DB92" s="1068">
        <v>1</v>
      </c>
      <c r="DC92" s="912" t="s">
        <v>12</v>
      </c>
      <c r="DD92" s="1068">
        <v>1</v>
      </c>
      <c r="DE92" s="912" t="s">
        <v>12</v>
      </c>
      <c r="DF92" s="1068">
        <v>1</v>
      </c>
      <c r="DG92" s="854" t="s">
        <v>12</v>
      </c>
      <c r="DH92" s="854"/>
      <c r="DI92" s="1068">
        <v>1</v>
      </c>
      <c r="DJ92" s="854" t="s">
        <v>12</v>
      </c>
      <c r="DK92" s="854"/>
      <c r="DL92" s="1068">
        <v>1</v>
      </c>
      <c r="DM92" s="854" t="s">
        <v>12</v>
      </c>
      <c r="DN92" s="854"/>
      <c r="DO92" s="1068">
        <v>1</v>
      </c>
      <c r="DP92" s="854" t="s">
        <v>12</v>
      </c>
      <c r="DQ92" s="854"/>
      <c r="DR92" s="1068">
        <v>1</v>
      </c>
      <c r="DS92" s="854" t="s">
        <v>12</v>
      </c>
      <c r="DT92" s="854"/>
      <c r="DU92" s="1068">
        <v>1</v>
      </c>
      <c r="DV92" s="854" t="s">
        <v>12</v>
      </c>
      <c r="DW92" s="854"/>
      <c r="DX92" s="1068">
        <v>1</v>
      </c>
      <c r="DY92" s="854" t="s">
        <v>12</v>
      </c>
      <c r="DZ92" s="854"/>
      <c r="EA92" s="852"/>
      <c r="EB92" s="854" t="s">
        <v>3</v>
      </c>
      <c r="EC92" s="854"/>
      <c r="ED92" s="852"/>
      <c r="EE92" s="912" t="s">
        <v>3</v>
      </c>
      <c r="EF92" s="852"/>
      <c r="EG92" s="854" t="s">
        <v>3</v>
      </c>
      <c r="EH92" s="854"/>
      <c r="EI92" s="852"/>
      <c r="EJ92" s="854" t="s">
        <v>3</v>
      </c>
      <c r="EK92" s="854"/>
      <c r="EL92" s="852"/>
      <c r="EM92" s="854" t="s">
        <v>3</v>
      </c>
      <c r="EN92" s="854"/>
      <c r="EO92" s="852"/>
      <c r="EP92" s="854" t="s">
        <v>3</v>
      </c>
      <c r="EQ92" s="854"/>
      <c r="ER92" s="852"/>
      <c r="ES92" s="854" t="s">
        <v>3</v>
      </c>
      <c r="ET92" s="854"/>
      <c r="EU92" s="852"/>
      <c r="EV92" s="854" t="s">
        <v>3</v>
      </c>
      <c r="EW92" s="854"/>
      <c r="EX92" s="852"/>
      <c r="EY92" s="854" t="s">
        <v>3</v>
      </c>
      <c r="EZ92" s="854"/>
      <c r="FA92" s="852"/>
      <c r="FB92" s="854" t="s">
        <v>3</v>
      </c>
      <c r="FC92" s="854"/>
      <c r="FD92" s="852"/>
      <c r="FE92" s="854" t="s">
        <v>3</v>
      </c>
      <c r="FF92" s="854"/>
      <c r="FG92" s="852"/>
      <c r="FH92" s="854" t="s">
        <v>3</v>
      </c>
      <c r="FI92" s="854"/>
      <c r="FJ92" s="852"/>
      <c r="FK92" s="854" t="s">
        <v>3</v>
      </c>
      <c r="FL92" s="854"/>
      <c r="FM92" s="852"/>
      <c r="FN92" s="854" t="s">
        <v>3</v>
      </c>
      <c r="FO92" s="854"/>
      <c r="FP92" s="852"/>
      <c r="FQ92" s="854" t="s">
        <v>3</v>
      </c>
      <c r="FR92" s="854"/>
      <c r="FS92" s="852"/>
      <c r="FT92" s="854" t="s">
        <v>3</v>
      </c>
      <c r="FU92" s="854"/>
      <c r="FV92" s="852"/>
      <c r="FW92" s="854" t="s">
        <v>3</v>
      </c>
      <c r="FX92" s="854"/>
      <c r="FY92" s="852"/>
      <c r="FZ92" s="854" t="s">
        <v>3</v>
      </c>
      <c r="GA92" s="854"/>
      <c r="GB92" s="852"/>
      <c r="GC92" s="854" t="s">
        <v>3</v>
      </c>
      <c r="GD92" s="854"/>
      <c r="GE92" s="852"/>
      <c r="GF92" s="854" t="s">
        <v>3</v>
      </c>
      <c r="GG92" s="854"/>
      <c r="GH92" s="852"/>
      <c r="GI92" s="854" t="s">
        <v>3</v>
      </c>
      <c r="GJ92" s="854"/>
      <c r="GK92" s="779">
        <v>1</v>
      </c>
      <c r="GL92" s="855" t="s">
        <v>12</v>
      </c>
      <c r="GM92" s="855"/>
      <c r="GN92" s="779">
        <v>1</v>
      </c>
      <c r="GO92" s="855" t="s">
        <v>12</v>
      </c>
      <c r="GP92" s="855"/>
      <c r="GQ92" s="779">
        <v>1</v>
      </c>
      <c r="GR92" s="855" t="s">
        <v>12</v>
      </c>
      <c r="GS92" s="855"/>
      <c r="GT92" s="779">
        <v>1</v>
      </c>
      <c r="GU92" s="855" t="s">
        <v>12</v>
      </c>
      <c r="GV92" s="855"/>
      <c r="GW92" s="779">
        <v>1</v>
      </c>
      <c r="GX92" s="855" t="s">
        <v>12</v>
      </c>
      <c r="GY92" s="855"/>
      <c r="GZ92" s="779">
        <v>5</v>
      </c>
      <c r="HA92" s="855" t="s">
        <v>12</v>
      </c>
      <c r="HB92" s="855"/>
      <c r="HC92" s="1069">
        <v>1</v>
      </c>
      <c r="HD92" s="855" t="s">
        <v>12</v>
      </c>
      <c r="HE92" s="855"/>
      <c r="HF92" s="1069">
        <v>1</v>
      </c>
      <c r="HG92" s="855" t="s">
        <v>12</v>
      </c>
      <c r="HH92" s="855"/>
      <c r="HI92" s="1069">
        <v>1</v>
      </c>
      <c r="HJ92" s="855" t="s">
        <v>12</v>
      </c>
      <c r="HK92" s="855"/>
      <c r="HL92" s="1069">
        <v>1</v>
      </c>
      <c r="HM92" s="855" t="s">
        <v>12</v>
      </c>
      <c r="HN92" s="855"/>
      <c r="HO92" s="1069">
        <v>1</v>
      </c>
      <c r="HP92" s="855" t="s">
        <v>12</v>
      </c>
      <c r="HQ92" s="855"/>
      <c r="HR92" s="1069">
        <v>1</v>
      </c>
      <c r="HS92" s="855" t="s">
        <v>12</v>
      </c>
      <c r="HT92" s="855"/>
      <c r="HU92" s="1069">
        <v>1</v>
      </c>
      <c r="HV92" s="855" t="s">
        <v>12</v>
      </c>
      <c r="HW92" s="855"/>
      <c r="HX92" s="1069">
        <v>1</v>
      </c>
      <c r="HY92" s="855" t="s">
        <v>12</v>
      </c>
      <c r="HZ92" s="855"/>
      <c r="IA92" s="1069">
        <v>1</v>
      </c>
      <c r="IB92" s="855" t="s">
        <v>12</v>
      </c>
      <c r="IC92" s="855"/>
      <c r="ID92" s="1069">
        <v>1</v>
      </c>
      <c r="IE92" s="855" t="s">
        <v>12</v>
      </c>
      <c r="IF92" s="855"/>
      <c r="IG92" s="1069">
        <v>1</v>
      </c>
      <c r="IH92" s="855" t="s">
        <v>12</v>
      </c>
      <c r="II92" s="855"/>
      <c r="IJ92" s="1069">
        <v>1</v>
      </c>
      <c r="IK92" s="856" t="s">
        <v>12</v>
      </c>
      <c r="IL92" s="1069">
        <v>1</v>
      </c>
      <c r="IM92" s="856" t="s">
        <v>12</v>
      </c>
      <c r="IN92" s="1069">
        <v>1</v>
      </c>
      <c r="IO92" s="855" t="s">
        <v>12</v>
      </c>
      <c r="IP92" s="855"/>
      <c r="IQ92" s="1069">
        <v>1</v>
      </c>
      <c r="IR92" s="855" t="s">
        <v>12</v>
      </c>
      <c r="IS92" s="855"/>
      <c r="IT92" s="1069">
        <v>1</v>
      </c>
      <c r="IU92" s="855" t="s">
        <v>12</v>
      </c>
      <c r="IV92" s="855"/>
      <c r="IW92" s="870"/>
      <c r="IX92" s="1070"/>
      <c r="IY92" s="1070"/>
      <c r="IZ92" s="870"/>
      <c r="JA92" s="1070"/>
      <c r="JB92" s="1070"/>
      <c r="JC92" s="870"/>
      <c r="JD92" s="1070"/>
      <c r="JE92" s="1070"/>
      <c r="JF92" s="870"/>
      <c r="JG92" s="1070"/>
      <c r="JH92" s="1070"/>
      <c r="JI92" s="870"/>
      <c r="JJ92" s="1070"/>
      <c r="JK92" s="1070"/>
      <c r="JL92" s="870"/>
      <c r="JM92" s="913"/>
      <c r="JN92" s="913"/>
      <c r="JO92" s="996"/>
      <c r="JP92" s="997"/>
      <c r="JQ92" s="997"/>
      <c r="JR92" s="996"/>
      <c r="JS92" s="997"/>
      <c r="JT92" s="997"/>
      <c r="JU92" s="996"/>
      <c r="JV92" s="997"/>
      <c r="JW92" s="997"/>
      <c r="JX92" s="996"/>
      <c r="JY92" s="997"/>
      <c r="JZ92" s="997"/>
      <c r="KA92" s="998"/>
      <c r="KB92" s="997"/>
      <c r="KC92" s="997"/>
      <c r="KD92" s="996"/>
      <c r="KE92" s="997"/>
      <c r="KF92" s="997"/>
      <c r="KG92" s="997"/>
      <c r="KH92" s="997"/>
      <c r="KI92" s="997"/>
      <c r="KJ92" s="996"/>
      <c r="KK92" s="996"/>
      <c r="KL92" s="996"/>
      <c r="KM92" s="996"/>
      <c r="KN92" s="996"/>
      <c r="KO92" s="996"/>
      <c r="KP92" s="996"/>
      <c r="KQ92" s="996"/>
      <c r="KR92" s="996"/>
      <c r="KS92" s="998"/>
      <c r="KT92" s="997"/>
      <c r="KU92" s="997"/>
      <c r="KV92" s="996"/>
      <c r="KW92" s="997"/>
      <c r="KX92" s="997"/>
      <c r="KY92" s="996"/>
      <c r="KZ92" s="997"/>
      <c r="LA92" s="997"/>
      <c r="LB92" s="996"/>
      <c r="LC92" s="997"/>
      <c r="LD92" s="997"/>
      <c r="LE92" s="996"/>
      <c r="LF92" s="997"/>
      <c r="LG92" s="997"/>
      <c r="LH92" s="996"/>
      <c r="LI92" s="997"/>
      <c r="LJ92" s="997"/>
      <c r="LK92" s="996"/>
      <c r="LL92" s="997"/>
      <c r="LM92" s="997"/>
      <c r="LN92" s="998"/>
      <c r="LO92" s="997"/>
      <c r="LP92" s="997"/>
      <c r="LQ92" s="996"/>
      <c r="LR92" s="997"/>
      <c r="LS92" s="997"/>
      <c r="LT92" s="996"/>
      <c r="LU92" s="997"/>
      <c r="LV92" s="997"/>
      <c r="LW92" s="996"/>
      <c r="LX92" s="997"/>
      <c r="LY92" s="997"/>
      <c r="LZ92" s="996"/>
      <c r="MA92" s="997"/>
      <c r="MB92" s="997"/>
      <c r="MC92" s="996"/>
      <c r="MD92" s="997"/>
      <c r="ME92" s="997"/>
      <c r="MF92" s="999"/>
      <c r="MG92" s="997"/>
      <c r="MH92" s="997"/>
      <c r="MI92" s="998"/>
      <c r="MJ92" s="997"/>
      <c r="MK92" s="997"/>
      <c r="ML92" s="996"/>
      <c r="MM92" s="997"/>
      <c r="MN92" s="997"/>
      <c r="MO92" s="996"/>
      <c r="MP92" s="997"/>
      <c r="MQ92" s="997"/>
      <c r="MR92" s="996"/>
      <c r="MS92" s="997"/>
      <c r="MT92" s="997"/>
      <c r="MU92" s="996"/>
      <c r="MV92" s="997"/>
      <c r="MW92" s="997"/>
      <c r="MX92" s="996"/>
      <c r="MY92" s="997"/>
      <c r="MZ92" s="997"/>
      <c r="NA92" s="996"/>
      <c r="NB92" s="997"/>
      <c r="NC92" s="997"/>
      <c r="ND92" s="998"/>
      <c r="NE92" s="997"/>
      <c r="NF92" s="997"/>
      <c r="NG92" s="996"/>
      <c r="NH92" s="997"/>
      <c r="NI92" s="997"/>
      <c r="NJ92" s="996"/>
      <c r="NK92" s="997"/>
      <c r="NL92" s="997"/>
      <c r="NM92" s="996"/>
      <c r="NN92" s="997"/>
      <c r="NO92" s="997"/>
      <c r="NP92" s="1000"/>
      <c r="NQ92" s="997"/>
      <c r="NR92" s="997"/>
      <c r="NS92" s="996"/>
      <c r="NT92" s="997"/>
      <c r="NU92" s="997"/>
      <c r="NV92" s="996"/>
      <c r="NW92" s="997"/>
      <c r="NX92" s="997"/>
      <c r="NY92" s="998"/>
      <c r="NZ92" s="997"/>
      <c r="OA92" s="997"/>
      <c r="OB92" s="996"/>
      <c r="OC92" s="997"/>
      <c r="OD92" s="997"/>
      <c r="OE92" s="996"/>
      <c r="OF92" s="997"/>
      <c r="OG92" s="997"/>
      <c r="OH92" s="996"/>
      <c r="OI92" s="997"/>
      <c r="OJ92" s="997"/>
      <c r="OK92" s="996"/>
      <c r="OL92" s="997"/>
      <c r="OM92" s="997"/>
      <c r="ON92" s="996"/>
      <c r="OO92" s="997"/>
      <c r="OP92" s="997"/>
      <c r="OQ92" s="996"/>
      <c r="OR92" s="997"/>
      <c r="OS92" s="997"/>
      <c r="OT92" s="998"/>
      <c r="OU92" s="1071"/>
      <c r="OV92" s="1071"/>
      <c r="OW92" s="998"/>
      <c r="OX92" s="1071"/>
      <c r="OY92" s="1071"/>
      <c r="OZ92" s="998"/>
      <c r="PA92" s="1071"/>
      <c r="PB92" s="1071"/>
    </row>
    <row r="93" spans="1:418" ht="12.75" customHeight="1" x14ac:dyDescent="0.25">
      <c r="A93" s="1091" t="s">
        <v>108</v>
      </c>
      <c r="B93" s="911" t="s">
        <v>557</v>
      </c>
      <c r="C93" s="2230" t="s">
        <v>2</v>
      </c>
      <c r="D93" s="770" t="s">
        <v>2</v>
      </c>
      <c r="E93" s="1068">
        <v>1</v>
      </c>
      <c r="F93" s="854" t="s">
        <v>12</v>
      </c>
      <c r="G93" s="854"/>
      <c r="H93" s="1068">
        <v>1</v>
      </c>
      <c r="I93" s="854" t="s">
        <v>12</v>
      </c>
      <c r="J93" s="854"/>
      <c r="K93" s="1068">
        <v>1</v>
      </c>
      <c r="L93" s="854" t="s">
        <v>12</v>
      </c>
      <c r="M93" s="854"/>
      <c r="N93" s="1068">
        <v>1</v>
      </c>
      <c r="O93" s="854" t="s">
        <v>12</v>
      </c>
      <c r="P93" s="854"/>
      <c r="Q93" s="1068">
        <v>1</v>
      </c>
      <c r="R93" s="854" t="s">
        <v>12</v>
      </c>
      <c r="S93" s="854"/>
      <c r="T93" s="1068">
        <v>1</v>
      </c>
      <c r="U93" s="854" t="s">
        <v>12</v>
      </c>
      <c r="V93" s="854"/>
      <c r="W93" s="1068">
        <v>1</v>
      </c>
      <c r="X93" s="854" t="s">
        <v>12</v>
      </c>
      <c r="Y93" s="854"/>
      <c r="Z93" s="1068">
        <v>1</v>
      </c>
      <c r="AA93" s="854" t="s">
        <v>12</v>
      </c>
      <c r="AB93" s="854"/>
      <c r="AC93" s="1068">
        <v>1</v>
      </c>
      <c r="AD93" s="854" t="s">
        <v>12</v>
      </c>
      <c r="AE93" s="854"/>
      <c r="AF93" s="1068">
        <v>1</v>
      </c>
      <c r="AG93" s="854" t="s">
        <v>12</v>
      </c>
      <c r="AH93" s="854"/>
      <c r="AI93" s="1068">
        <v>1</v>
      </c>
      <c r="AJ93" s="854" t="s">
        <v>12</v>
      </c>
      <c r="AK93" s="854"/>
      <c r="AL93" s="1068">
        <v>1</v>
      </c>
      <c r="AM93" s="854" t="s">
        <v>12</v>
      </c>
      <c r="AN93" s="854"/>
      <c r="AO93" s="1068">
        <v>1</v>
      </c>
      <c r="AP93" s="854" t="s">
        <v>12</v>
      </c>
      <c r="AQ93" s="854"/>
      <c r="AR93" s="1068">
        <v>1</v>
      </c>
      <c r="AS93" s="854" t="s">
        <v>12</v>
      </c>
      <c r="AT93" s="854"/>
      <c r="AU93" s="1068">
        <v>1</v>
      </c>
      <c r="AV93" s="854" t="s">
        <v>12</v>
      </c>
      <c r="AW93" s="854"/>
      <c r="AX93" s="1068">
        <v>1</v>
      </c>
      <c r="AY93" s="854" t="s">
        <v>12</v>
      </c>
      <c r="AZ93" s="854"/>
      <c r="BA93" s="1068">
        <v>1</v>
      </c>
      <c r="BB93" s="854" t="s">
        <v>12</v>
      </c>
      <c r="BC93" s="854"/>
      <c r="BD93" s="1068">
        <v>1</v>
      </c>
      <c r="BE93" s="854" t="s">
        <v>12</v>
      </c>
      <c r="BF93" s="854"/>
      <c r="BG93" s="1068">
        <v>1</v>
      </c>
      <c r="BH93" s="854" t="s">
        <v>12</v>
      </c>
      <c r="BI93" s="854"/>
      <c r="BJ93" s="1068">
        <v>1</v>
      </c>
      <c r="BK93" s="854" t="s">
        <v>12</v>
      </c>
      <c r="BL93" s="854"/>
      <c r="BM93" s="1068">
        <v>1</v>
      </c>
      <c r="BN93" s="854" t="s">
        <v>12</v>
      </c>
      <c r="BO93" s="854"/>
      <c r="BP93" s="1068">
        <v>1</v>
      </c>
      <c r="BQ93" s="854" t="s">
        <v>12</v>
      </c>
      <c r="BR93" s="854"/>
      <c r="BS93" s="1068">
        <v>1</v>
      </c>
      <c r="BT93" s="912" t="s">
        <v>12</v>
      </c>
      <c r="BU93" s="1068">
        <v>1</v>
      </c>
      <c r="BV93" s="854" t="s">
        <v>12</v>
      </c>
      <c r="BW93" s="854"/>
      <c r="BX93" s="1068">
        <v>1</v>
      </c>
      <c r="BY93" s="854" t="s">
        <v>12</v>
      </c>
      <c r="BZ93" s="854"/>
      <c r="CA93" s="1068">
        <v>1</v>
      </c>
      <c r="CB93" s="854" t="s">
        <v>12</v>
      </c>
      <c r="CC93" s="854"/>
      <c r="CD93" s="1068">
        <v>1</v>
      </c>
      <c r="CE93" s="854" t="s">
        <v>12</v>
      </c>
      <c r="CF93" s="854"/>
      <c r="CG93" s="1068">
        <v>1</v>
      </c>
      <c r="CH93" s="854" t="s">
        <v>12</v>
      </c>
      <c r="CI93" s="854"/>
      <c r="CJ93" s="1068">
        <v>1</v>
      </c>
      <c r="CK93" s="854" t="s">
        <v>12</v>
      </c>
      <c r="CL93" s="854"/>
      <c r="CM93" s="1068">
        <v>1</v>
      </c>
      <c r="CN93" s="854" t="s">
        <v>12</v>
      </c>
      <c r="CO93" s="854"/>
      <c r="CP93" s="1068">
        <v>1</v>
      </c>
      <c r="CQ93" s="854" t="s">
        <v>12</v>
      </c>
      <c r="CR93" s="854"/>
      <c r="CS93" s="1068">
        <v>1</v>
      </c>
      <c r="CT93" s="854" t="s">
        <v>12</v>
      </c>
      <c r="CU93" s="854"/>
      <c r="CV93" s="1068">
        <v>1</v>
      </c>
      <c r="CW93" s="854" t="s">
        <v>12</v>
      </c>
      <c r="CX93" s="854"/>
      <c r="CY93" s="1068">
        <v>1</v>
      </c>
      <c r="CZ93" s="854" t="s">
        <v>12</v>
      </c>
      <c r="DA93" s="854"/>
      <c r="DB93" s="1068">
        <v>1</v>
      </c>
      <c r="DC93" s="912" t="s">
        <v>12</v>
      </c>
      <c r="DD93" s="1068">
        <v>1</v>
      </c>
      <c r="DE93" s="912" t="s">
        <v>12</v>
      </c>
      <c r="DF93" s="1068">
        <v>1</v>
      </c>
      <c r="DG93" s="854" t="s">
        <v>12</v>
      </c>
      <c r="DH93" s="854"/>
      <c r="DI93" s="1068">
        <v>1</v>
      </c>
      <c r="DJ93" s="854" t="s">
        <v>12</v>
      </c>
      <c r="DK93" s="854"/>
      <c r="DL93" s="1068">
        <v>1</v>
      </c>
      <c r="DM93" s="854" t="s">
        <v>12</v>
      </c>
      <c r="DN93" s="854"/>
      <c r="DO93" s="1068">
        <v>1</v>
      </c>
      <c r="DP93" s="854" t="s">
        <v>12</v>
      </c>
      <c r="DQ93" s="854"/>
      <c r="DR93" s="1068">
        <v>1</v>
      </c>
      <c r="DS93" s="854" t="s">
        <v>12</v>
      </c>
      <c r="DT93" s="854"/>
      <c r="DU93" s="1068">
        <v>1</v>
      </c>
      <c r="DV93" s="854" t="s">
        <v>12</v>
      </c>
      <c r="DW93" s="854"/>
      <c r="DX93" s="1068">
        <v>1</v>
      </c>
      <c r="DY93" s="854" t="s">
        <v>12</v>
      </c>
      <c r="DZ93" s="854"/>
      <c r="EA93" s="852"/>
      <c r="EB93" s="854" t="s">
        <v>3</v>
      </c>
      <c r="EC93" s="854"/>
      <c r="ED93" s="852"/>
      <c r="EE93" s="912" t="s">
        <v>3</v>
      </c>
      <c r="EF93" s="852"/>
      <c r="EG93" s="854" t="s">
        <v>3</v>
      </c>
      <c r="EH93" s="854"/>
      <c r="EI93" s="852"/>
      <c r="EJ93" s="854" t="s">
        <v>3</v>
      </c>
      <c r="EK93" s="854"/>
      <c r="EL93" s="852"/>
      <c r="EM93" s="854" t="s">
        <v>3</v>
      </c>
      <c r="EN93" s="854"/>
      <c r="EO93" s="852"/>
      <c r="EP93" s="854" t="s">
        <v>3</v>
      </c>
      <c r="EQ93" s="854"/>
      <c r="ER93" s="852"/>
      <c r="ES93" s="854" t="s">
        <v>3</v>
      </c>
      <c r="ET93" s="854"/>
      <c r="EU93" s="852"/>
      <c r="EV93" s="854" t="s">
        <v>3</v>
      </c>
      <c r="EW93" s="854"/>
      <c r="EX93" s="852"/>
      <c r="EY93" s="854" t="s">
        <v>3</v>
      </c>
      <c r="EZ93" s="854"/>
      <c r="FA93" s="852"/>
      <c r="FB93" s="854" t="s">
        <v>3</v>
      </c>
      <c r="FC93" s="854"/>
      <c r="FD93" s="852"/>
      <c r="FE93" s="854" t="s">
        <v>3</v>
      </c>
      <c r="FF93" s="854"/>
      <c r="FG93" s="852"/>
      <c r="FH93" s="854" t="s">
        <v>3</v>
      </c>
      <c r="FI93" s="854"/>
      <c r="FJ93" s="852"/>
      <c r="FK93" s="854" t="s">
        <v>3</v>
      </c>
      <c r="FL93" s="854"/>
      <c r="FM93" s="852"/>
      <c r="FN93" s="854" t="s">
        <v>3</v>
      </c>
      <c r="FO93" s="854"/>
      <c r="FP93" s="852"/>
      <c r="FQ93" s="854" t="s">
        <v>3</v>
      </c>
      <c r="FR93" s="854"/>
      <c r="FS93" s="852"/>
      <c r="FT93" s="854" t="s">
        <v>3</v>
      </c>
      <c r="FU93" s="854"/>
      <c r="FV93" s="852"/>
      <c r="FW93" s="854" t="s">
        <v>3</v>
      </c>
      <c r="FX93" s="854"/>
      <c r="FY93" s="852"/>
      <c r="FZ93" s="854" t="s">
        <v>3</v>
      </c>
      <c r="GA93" s="854"/>
      <c r="GB93" s="852"/>
      <c r="GC93" s="854" t="s">
        <v>3</v>
      </c>
      <c r="GD93" s="854"/>
      <c r="GE93" s="852"/>
      <c r="GF93" s="854" t="s">
        <v>3</v>
      </c>
      <c r="GG93" s="854"/>
      <c r="GH93" s="852"/>
      <c r="GI93" s="854" t="s">
        <v>3</v>
      </c>
      <c r="GJ93" s="854"/>
      <c r="GK93" s="779">
        <v>1</v>
      </c>
      <c r="GL93" s="855" t="s">
        <v>12</v>
      </c>
      <c r="GM93" s="855"/>
      <c r="GN93" s="779">
        <v>1</v>
      </c>
      <c r="GO93" s="855" t="s">
        <v>12</v>
      </c>
      <c r="GP93" s="855"/>
      <c r="GQ93" s="779">
        <v>1</v>
      </c>
      <c r="GR93" s="855" t="s">
        <v>12</v>
      </c>
      <c r="GS93" s="855"/>
      <c r="GT93" s="779">
        <v>1</v>
      </c>
      <c r="GU93" s="855" t="s">
        <v>12</v>
      </c>
      <c r="GV93" s="855"/>
      <c r="GW93" s="779">
        <v>1</v>
      </c>
      <c r="GX93" s="855" t="s">
        <v>12</v>
      </c>
      <c r="GY93" s="855"/>
      <c r="GZ93" s="779">
        <v>5</v>
      </c>
      <c r="HA93" s="855" t="s">
        <v>12</v>
      </c>
      <c r="HB93" s="855"/>
      <c r="HC93" s="1069">
        <v>1</v>
      </c>
      <c r="HD93" s="855" t="s">
        <v>12</v>
      </c>
      <c r="HE93" s="855"/>
      <c r="HF93" s="1069">
        <v>1</v>
      </c>
      <c r="HG93" s="855" t="s">
        <v>12</v>
      </c>
      <c r="HH93" s="855"/>
      <c r="HI93" s="1069">
        <v>0.37</v>
      </c>
      <c r="HJ93" s="855" t="s">
        <v>8</v>
      </c>
      <c r="HK93" s="855"/>
      <c r="HL93" s="1069">
        <v>0.38</v>
      </c>
      <c r="HM93" s="855" t="s">
        <v>8</v>
      </c>
      <c r="HN93" s="855"/>
      <c r="HO93" s="1069">
        <v>1</v>
      </c>
      <c r="HP93" s="855" t="s">
        <v>12</v>
      </c>
      <c r="HQ93" s="855"/>
      <c r="HR93" s="1069">
        <v>1</v>
      </c>
      <c r="HS93" s="855" t="s">
        <v>12</v>
      </c>
      <c r="HT93" s="855"/>
      <c r="HU93" s="1069">
        <v>1</v>
      </c>
      <c r="HV93" s="855" t="s">
        <v>12</v>
      </c>
      <c r="HW93" s="855"/>
      <c r="HX93" s="1069">
        <v>2.2000000000000002</v>
      </c>
      <c r="HY93" s="855" t="s">
        <v>3</v>
      </c>
      <c r="HZ93" s="855"/>
      <c r="IA93" s="1069">
        <v>1</v>
      </c>
      <c r="IB93" s="855" t="s">
        <v>12</v>
      </c>
      <c r="IC93" s="855"/>
      <c r="ID93" s="1069">
        <v>1</v>
      </c>
      <c r="IE93" s="855" t="s">
        <v>12</v>
      </c>
      <c r="IF93" s="855"/>
      <c r="IG93" s="1069">
        <v>1</v>
      </c>
      <c r="IH93" s="855" t="s">
        <v>12</v>
      </c>
      <c r="II93" s="855"/>
      <c r="IJ93" s="1069">
        <v>1</v>
      </c>
      <c r="IK93" s="856" t="s">
        <v>12</v>
      </c>
      <c r="IL93" s="1069">
        <v>1</v>
      </c>
      <c r="IM93" s="856" t="s">
        <v>12</v>
      </c>
      <c r="IN93" s="1069">
        <v>1</v>
      </c>
      <c r="IO93" s="855" t="s">
        <v>12</v>
      </c>
      <c r="IP93" s="855"/>
      <c r="IQ93" s="1069">
        <v>1</v>
      </c>
      <c r="IR93" s="855" t="s">
        <v>12</v>
      </c>
      <c r="IS93" s="855"/>
      <c r="IT93" s="1069">
        <v>1</v>
      </c>
      <c r="IU93" s="855" t="s">
        <v>12</v>
      </c>
      <c r="IV93" s="855"/>
      <c r="IW93" s="870"/>
      <c r="IX93" s="1070"/>
      <c r="IY93" s="1070"/>
      <c r="IZ93" s="870"/>
      <c r="JA93" s="1070"/>
      <c r="JB93" s="1070"/>
      <c r="JC93" s="870"/>
      <c r="JD93" s="1070"/>
      <c r="JE93" s="1070"/>
      <c r="JF93" s="870"/>
      <c r="JG93" s="1070"/>
      <c r="JH93" s="1070"/>
      <c r="JI93" s="870"/>
      <c r="JJ93" s="1070"/>
      <c r="JK93" s="1070"/>
      <c r="JL93" s="870"/>
      <c r="JM93" s="913"/>
      <c r="JN93" s="913"/>
      <c r="JO93" s="996"/>
      <c r="JP93" s="997"/>
      <c r="JQ93" s="997"/>
      <c r="JR93" s="996"/>
      <c r="JS93" s="997"/>
      <c r="JT93" s="997"/>
      <c r="JU93" s="996"/>
      <c r="JV93" s="997"/>
      <c r="JW93" s="997"/>
      <c r="JX93" s="996"/>
      <c r="JY93" s="997"/>
      <c r="JZ93" s="997"/>
      <c r="KA93" s="998"/>
      <c r="KB93" s="997"/>
      <c r="KC93" s="997"/>
      <c r="KD93" s="996"/>
      <c r="KE93" s="997"/>
      <c r="KF93" s="997"/>
      <c r="KG93" s="997"/>
      <c r="KH93" s="997"/>
      <c r="KI93" s="997"/>
      <c r="KJ93" s="996"/>
      <c r="KK93" s="996"/>
      <c r="KL93" s="996"/>
      <c r="KM93" s="996"/>
      <c r="KN93" s="996"/>
      <c r="KO93" s="996"/>
      <c r="KP93" s="996"/>
      <c r="KQ93" s="996"/>
      <c r="KR93" s="996"/>
      <c r="KS93" s="998"/>
      <c r="KT93" s="997"/>
      <c r="KU93" s="997"/>
      <c r="KV93" s="996"/>
      <c r="KW93" s="997"/>
      <c r="KX93" s="997"/>
      <c r="KY93" s="996"/>
      <c r="KZ93" s="997"/>
      <c r="LA93" s="997"/>
      <c r="LB93" s="996"/>
      <c r="LC93" s="997"/>
      <c r="LD93" s="997"/>
      <c r="LE93" s="996"/>
      <c r="LF93" s="997"/>
      <c r="LG93" s="997"/>
      <c r="LH93" s="996"/>
      <c r="LI93" s="997"/>
      <c r="LJ93" s="997"/>
      <c r="LK93" s="996"/>
      <c r="LL93" s="997"/>
      <c r="LM93" s="997"/>
      <c r="LN93" s="998"/>
      <c r="LO93" s="997"/>
      <c r="LP93" s="997"/>
      <c r="LQ93" s="996"/>
      <c r="LR93" s="997"/>
      <c r="LS93" s="997"/>
      <c r="LT93" s="996"/>
      <c r="LU93" s="997"/>
      <c r="LV93" s="997"/>
      <c r="LW93" s="996"/>
      <c r="LX93" s="997"/>
      <c r="LY93" s="997"/>
      <c r="LZ93" s="996"/>
      <c r="MA93" s="997"/>
      <c r="MB93" s="997"/>
      <c r="MC93" s="996"/>
      <c r="MD93" s="997"/>
      <c r="ME93" s="997"/>
      <c r="MF93" s="999"/>
      <c r="MG93" s="997"/>
      <c r="MH93" s="997"/>
      <c r="MI93" s="998"/>
      <c r="MJ93" s="997"/>
      <c r="MK93" s="997"/>
      <c r="ML93" s="996"/>
      <c r="MM93" s="997"/>
      <c r="MN93" s="997"/>
      <c r="MO93" s="996"/>
      <c r="MP93" s="997"/>
      <c r="MQ93" s="997"/>
      <c r="MR93" s="996"/>
      <c r="MS93" s="997"/>
      <c r="MT93" s="997"/>
      <c r="MU93" s="996"/>
      <c r="MV93" s="997"/>
      <c r="MW93" s="997"/>
      <c r="MX93" s="996"/>
      <c r="MY93" s="997"/>
      <c r="MZ93" s="997"/>
      <c r="NA93" s="996"/>
      <c r="NB93" s="997"/>
      <c r="NC93" s="997"/>
      <c r="ND93" s="998"/>
      <c r="NE93" s="997"/>
      <c r="NF93" s="997"/>
      <c r="NG93" s="996"/>
      <c r="NH93" s="997"/>
      <c r="NI93" s="997"/>
      <c r="NJ93" s="996"/>
      <c r="NK93" s="997"/>
      <c r="NL93" s="997"/>
      <c r="NM93" s="996"/>
      <c r="NN93" s="997"/>
      <c r="NO93" s="997"/>
      <c r="NP93" s="1000"/>
      <c r="NQ93" s="997"/>
      <c r="NR93" s="997"/>
      <c r="NS93" s="996"/>
      <c r="NT93" s="997"/>
      <c r="NU93" s="997"/>
      <c r="NV93" s="996"/>
      <c r="NW93" s="997"/>
      <c r="NX93" s="997"/>
      <c r="NY93" s="998"/>
      <c r="NZ93" s="997"/>
      <c r="OA93" s="997"/>
      <c r="OB93" s="996"/>
      <c r="OC93" s="997"/>
      <c r="OD93" s="997"/>
      <c r="OE93" s="996"/>
      <c r="OF93" s="997"/>
      <c r="OG93" s="997"/>
      <c r="OH93" s="996"/>
      <c r="OI93" s="997"/>
      <c r="OJ93" s="997"/>
      <c r="OK93" s="996"/>
      <c r="OL93" s="997"/>
      <c r="OM93" s="997"/>
      <c r="ON93" s="996"/>
      <c r="OO93" s="997"/>
      <c r="OP93" s="997"/>
      <c r="OQ93" s="996"/>
      <c r="OR93" s="997"/>
      <c r="OS93" s="997"/>
      <c r="OT93" s="998"/>
      <c r="OU93" s="1071"/>
      <c r="OV93" s="1071"/>
      <c r="OW93" s="998"/>
      <c r="OX93" s="1071"/>
      <c r="OY93" s="1071"/>
      <c r="OZ93" s="998"/>
      <c r="PA93" s="1071"/>
      <c r="PB93" s="1071"/>
    </row>
    <row r="94" spans="1:418" ht="12.75" customHeight="1" x14ac:dyDescent="0.25">
      <c r="A94" s="1091" t="s">
        <v>109</v>
      </c>
      <c r="B94" s="911" t="s">
        <v>557</v>
      </c>
      <c r="C94" s="2230" t="s">
        <v>2</v>
      </c>
      <c r="D94" s="770" t="s">
        <v>2</v>
      </c>
      <c r="E94" s="1068">
        <v>1</v>
      </c>
      <c r="F94" s="854" t="s">
        <v>12</v>
      </c>
      <c r="G94" s="854"/>
      <c r="H94" s="1068">
        <v>1</v>
      </c>
      <c r="I94" s="854" t="s">
        <v>12</v>
      </c>
      <c r="J94" s="854"/>
      <c r="K94" s="1068">
        <v>1</v>
      </c>
      <c r="L94" s="854" t="s">
        <v>12</v>
      </c>
      <c r="M94" s="854"/>
      <c r="N94" s="1068">
        <v>1</v>
      </c>
      <c r="O94" s="854" t="s">
        <v>12</v>
      </c>
      <c r="P94" s="854"/>
      <c r="Q94" s="1068">
        <v>1</v>
      </c>
      <c r="R94" s="854" t="s">
        <v>12</v>
      </c>
      <c r="S94" s="854"/>
      <c r="T94" s="1068">
        <v>1</v>
      </c>
      <c r="U94" s="854" t="s">
        <v>12</v>
      </c>
      <c r="V94" s="854"/>
      <c r="W94" s="1068">
        <v>1</v>
      </c>
      <c r="X94" s="854" t="s">
        <v>12</v>
      </c>
      <c r="Y94" s="854"/>
      <c r="Z94" s="1068">
        <v>1</v>
      </c>
      <c r="AA94" s="854" t="s">
        <v>12</v>
      </c>
      <c r="AB94" s="854"/>
      <c r="AC94" s="1068">
        <v>1</v>
      </c>
      <c r="AD94" s="854" t="s">
        <v>12</v>
      </c>
      <c r="AE94" s="854"/>
      <c r="AF94" s="1068">
        <v>1</v>
      </c>
      <c r="AG94" s="854" t="s">
        <v>12</v>
      </c>
      <c r="AH94" s="854"/>
      <c r="AI94" s="1068">
        <v>1</v>
      </c>
      <c r="AJ94" s="854" t="s">
        <v>12</v>
      </c>
      <c r="AK94" s="854"/>
      <c r="AL94" s="1068">
        <v>1</v>
      </c>
      <c r="AM94" s="854" t="s">
        <v>12</v>
      </c>
      <c r="AN94" s="854"/>
      <c r="AO94" s="1068">
        <v>1</v>
      </c>
      <c r="AP94" s="854" t="s">
        <v>12</v>
      </c>
      <c r="AQ94" s="854"/>
      <c r="AR94" s="1068">
        <v>1</v>
      </c>
      <c r="AS94" s="854" t="s">
        <v>12</v>
      </c>
      <c r="AT94" s="854"/>
      <c r="AU94" s="1068">
        <v>1</v>
      </c>
      <c r="AV94" s="854" t="s">
        <v>12</v>
      </c>
      <c r="AW94" s="854"/>
      <c r="AX94" s="1068">
        <v>1</v>
      </c>
      <c r="AY94" s="854" t="s">
        <v>12</v>
      </c>
      <c r="AZ94" s="854"/>
      <c r="BA94" s="1068">
        <v>1</v>
      </c>
      <c r="BB94" s="854" t="s">
        <v>12</v>
      </c>
      <c r="BC94" s="854"/>
      <c r="BD94" s="1068">
        <v>1</v>
      </c>
      <c r="BE94" s="854" t="s">
        <v>12</v>
      </c>
      <c r="BF94" s="854"/>
      <c r="BG94" s="1068">
        <v>1</v>
      </c>
      <c r="BH94" s="854" t="s">
        <v>12</v>
      </c>
      <c r="BI94" s="854"/>
      <c r="BJ94" s="1068">
        <v>1</v>
      </c>
      <c r="BK94" s="854" t="s">
        <v>12</v>
      </c>
      <c r="BL94" s="854"/>
      <c r="BM94" s="1068">
        <v>1</v>
      </c>
      <c r="BN94" s="854" t="s">
        <v>12</v>
      </c>
      <c r="BO94" s="854"/>
      <c r="BP94" s="1068">
        <v>1</v>
      </c>
      <c r="BQ94" s="854" t="s">
        <v>12</v>
      </c>
      <c r="BR94" s="854"/>
      <c r="BS94" s="1068">
        <v>1</v>
      </c>
      <c r="BT94" s="912" t="s">
        <v>12</v>
      </c>
      <c r="BU94" s="1068">
        <v>1</v>
      </c>
      <c r="BV94" s="854" t="s">
        <v>12</v>
      </c>
      <c r="BW94" s="854"/>
      <c r="BX94" s="1068">
        <v>5</v>
      </c>
      <c r="BY94" s="854" t="s">
        <v>12</v>
      </c>
      <c r="BZ94" s="854"/>
      <c r="CA94" s="1068">
        <v>5</v>
      </c>
      <c r="CB94" s="854" t="s">
        <v>12</v>
      </c>
      <c r="CC94" s="854"/>
      <c r="CD94" s="1068">
        <v>5</v>
      </c>
      <c r="CE94" s="854" t="s">
        <v>12</v>
      </c>
      <c r="CF94" s="854"/>
      <c r="CG94" s="1068">
        <v>5</v>
      </c>
      <c r="CH94" s="854" t="s">
        <v>12</v>
      </c>
      <c r="CI94" s="854"/>
      <c r="CJ94" s="1068">
        <v>5</v>
      </c>
      <c r="CK94" s="854" t="s">
        <v>12</v>
      </c>
      <c r="CL94" s="854"/>
      <c r="CM94" s="1068">
        <v>5</v>
      </c>
      <c r="CN94" s="854" t="s">
        <v>12</v>
      </c>
      <c r="CO94" s="854"/>
      <c r="CP94" s="1068">
        <v>5</v>
      </c>
      <c r="CQ94" s="854" t="s">
        <v>12</v>
      </c>
      <c r="CR94" s="854"/>
      <c r="CS94" s="1068">
        <v>5</v>
      </c>
      <c r="CT94" s="854" t="s">
        <v>12</v>
      </c>
      <c r="CU94" s="854"/>
      <c r="CV94" s="1068">
        <v>5</v>
      </c>
      <c r="CW94" s="854" t="s">
        <v>12</v>
      </c>
      <c r="CX94" s="854"/>
      <c r="CY94" s="1068">
        <v>5</v>
      </c>
      <c r="CZ94" s="854" t="s">
        <v>12</v>
      </c>
      <c r="DA94" s="854"/>
      <c r="DB94" s="1068">
        <v>5</v>
      </c>
      <c r="DC94" s="912" t="s">
        <v>12</v>
      </c>
      <c r="DD94" s="1068">
        <v>5</v>
      </c>
      <c r="DE94" s="912" t="s">
        <v>12</v>
      </c>
      <c r="DF94" s="1068">
        <v>5</v>
      </c>
      <c r="DG94" s="854" t="s">
        <v>12</v>
      </c>
      <c r="DH94" s="854"/>
      <c r="DI94" s="1068">
        <v>5</v>
      </c>
      <c r="DJ94" s="854" t="s">
        <v>12</v>
      </c>
      <c r="DK94" s="854"/>
      <c r="DL94" s="1068">
        <v>5</v>
      </c>
      <c r="DM94" s="854" t="s">
        <v>12</v>
      </c>
      <c r="DN94" s="854"/>
      <c r="DO94" s="1068">
        <v>5</v>
      </c>
      <c r="DP94" s="854" t="s">
        <v>12</v>
      </c>
      <c r="DQ94" s="854"/>
      <c r="DR94" s="1068">
        <v>5</v>
      </c>
      <c r="DS94" s="854" t="s">
        <v>12</v>
      </c>
      <c r="DT94" s="854"/>
      <c r="DU94" s="1068">
        <v>5</v>
      </c>
      <c r="DV94" s="854" t="s">
        <v>12</v>
      </c>
      <c r="DW94" s="854"/>
      <c r="DX94" s="1068">
        <v>5</v>
      </c>
      <c r="DY94" s="854" t="s">
        <v>12</v>
      </c>
      <c r="DZ94" s="854"/>
      <c r="EA94" s="852"/>
      <c r="EB94" s="854" t="s">
        <v>3</v>
      </c>
      <c r="EC94" s="854"/>
      <c r="ED94" s="852"/>
      <c r="EE94" s="912" t="s">
        <v>3</v>
      </c>
      <c r="EF94" s="852"/>
      <c r="EG94" s="854" t="s">
        <v>3</v>
      </c>
      <c r="EH94" s="854"/>
      <c r="EI94" s="852"/>
      <c r="EJ94" s="854" t="s">
        <v>3</v>
      </c>
      <c r="EK94" s="854"/>
      <c r="EL94" s="852"/>
      <c r="EM94" s="854" t="s">
        <v>3</v>
      </c>
      <c r="EN94" s="854"/>
      <c r="EO94" s="852"/>
      <c r="EP94" s="854" t="s">
        <v>3</v>
      </c>
      <c r="EQ94" s="854"/>
      <c r="ER94" s="852"/>
      <c r="ES94" s="854" t="s">
        <v>3</v>
      </c>
      <c r="ET94" s="854"/>
      <c r="EU94" s="852"/>
      <c r="EV94" s="854" t="s">
        <v>3</v>
      </c>
      <c r="EW94" s="854"/>
      <c r="EX94" s="852"/>
      <c r="EY94" s="854" t="s">
        <v>3</v>
      </c>
      <c r="EZ94" s="854"/>
      <c r="FA94" s="852"/>
      <c r="FB94" s="854" t="s">
        <v>3</v>
      </c>
      <c r="FC94" s="854"/>
      <c r="FD94" s="852"/>
      <c r="FE94" s="854" t="s">
        <v>3</v>
      </c>
      <c r="FF94" s="854"/>
      <c r="FG94" s="852"/>
      <c r="FH94" s="854" t="s">
        <v>3</v>
      </c>
      <c r="FI94" s="854"/>
      <c r="FJ94" s="852"/>
      <c r="FK94" s="854" t="s">
        <v>3</v>
      </c>
      <c r="FL94" s="854"/>
      <c r="FM94" s="852"/>
      <c r="FN94" s="854" t="s">
        <v>3</v>
      </c>
      <c r="FO94" s="854"/>
      <c r="FP94" s="852"/>
      <c r="FQ94" s="854" t="s">
        <v>3</v>
      </c>
      <c r="FR94" s="854"/>
      <c r="FS94" s="852"/>
      <c r="FT94" s="854" t="s">
        <v>3</v>
      </c>
      <c r="FU94" s="854"/>
      <c r="FV94" s="852"/>
      <c r="FW94" s="854" t="s">
        <v>3</v>
      </c>
      <c r="FX94" s="854"/>
      <c r="FY94" s="852"/>
      <c r="FZ94" s="854" t="s">
        <v>3</v>
      </c>
      <c r="GA94" s="854"/>
      <c r="GB94" s="852"/>
      <c r="GC94" s="854" t="s">
        <v>3</v>
      </c>
      <c r="GD94" s="854"/>
      <c r="GE94" s="852"/>
      <c r="GF94" s="854" t="s">
        <v>3</v>
      </c>
      <c r="GG94" s="854"/>
      <c r="GH94" s="852"/>
      <c r="GI94" s="854" t="s">
        <v>3</v>
      </c>
      <c r="GJ94" s="854"/>
      <c r="GK94" s="779">
        <v>1</v>
      </c>
      <c r="GL94" s="855" t="s">
        <v>12</v>
      </c>
      <c r="GM94" s="855"/>
      <c r="GN94" s="779">
        <v>1</v>
      </c>
      <c r="GO94" s="855" t="s">
        <v>12</v>
      </c>
      <c r="GP94" s="855"/>
      <c r="GQ94" s="779">
        <v>1</v>
      </c>
      <c r="GR94" s="855" t="s">
        <v>12</v>
      </c>
      <c r="GS94" s="855"/>
      <c r="GT94" s="779">
        <v>1</v>
      </c>
      <c r="GU94" s="855" t="s">
        <v>12</v>
      </c>
      <c r="GV94" s="855"/>
      <c r="GW94" s="779">
        <v>1</v>
      </c>
      <c r="GX94" s="855" t="s">
        <v>12</v>
      </c>
      <c r="GY94" s="855"/>
      <c r="GZ94" s="779">
        <v>5</v>
      </c>
      <c r="HA94" s="855" t="s">
        <v>12</v>
      </c>
      <c r="HB94" s="855"/>
      <c r="HC94" s="1069">
        <v>1</v>
      </c>
      <c r="HD94" s="855" t="s">
        <v>12</v>
      </c>
      <c r="HE94" s="855"/>
      <c r="HF94" s="1069">
        <v>1</v>
      </c>
      <c r="HG94" s="855" t="s">
        <v>12</v>
      </c>
      <c r="HH94" s="855"/>
      <c r="HI94" s="1069">
        <v>1</v>
      </c>
      <c r="HJ94" s="855" t="s">
        <v>12</v>
      </c>
      <c r="HK94" s="855"/>
      <c r="HL94" s="1069">
        <v>1</v>
      </c>
      <c r="HM94" s="855" t="s">
        <v>12</v>
      </c>
      <c r="HN94" s="855"/>
      <c r="HO94" s="1069">
        <v>1</v>
      </c>
      <c r="HP94" s="855" t="s">
        <v>12</v>
      </c>
      <c r="HQ94" s="855"/>
      <c r="HR94" s="1069">
        <v>1</v>
      </c>
      <c r="HS94" s="855" t="s">
        <v>12</v>
      </c>
      <c r="HT94" s="855"/>
      <c r="HU94" s="1069">
        <v>1</v>
      </c>
      <c r="HV94" s="855" t="s">
        <v>12</v>
      </c>
      <c r="HW94" s="855"/>
      <c r="HX94" s="1069">
        <v>1</v>
      </c>
      <c r="HY94" s="855" t="s">
        <v>12</v>
      </c>
      <c r="HZ94" s="855"/>
      <c r="IA94" s="1069">
        <v>1</v>
      </c>
      <c r="IB94" s="855" t="s">
        <v>12</v>
      </c>
      <c r="IC94" s="855"/>
      <c r="ID94" s="1069">
        <v>1</v>
      </c>
      <c r="IE94" s="855" t="s">
        <v>12</v>
      </c>
      <c r="IF94" s="855"/>
      <c r="IG94" s="1069">
        <v>1</v>
      </c>
      <c r="IH94" s="855" t="s">
        <v>12</v>
      </c>
      <c r="II94" s="855"/>
      <c r="IJ94" s="1069">
        <v>1</v>
      </c>
      <c r="IK94" s="856" t="s">
        <v>12</v>
      </c>
      <c r="IL94" s="1069">
        <v>1</v>
      </c>
      <c r="IM94" s="856" t="s">
        <v>12</v>
      </c>
      <c r="IN94" s="1069">
        <v>1</v>
      </c>
      <c r="IO94" s="855" t="s">
        <v>12</v>
      </c>
      <c r="IP94" s="855"/>
      <c r="IQ94" s="1069">
        <v>1</v>
      </c>
      <c r="IR94" s="855" t="s">
        <v>12</v>
      </c>
      <c r="IS94" s="855"/>
      <c r="IT94" s="1069">
        <v>1</v>
      </c>
      <c r="IU94" s="855" t="s">
        <v>12</v>
      </c>
      <c r="IV94" s="855"/>
      <c r="IW94" s="870"/>
      <c r="IX94" s="1070"/>
      <c r="IY94" s="1070"/>
      <c r="IZ94" s="870"/>
      <c r="JA94" s="1070"/>
      <c r="JB94" s="1070"/>
      <c r="JC94" s="870"/>
      <c r="JD94" s="1070"/>
      <c r="JE94" s="1070"/>
      <c r="JF94" s="870"/>
      <c r="JG94" s="1070"/>
      <c r="JH94" s="1070"/>
      <c r="JI94" s="870"/>
      <c r="JJ94" s="1070"/>
      <c r="JK94" s="1070"/>
      <c r="JL94" s="870"/>
      <c r="JM94" s="913"/>
      <c r="JN94" s="913"/>
      <c r="JO94" s="996"/>
      <c r="JP94" s="997"/>
      <c r="JQ94" s="997"/>
      <c r="JR94" s="996"/>
      <c r="JS94" s="997"/>
      <c r="JT94" s="997"/>
      <c r="JU94" s="996"/>
      <c r="JV94" s="997"/>
      <c r="JW94" s="997"/>
      <c r="JX94" s="996"/>
      <c r="JY94" s="997"/>
      <c r="JZ94" s="997"/>
      <c r="KA94" s="998"/>
      <c r="KB94" s="997"/>
      <c r="KC94" s="997"/>
      <c r="KD94" s="996"/>
      <c r="KE94" s="997"/>
      <c r="KF94" s="997"/>
      <c r="KG94" s="997"/>
      <c r="KH94" s="997"/>
      <c r="KI94" s="997"/>
      <c r="KJ94" s="996"/>
      <c r="KK94" s="996"/>
      <c r="KL94" s="996"/>
      <c r="KM94" s="996"/>
      <c r="KN94" s="996"/>
      <c r="KO94" s="996"/>
      <c r="KP94" s="996"/>
      <c r="KQ94" s="996"/>
      <c r="KR94" s="996"/>
      <c r="KS94" s="998"/>
      <c r="KT94" s="997"/>
      <c r="KU94" s="997"/>
      <c r="KV94" s="996"/>
      <c r="KW94" s="997"/>
      <c r="KX94" s="997"/>
      <c r="KY94" s="996"/>
      <c r="KZ94" s="997"/>
      <c r="LA94" s="997"/>
      <c r="LB94" s="996"/>
      <c r="LC94" s="997"/>
      <c r="LD94" s="997"/>
      <c r="LE94" s="996"/>
      <c r="LF94" s="997"/>
      <c r="LG94" s="997"/>
      <c r="LH94" s="996"/>
      <c r="LI94" s="997"/>
      <c r="LJ94" s="997"/>
      <c r="LK94" s="996"/>
      <c r="LL94" s="997"/>
      <c r="LM94" s="997"/>
      <c r="LN94" s="998"/>
      <c r="LO94" s="997"/>
      <c r="LP94" s="997"/>
      <c r="LQ94" s="996"/>
      <c r="LR94" s="997"/>
      <c r="LS94" s="997"/>
      <c r="LT94" s="996"/>
      <c r="LU94" s="997"/>
      <c r="LV94" s="997"/>
      <c r="LW94" s="996"/>
      <c r="LX94" s="997"/>
      <c r="LY94" s="997"/>
      <c r="LZ94" s="996"/>
      <c r="MA94" s="997"/>
      <c r="MB94" s="997"/>
      <c r="MC94" s="996"/>
      <c r="MD94" s="997"/>
      <c r="ME94" s="997"/>
      <c r="MF94" s="999"/>
      <c r="MG94" s="997"/>
      <c r="MH94" s="997"/>
      <c r="MI94" s="998"/>
      <c r="MJ94" s="997"/>
      <c r="MK94" s="997"/>
      <c r="ML94" s="996"/>
      <c r="MM94" s="997"/>
      <c r="MN94" s="997"/>
      <c r="MO94" s="996"/>
      <c r="MP94" s="997"/>
      <c r="MQ94" s="997"/>
      <c r="MR94" s="996"/>
      <c r="MS94" s="997"/>
      <c r="MT94" s="997"/>
      <c r="MU94" s="996"/>
      <c r="MV94" s="997"/>
      <c r="MW94" s="997"/>
      <c r="MX94" s="996"/>
      <c r="MY94" s="997"/>
      <c r="MZ94" s="997"/>
      <c r="NA94" s="996"/>
      <c r="NB94" s="997"/>
      <c r="NC94" s="997"/>
      <c r="ND94" s="998"/>
      <c r="NE94" s="997"/>
      <c r="NF94" s="997"/>
      <c r="NG94" s="996"/>
      <c r="NH94" s="997"/>
      <c r="NI94" s="997"/>
      <c r="NJ94" s="996"/>
      <c r="NK94" s="997"/>
      <c r="NL94" s="997"/>
      <c r="NM94" s="996"/>
      <c r="NN94" s="997"/>
      <c r="NO94" s="997"/>
      <c r="NP94" s="1000"/>
      <c r="NQ94" s="997"/>
      <c r="NR94" s="997"/>
      <c r="NS94" s="996"/>
      <c r="NT94" s="997"/>
      <c r="NU94" s="997"/>
      <c r="NV94" s="996"/>
      <c r="NW94" s="997"/>
      <c r="NX94" s="997"/>
      <c r="NY94" s="998"/>
      <c r="NZ94" s="997"/>
      <c r="OA94" s="997"/>
      <c r="OB94" s="996"/>
      <c r="OC94" s="997"/>
      <c r="OD94" s="997"/>
      <c r="OE94" s="996"/>
      <c r="OF94" s="997"/>
      <c r="OG94" s="997"/>
      <c r="OH94" s="996"/>
      <c r="OI94" s="997"/>
      <c r="OJ94" s="997"/>
      <c r="OK94" s="996"/>
      <c r="OL94" s="997"/>
      <c r="OM94" s="997"/>
      <c r="ON94" s="996"/>
      <c r="OO94" s="997"/>
      <c r="OP94" s="997"/>
      <c r="OQ94" s="996"/>
      <c r="OR94" s="997"/>
      <c r="OS94" s="997"/>
      <c r="OT94" s="998"/>
      <c r="OU94" s="1071"/>
      <c r="OV94" s="1071"/>
      <c r="OW94" s="998"/>
      <c r="OX94" s="1071"/>
      <c r="OY94" s="1071"/>
      <c r="OZ94" s="998"/>
      <c r="PA94" s="1071"/>
      <c r="PB94" s="1071"/>
    </row>
    <row r="95" spans="1:418" ht="12.75" customHeight="1" x14ac:dyDescent="0.25">
      <c r="A95" s="1091" t="s">
        <v>110</v>
      </c>
      <c r="B95" s="911" t="s">
        <v>557</v>
      </c>
      <c r="C95" s="2230" t="s">
        <v>2</v>
      </c>
      <c r="D95" s="770" t="s">
        <v>2</v>
      </c>
      <c r="E95" s="1068">
        <v>1</v>
      </c>
      <c r="F95" s="854" t="s">
        <v>12</v>
      </c>
      <c r="G95" s="854"/>
      <c r="H95" s="1068">
        <v>1</v>
      </c>
      <c r="I95" s="854" t="s">
        <v>12</v>
      </c>
      <c r="J95" s="854"/>
      <c r="K95" s="1068">
        <v>1</v>
      </c>
      <c r="L95" s="854" t="s">
        <v>12</v>
      </c>
      <c r="M95" s="854"/>
      <c r="N95" s="1068">
        <v>1</v>
      </c>
      <c r="O95" s="854" t="s">
        <v>12</v>
      </c>
      <c r="P95" s="854"/>
      <c r="Q95" s="1068">
        <v>1</v>
      </c>
      <c r="R95" s="854" t="s">
        <v>12</v>
      </c>
      <c r="S95" s="854"/>
      <c r="T95" s="1068">
        <v>1</v>
      </c>
      <c r="U95" s="854" t="s">
        <v>12</v>
      </c>
      <c r="V95" s="854"/>
      <c r="W95" s="1068">
        <v>1</v>
      </c>
      <c r="X95" s="854" t="s">
        <v>12</v>
      </c>
      <c r="Y95" s="854"/>
      <c r="Z95" s="1068">
        <v>1</v>
      </c>
      <c r="AA95" s="854" t="s">
        <v>12</v>
      </c>
      <c r="AB95" s="854"/>
      <c r="AC95" s="1068">
        <v>1</v>
      </c>
      <c r="AD95" s="854" t="s">
        <v>12</v>
      </c>
      <c r="AE95" s="854"/>
      <c r="AF95" s="1068">
        <v>1</v>
      </c>
      <c r="AG95" s="854" t="s">
        <v>12</v>
      </c>
      <c r="AH95" s="854"/>
      <c r="AI95" s="1068">
        <v>1</v>
      </c>
      <c r="AJ95" s="854" t="s">
        <v>12</v>
      </c>
      <c r="AK95" s="854"/>
      <c r="AL95" s="1068">
        <v>1</v>
      </c>
      <c r="AM95" s="854" t="s">
        <v>12</v>
      </c>
      <c r="AN95" s="854"/>
      <c r="AO95" s="1068">
        <v>1</v>
      </c>
      <c r="AP95" s="854" t="s">
        <v>12</v>
      </c>
      <c r="AQ95" s="854"/>
      <c r="AR95" s="1068">
        <v>1</v>
      </c>
      <c r="AS95" s="854" t="s">
        <v>12</v>
      </c>
      <c r="AT95" s="854"/>
      <c r="AU95" s="1068">
        <v>1</v>
      </c>
      <c r="AV95" s="854" t="s">
        <v>12</v>
      </c>
      <c r="AW95" s="854"/>
      <c r="AX95" s="1068">
        <v>1</v>
      </c>
      <c r="AY95" s="854" t="s">
        <v>12</v>
      </c>
      <c r="AZ95" s="854"/>
      <c r="BA95" s="1068">
        <v>1</v>
      </c>
      <c r="BB95" s="854" t="s">
        <v>12</v>
      </c>
      <c r="BC95" s="854"/>
      <c r="BD95" s="1068">
        <v>1</v>
      </c>
      <c r="BE95" s="854" t="s">
        <v>12</v>
      </c>
      <c r="BF95" s="854"/>
      <c r="BG95" s="1068">
        <v>1</v>
      </c>
      <c r="BH95" s="854" t="s">
        <v>12</v>
      </c>
      <c r="BI95" s="854"/>
      <c r="BJ95" s="1068">
        <v>1</v>
      </c>
      <c r="BK95" s="854" t="s">
        <v>12</v>
      </c>
      <c r="BL95" s="854"/>
      <c r="BM95" s="1068">
        <v>1</v>
      </c>
      <c r="BN95" s="854" t="s">
        <v>12</v>
      </c>
      <c r="BO95" s="854"/>
      <c r="BP95" s="1068">
        <v>1</v>
      </c>
      <c r="BQ95" s="854" t="s">
        <v>12</v>
      </c>
      <c r="BR95" s="854"/>
      <c r="BS95" s="1068">
        <v>1</v>
      </c>
      <c r="BT95" s="912" t="s">
        <v>12</v>
      </c>
      <c r="BU95" s="1068">
        <v>1</v>
      </c>
      <c r="BV95" s="854" t="s">
        <v>12</v>
      </c>
      <c r="BW95" s="854"/>
      <c r="BX95" s="1068">
        <v>1</v>
      </c>
      <c r="BY95" s="854" t="s">
        <v>12</v>
      </c>
      <c r="BZ95" s="854"/>
      <c r="CA95" s="1068">
        <v>1</v>
      </c>
      <c r="CB95" s="854" t="s">
        <v>12</v>
      </c>
      <c r="CC95" s="854"/>
      <c r="CD95" s="1068">
        <v>1</v>
      </c>
      <c r="CE95" s="854" t="s">
        <v>12</v>
      </c>
      <c r="CF95" s="854"/>
      <c r="CG95" s="1068">
        <v>1</v>
      </c>
      <c r="CH95" s="854" t="s">
        <v>12</v>
      </c>
      <c r="CI95" s="854"/>
      <c r="CJ95" s="1068">
        <v>1</v>
      </c>
      <c r="CK95" s="854" t="s">
        <v>12</v>
      </c>
      <c r="CL95" s="854"/>
      <c r="CM95" s="1068">
        <v>1</v>
      </c>
      <c r="CN95" s="854" t="s">
        <v>12</v>
      </c>
      <c r="CO95" s="854"/>
      <c r="CP95" s="1068">
        <v>1</v>
      </c>
      <c r="CQ95" s="854" t="s">
        <v>12</v>
      </c>
      <c r="CR95" s="854"/>
      <c r="CS95" s="1068">
        <v>1</v>
      </c>
      <c r="CT95" s="854" t="s">
        <v>12</v>
      </c>
      <c r="CU95" s="854"/>
      <c r="CV95" s="1068">
        <v>1</v>
      </c>
      <c r="CW95" s="854" t="s">
        <v>12</v>
      </c>
      <c r="CX95" s="854"/>
      <c r="CY95" s="1068">
        <v>1</v>
      </c>
      <c r="CZ95" s="854" t="s">
        <v>12</v>
      </c>
      <c r="DA95" s="854"/>
      <c r="DB95" s="1068">
        <v>1</v>
      </c>
      <c r="DC95" s="912" t="s">
        <v>12</v>
      </c>
      <c r="DD95" s="1068">
        <v>1</v>
      </c>
      <c r="DE95" s="912" t="s">
        <v>12</v>
      </c>
      <c r="DF95" s="1068">
        <v>1</v>
      </c>
      <c r="DG95" s="854" t="s">
        <v>12</v>
      </c>
      <c r="DH95" s="854"/>
      <c r="DI95" s="1068">
        <v>1</v>
      </c>
      <c r="DJ95" s="854" t="s">
        <v>12</v>
      </c>
      <c r="DK95" s="854"/>
      <c r="DL95" s="1068">
        <v>1</v>
      </c>
      <c r="DM95" s="854" t="s">
        <v>12</v>
      </c>
      <c r="DN95" s="854"/>
      <c r="DO95" s="1068">
        <v>1</v>
      </c>
      <c r="DP95" s="854" t="s">
        <v>12</v>
      </c>
      <c r="DQ95" s="854"/>
      <c r="DR95" s="1068">
        <v>1</v>
      </c>
      <c r="DS95" s="854" t="s">
        <v>12</v>
      </c>
      <c r="DT95" s="854"/>
      <c r="DU95" s="1068">
        <v>1</v>
      </c>
      <c r="DV95" s="854" t="s">
        <v>12</v>
      </c>
      <c r="DW95" s="854"/>
      <c r="DX95" s="1068">
        <v>1</v>
      </c>
      <c r="DY95" s="854" t="s">
        <v>12</v>
      </c>
      <c r="DZ95" s="854"/>
      <c r="EA95" s="852"/>
      <c r="EB95" s="854" t="s">
        <v>3</v>
      </c>
      <c r="EC95" s="854"/>
      <c r="ED95" s="852"/>
      <c r="EE95" s="912" t="s">
        <v>3</v>
      </c>
      <c r="EF95" s="852"/>
      <c r="EG95" s="854" t="s">
        <v>3</v>
      </c>
      <c r="EH95" s="854"/>
      <c r="EI95" s="852"/>
      <c r="EJ95" s="854" t="s">
        <v>3</v>
      </c>
      <c r="EK95" s="854"/>
      <c r="EL95" s="852"/>
      <c r="EM95" s="854" t="s">
        <v>3</v>
      </c>
      <c r="EN95" s="854"/>
      <c r="EO95" s="852"/>
      <c r="EP95" s="854" t="s">
        <v>3</v>
      </c>
      <c r="EQ95" s="854"/>
      <c r="ER95" s="852"/>
      <c r="ES95" s="854" t="s">
        <v>3</v>
      </c>
      <c r="ET95" s="854"/>
      <c r="EU95" s="852"/>
      <c r="EV95" s="854" t="s">
        <v>3</v>
      </c>
      <c r="EW95" s="854"/>
      <c r="EX95" s="852"/>
      <c r="EY95" s="854" t="s">
        <v>3</v>
      </c>
      <c r="EZ95" s="854"/>
      <c r="FA95" s="852"/>
      <c r="FB95" s="854" t="s">
        <v>3</v>
      </c>
      <c r="FC95" s="854"/>
      <c r="FD95" s="852"/>
      <c r="FE95" s="854" t="s">
        <v>3</v>
      </c>
      <c r="FF95" s="854"/>
      <c r="FG95" s="852"/>
      <c r="FH95" s="854" t="s">
        <v>3</v>
      </c>
      <c r="FI95" s="854"/>
      <c r="FJ95" s="852"/>
      <c r="FK95" s="854" t="s">
        <v>3</v>
      </c>
      <c r="FL95" s="854"/>
      <c r="FM95" s="852"/>
      <c r="FN95" s="854" t="s">
        <v>3</v>
      </c>
      <c r="FO95" s="854"/>
      <c r="FP95" s="852"/>
      <c r="FQ95" s="854" t="s">
        <v>3</v>
      </c>
      <c r="FR95" s="854"/>
      <c r="FS95" s="852"/>
      <c r="FT95" s="854" t="s">
        <v>3</v>
      </c>
      <c r="FU95" s="854"/>
      <c r="FV95" s="852"/>
      <c r="FW95" s="854" t="s">
        <v>3</v>
      </c>
      <c r="FX95" s="854"/>
      <c r="FY95" s="852"/>
      <c r="FZ95" s="854" t="s">
        <v>3</v>
      </c>
      <c r="GA95" s="854"/>
      <c r="GB95" s="852"/>
      <c r="GC95" s="854" t="s">
        <v>3</v>
      </c>
      <c r="GD95" s="854"/>
      <c r="GE95" s="852"/>
      <c r="GF95" s="854" t="s">
        <v>3</v>
      </c>
      <c r="GG95" s="854"/>
      <c r="GH95" s="852"/>
      <c r="GI95" s="854" t="s">
        <v>3</v>
      </c>
      <c r="GJ95" s="854"/>
      <c r="GK95" s="779">
        <v>1</v>
      </c>
      <c r="GL95" s="855" t="s">
        <v>12</v>
      </c>
      <c r="GM95" s="855"/>
      <c r="GN95" s="779">
        <v>1</v>
      </c>
      <c r="GO95" s="855" t="s">
        <v>12</v>
      </c>
      <c r="GP95" s="855"/>
      <c r="GQ95" s="779">
        <v>1</v>
      </c>
      <c r="GR95" s="855" t="s">
        <v>12</v>
      </c>
      <c r="GS95" s="855"/>
      <c r="GT95" s="779">
        <v>1</v>
      </c>
      <c r="GU95" s="855" t="s">
        <v>12</v>
      </c>
      <c r="GV95" s="855"/>
      <c r="GW95" s="779">
        <v>1</v>
      </c>
      <c r="GX95" s="855" t="s">
        <v>12</v>
      </c>
      <c r="GY95" s="855"/>
      <c r="GZ95" s="779">
        <v>5</v>
      </c>
      <c r="HA95" s="855" t="s">
        <v>12</v>
      </c>
      <c r="HB95" s="855"/>
      <c r="HC95" s="1069">
        <v>1</v>
      </c>
      <c r="HD95" s="855" t="s">
        <v>12</v>
      </c>
      <c r="HE95" s="855"/>
      <c r="HF95" s="1069">
        <v>1</v>
      </c>
      <c r="HG95" s="855" t="s">
        <v>12</v>
      </c>
      <c r="HH95" s="855"/>
      <c r="HI95" s="1069">
        <v>1</v>
      </c>
      <c r="HJ95" s="855" t="s">
        <v>12</v>
      </c>
      <c r="HK95" s="855"/>
      <c r="HL95" s="1069">
        <v>1</v>
      </c>
      <c r="HM95" s="855" t="s">
        <v>12</v>
      </c>
      <c r="HN95" s="855"/>
      <c r="HO95" s="1069">
        <v>1</v>
      </c>
      <c r="HP95" s="855" t="s">
        <v>12</v>
      </c>
      <c r="HQ95" s="855"/>
      <c r="HR95" s="1069">
        <v>1</v>
      </c>
      <c r="HS95" s="855" t="s">
        <v>12</v>
      </c>
      <c r="HT95" s="855"/>
      <c r="HU95" s="1069">
        <v>1</v>
      </c>
      <c r="HV95" s="855" t="s">
        <v>12</v>
      </c>
      <c r="HW95" s="855"/>
      <c r="HX95" s="1069">
        <v>1</v>
      </c>
      <c r="HY95" s="855" t="s">
        <v>12</v>
      </c>
      <c r="HZ95" s="855"/>
      <c r="IA95" s="1069">
        <v>1</v>
      </c>
      <c r="IB95" s="855" t="s">
        <v>12</v>
      </c>
      <c r="IC95" s="855"/>
      <c r="ID95" s="1069">
        <v>1</v>
      </c>
      <c r="IE95" s="855" t="s">
        <v>12</v>
      </c>
      <c r="IF95" s="855"/>
      <c r="IG95" s="1069">
        <v>1</v>
      </c>
      <c r="IH95" s="855" t="s">
        <v>12</v>
      </c>
      <c r="II95" s="855"/>
      <c r="IJ95" s="1069">
        <v>1</v>
      </c>
      <c r="IK95" s="856" t="s">
        <v>12</v>
      </c>
      <c r="IL95" s="1069">
        <v>1</v>
      </c>
      <c r="IM95" s="856" t="s">
        <v>12</v>
      </c>
      <c r="IN95" s="1069">
        <v>1</v>
      </c>
      <c r="IO95" s="855" t="s">
        <v>12</v>
      </c>
      <c r="IP95" s="855"/>
      <c r="IQ95" s="1069">
        <v>1</v>
      </c>
      <c r="IR95" s="855" t="s">
        <v>12</v>
      </c>
      <c r="IS95" s="855"/>
      <c r="IT95" s="1069">
        <v>1</v>
      </c>
      <c r="IU95" s="855" t="s">
        <v>12</v>
      </c>
      <c r="IV95" s="855"/>
      <c r="IW95" s="870"/>
      <c r="IX95" s="1070"/>
      <c r="IY95" s="1070"/>
      <c r="IZ95" s="870"/>
      <c r="JA95" s="1070"/>
      <c r="JB95" s="1070"/>
      <c r="JC95" s="870"/>
      <c r="JD95" s="1070"/>
      <c r="JE95" s="1070"/>
      <c r="JF95" s="870"/>
      <c r="JG95" s="1070"/>
      <c r="JH95" s="1070"/>
      <c r="JI95" s="870"/>
      <c r="JJ95" s="1070"/>
      <c r="JK95" s="1070"/>
      <c r="JL95" s="870"/>
      <c r="JM95" s="913"/>
      <c r="JN95" s="913"/>
      <c r="JO95" s="996"/>
      <c r="JP95" s="997"/>
      <c r="JQ95" s="997"/>
      <c r="JR95" s="996"/>
      <c r="JS95" s="997"/>
      <c r="JT95" s="997"/>
      <c r="JU95" s="996"/>
      <c r="JV95" s="997"/>
      <c r="JW95" s="997"/>
      <c r="JX95" s="996"/>
      <c r="JY95" s="997"/>
      <c r="JZ95" s="997"/>
      <c r="KA95" s="998"/>
      <c r="KB95" s="997"/>
      <c r="KC95" s="997"/>
      <c r="KD95" s="996"/>
      <c r="KE95" s="997"/>
      <c r="KF95" s="997"/>
      <c r="KG95" s="997"/>
      <c r="KH95" s="997"/>
      <c r="KI95" s="997"/>
      <c r="KJ95" s="996"/>
      <c r="KK95" s="996"/>
      <c r="KL95" s="996"/>
      <c r="KM95" s="996"/>
      <c r="KN95" s="996"/>
      <c r="KO95" s="996"/>
      <c r="KP95" s="996"/>
      <c r="KQ95" s="996"/>
      <c r="KR95" s="996"/>
      <c r="KS95" s="998"/>
      <c r="KT95" s="997"/>
      <c r="KU95" s="997"/>
      <c r="KV95" s="996"/>
      <c r="KW95" s="997"/>
      <c r="KX95" s="997"/>
      <c r="KY95" s="996"/>
      <c r="KZ95" s="997"/>
      <c r="LA95" s="997"/>
      <c r="LB95" s="996"/>
      <c r="LC95" s="997"/>
      <c r="LD95" s="997"/>
      <c r="LE95" s="996"/>
      <c r="LF95" s="997"/>
      <c r="LG95" s="997"/>
      <c r="LH95" s="996"/>
      <c r="LI95" s="997"/>
      <c r="LJ95" s="997"/>
      <c r="LK95" s="996"/>
      <c r="LL95" s="997"/>
      <c r="LM95" s="997"/>
      <c r="LN95" s="998"/>
      <c r="LO95" s="997"/>
      <c r="LP95" s="997"/>
      <c r="LQ95" s="996"/>
      <c r="LR95" s="997"/>
      <c r="LS95" s="997"/>
      <c r="LT95" s="996"/>
      <c r="LU95" s="997"/>
      <c r="LV95" s="997"/>
      <c r="LW95" s="996"/>
      <c r="LX95" s="997"/>
      <c r="LY95" s="997"/>
      <c r="LZ95" s="996"/>
      <c r="MA95" s="997"/>
      <c r="MB95" s="997"/>
      <c r="MC95" s="996"/>
      <c r="MD95" s="997"/>
      <c r="ME95" s="997"/>
      <c r="MF95" s="999"/>
      <c r="MG95" s="997"/>
      <c r="MH95" s="997"/>
      <c r="MI95" s="998"/>
      <c r="MJ95" s="997"/>
      <c r="MK95" s="997"/>
      <c r="ML95" s="996"/>
      <c r="MM95" s="997"/>
      <c r="MN95" s="997"/>
      <c r="MO95" s="996"/>
      <c r="MP95" s="997"/>
      <c r="MQ95" s="997"/>
      <c r="MR95" s="996"/>
      <c r="MS95" s="997"/>
      <c r="MT95" s="997"/>
      <c r="MU95" s="996"/>
      <c r="MV95" s="997"/>
      <c r="MW95" s="997"/>
      <c r="MX95" s="996"/>
      <c r="MY95" s="997"/>
      <c r="MZ95" s="997"/>
      <c r="NA95" s="996"/>
      <c r="NB95" s="997"/>
      <c r="NC95" s="997"/>
      <c r="ND95" s="998"/>
      <c r="NE95" s="997"/>
      <c r="NF95" s="997"/>
      <c r="NG95" s="996"/>
      <c r="NH95" s="997"/>
      <c r="NI95" s="997"/>
      <c r="NJ95" s="996"/>
      <c r="NK95" s="997"/>
      <c r="NL95" s="997"/>
      <c r="NM95" s="996"/>
      <c r="NN95" s="997"/>
      <c r="NO95" s="997"/>
      <c r="NP95" s="1000"/>
      <c r="NQ95" s="997"/>
      <c r="NR95" s="997"/>
      <c r="NS95" s="996"/>
      <c r="NT95" s="997"/>
      <c r="NU95" s="997"/>
      <c r="NV95" s="996"/>
      <c r="NW95" s="997"/>
      <c r="NX95" s="997"/>
      <c r="NY95" s="998"/>
      <c r="NZ95" s="997"/>
      <c r="OA95" s="997"/>
      <c r="OB95" s="996"/>
      <c r="OC95" s="997"/>
      <c r="OD95" s="997"/>
      <c r="OE95" s="996"/>
      <c r="OF95" s="997"/>
      <c r="OG95" s="997"/>
      <c r="OH95" s="996"/>
      <c r="OI95" s="997"/>
      <c r="OJ95" s="997"/>
      <c r="OK95" s="996"/>
      <c r="OL95" s="997"/>
      <c r="OM95" s="997"/>
      <c r="ON95" s="996"/>
      <c r="OO95" s="997"/>
      <c r="OP95" s="997"/>
      <c r="OQ95" s="996"/>
      <c r="OR95" s="997"/>
      <c r="OS95" s="997"/>
      <c r="OT95" s="998"/>
      <c r="OU95" s="1071"/>
      <c r="OV95" s="1071"/>
      <c r="OW95" s="998"/>
      <c r="OX95" s="1071"/>
      <c r="OY95" s="1071"/>
      <c r="OZ95" s="998"/>
      <c r="PA95" s="1071"/>
      <c r="PB95" s="1071"/>
    </row>
    <row r="96" spans="1:418" ht="12.75" customHeight="1" x14ac:dyDescent="0.25">
      <c r="A96" s="1091" t="s">
        <v>111</v>
      </c>
      <c r="B96" s="911" t="s">
        <v>557</v>
      </c>
      <c r="C96" s="2230" t="s">
        <v>2</v>
      </c>
      <c r="D96" s="770" t="s">
        <v>2</v>
      </c>
      <c r="E96" s="1068">
        <v>1</v>
      </c>
      <c r="F96" s="854" t="s">
        <v>12</v>
      </c>
      <c r="G96" s="854"/>
      <c r="H96" s="1068">
        <v>1</v>
      </c>
      <c r="I96" s="854" t="s">
        <v>12</v>
      </c>
      <c r="J96" s="854"/>
      <c r="K96" s="1068">
        <v>1</v>
      </c>
      <c r="L96" s="854" t="s">
        <v>12</v>
      </c>
      <c r="M96" s="854"/>
      <c r="N96" s="1068">
        <v>1</v>
      </c>
      <c r="O96" s="854" t="s">
        <v>12</v>
      </c>
      <c r="P96" s="854"/>
      <c r="Q96" s="1068">
        <v>1</v>
      </c>
      <c r="R96" s="854" t="s">
        <v>12</v>
      </c>
      <c r="S96" s="854"/>
      <c r="T96" s="1068">
        <v>1</v>
      </c>
      <c r="U96" s="854" t="s">
        <v>12</v>
      </c>
      <c r="V96" s="854"/>
      <c r="W96" s="1068">
        <v>1</v>
      </c>
      <c r="X96" s="854" t="s">
        <v>12</v>
      </c>
      <c r="Y96" s="854"/>
      <c r="Z96" s="1068">
        <v>1</v>
      </c>
      <c r="AA96" s="854" t="s">
        <v>12</v>
      </c>
      <c r="AB96" s="854"/>
      <c r="AC96" s="1068">
        <v>1</v>
      </c>
      <c r="AD96" s="854" t="s">
        <v>12</v>
      </c>
      <c r="AE96" s="854"/>
      <c r="AF96" s="1068">
        <v>1</v>
      </c>
      <c r="AG96" s="854" t="s">
        <v>12</v>
      </c>
      <c r="AH96" s="854"/>
      <c r="AI96" s="1068">
        <v>1</v>
      </c>
      <c r="AJ96" s="854" t="s">
        <v>12</v>
      </c>
      <c r="AK96" s="854"/>
      <c r="AL96" s="1068">
        <v>1</v>
      </c>
      <c r="AM96" s="854" t="s">
        <v>12</v>
      </c>
      <c r="AN96" s="854"/>
      <c r="AO96" s="1068">
        <v>1</v>
      </c>
      <c r="AP96" s="854" t="s">
        <v>12</v>
      </c>
      <c r="AQ96" s="854"/>
      <c r="AR96" s="1068">
        <v>1</v>
      </c>
      <c r="AS96" s="854" t="s">
        <v>12</v>
      </c>
      <c r="AT96" s="854"/>
      <c r="AU96" s="1068">
        <v>1</v>
      </c>
      <c r="AV96" s="854" t="s">
        <v>12</v>
      </c>
      <c r="AW96" s="854"/>
      <c r="AX96" s="1068">
        <v>1</v>
      </c>
      <c r="AY96" s="854" t="s">
        <v>12</v>
      </c>
      <c r="AZ96" s="854"/>
      <c r="BA96" s="1068">
        <v>1</v>
      </c>
      <c r="BB96" s="854" t="s">
        <v>12</v>
      </c>
      <c r="BC96" s="854"/>
      <c r="BD96" s="1068">
        <v>1</v>
      </c>
      <c r="BE96" s="854" t="s">
        <v>12</v>
      </c>
      <c r="BF96" s="854"/>
      <c r="BG96" s="1068">
        <v>1</v>
      </c>
      <c r="BH96" s="854" t="s">
        <v>12</v>
      </c>
      <c r="BI96" s="854"/>
      <c r="BJ96" s="1068">
        <v>1</v>
      </c>
      <c r="BK96" s="854" t="s">
        <v>12</v>
      </c>
      <c r="BL96" s="854"/>
      <c r="BM96" s="1068">
        <v>1</v>
      </c>
      <c r="BN96" s="854" t="s">
        <v>12</v>
      </c>
      <c r="BO96" s="854"/>
      <c r="BP96" s="1068">
        <v>1</v>
      </c>
      <c r="BQ96" s="854" t="s">
        <v>12</v>
      </c>
      <c r="BR96" s="854"/>
      <c r="BS96" s="1068">
        <v>1</v>
      </c>
      <c r="BT96" s="912" t="s">
        <v>12</v>
      </c>
      <c r="BU96" s="1068">
        <v>1</v>
      </c>
      <c r="BV96" s="854" t="s">
        <v>12</v>
      </c>
      <c r="BW96" s="854"/>
      <c r="BX96" s="1068">
        <v>1</v>
      </c>
      <c r="BY96" s="854" t="s">
        <v>12</v>
      </c>
      <c r="BZ96" s="854"/>
      <c r="CA96" s="1068">
        <v>1</v>
      </c>
      <c r="CB96" s="854" t="s">
        <v>12</v>
      </c>
      <c r="CC96" s="854"/>
      <c r="CD96" s="1068">
        <v>1</v>
      </c>
      <c r="CE96" s="854" t="s">
        <v>12</v>
      </c>
      <c r="CF96" s="854"/>
      <c r="CG96" s="1068">
        <v>1</v>
      </c>
      <c r="CH96" s="854" t="s">
        <v>12</v>
      </c>
      <c r="CI96" s="854"/>
      <c r="CJ96" s="1068">
        <v>1</v>
      </c>
      <c r="CK96" s="854" t="s">
        <v>12</v>
      </c>
      <c r="CL96" s="854"/>
      <c r="CM96" s="1068">
        <v>1</v>
      </c>
      <c r="CN96" s="854" t="s">
        <v>12</v>
      </c>
      <c r="CO96" s="854"/>
      <c r="CP96" s="1068">
        <v>1</v>
      </c>
      <c r="CQ96" s="854" t="s">
        <v>12</v>
      </c>
      <c r="CR96" s="854"/>
      <c r="CS96" s="1068">
        <v>1</v>
      </c>
      <c r="CT96" s="854" t="s">
        <v>12</v>
      </c>
      <c r="CU96" s="854"/>
      <c r="CV96" s="1068">
        <v>1</v>
      </c>
      <c r="CW96" s="854" t="s">
        <v>12</v>
      </c>
      <c r="CX96" s="854"/>
      <c r="CY96" s="1068">
        <v>1</v>
      </c>
      <c r="CZ96" s="854" t="s">
        <v>12</v>
      </c>
      <c r="DA96" s="854"/>
      <c r="DB96" s="1068">
        <v>1</v>
      </c>
      <c r="DC96" s="912" t="s">
        <v>12</v>
      </c>
      <c r="DD96" s="1068">
        <v>1</v>
      </c>
      <c r="DE96" s="912" t="s">
        <v>12</v>
      </c>
      <c r="DF96" s="1068">
        <v>1</v>
      </c>
      <c r="DG96" s="854" t="s">
        <v>12</v>
      </c>
      <c r="DH96" s="854"/>
      <c r="DI96" s="1068">
        <v>1</v>
      </c>
      <c r="DJ96" s="854" t="s">
        <v>12</v>
      </c>
      <c r="DK96" s="854"/>
      <c r="DL96" s="1068">
        <v>1</v>
      </c>
      <c r="DM96" s="854" t="s">
        <v>12</v>
      </c>
      <c r="DN96" s="854"/>
      <c r="DO96" s="1068">
        <v>1</v>
      </c>
      <c r="DP96" s="854" t="s">
        <v>12</v>
      </c>
      <c r="DQ96" s="854"/>
      <c r="DR96" s="1068">
        <v>1</v>
      </c>
      <c r="DS96" s="854" t="s">
        <v>12</v>
      </c>
      <c r="DT96" s="854"/>
      <c r="DU96" s="1068">
        <v>1</v>
      </c>
      <c r="DV96" s="854" t="s">
        <v>12</v>
      </c>
      <c r="DW96" s="854"/>
      <c r="DX96" s="1068">
        <v>1</v>
      </c>
      <c r="DY96" s="854" t="s">
        <v>12</v>
      </c>
      <c r="DZ96" s="854"/>
      <c r="EA96" s="852"/>
      <c r="EB96" s="854" t="s">
        <v>3</v>
      </c>
      <c r="EC96" s="854"/>
      <c r="ED96" s="852"/>
      <c r="EE96" s="912" t="s">
        <v>3</v>
      </c>
      <c r="EF96" s="852"/>
      <c r="EG96" s="854" t="s">
        <v>3</v>
      </c>
      <c r="EH96" s="854"/>
      <c r="EI96" s="852"/>
      <c r="EJ96" s="854" t="s">
        <v>3</v>
      </c>
      <c r="EK96" s="854"/>
      <c r="EL96" s="852"/>
      <c r="EM96" s="854" t="s">
        <v>3</v>
      </c>
      <c r="EN96" s="854"/>
      <c r="EO96" s="852"/>
      <c r="EP96" s="854" t="s">
        <v>3</v>
      </c>
      <c r="EQ96" s="854"/>
      <c r="ER96" s="852"/>
      <c r="ES96" s="854" t="s">
        <v>3</v>
      </c>
      <c r="ET96" s="854"/>
      <c r="EU96" s="852"/>
      <c r="EV96" s="854" t="s">
        <v>3</v>
      </c>
      <c r="EW96" s="854"/>
      <c r="EX96" s="852"/>
      <c r="EY96" s="854" t="s">
        <v>3</v>
      </c>
      <c r="EZ96" s="854"/>
      <c r="FA96" s="852"/>
      <c r="FB96" s="854" t="s">
        <v>3</v>
      </c>
      <c r="FC96" s="854"/>
      <c r="FD96" s="852"/>
      <c r="FE96" s="854" t="s">
        <v>3</v>
      </c>
      <c r="FF96" s="854"/>
      <c r="FG96" s="852"/>
      <c r="FH96" s="854" t="s">
        <v>3</v>
      </c>
      <c r="FI96" s="854"/>
      <c r="FJ96" s="852"/>
      <c r="FK96" s="854" t="s">
        <v>3</v>
      </c>
      <c r="FL96" s="854"/>
      <c r="FM96" s="852"/>
      <c r="FN96" s="854" t="s">
        <v>3</v>
      </c>
      <c r="FO96" s="854"/>
      <c r="FP96" s="852"/>
      <c r="FQ96" s="854" t="s">
        <v>3</v>
      </c>
      <c r="FR96" s="854"/>
      <c r="FS96" s="852"/>
      <c r="FT96" s="854" t="s">
        <v>3</v>
      </c>
      <c r="FU96" s="854"/>
      <c r="FV96" s="852"/>
      <c r="FW96" s="854" t="s">
        <v>3</v>
      </c>
      <c r="FX96" s="854"/>
      <c r="FY96" s="852"/>
      <c r="FZ96" s="854" t="s">
        <v>3</v>
      </c>
      <c r="GA96" s="854"/>
      <c r="GB96" s="852"/>
      <c r="GC96" s="854" t="s">
        <v>3</v>
      </c>
      <c r="GD96" s="854"/>
      <c r="GE96" s="852"/>
      <c r="GF96" s="854" t="s">
        <v>3</v>
      </c>
      <c r="GG96" s="854"/>
      <c r="GH96" s="852"/>
      <c r="GI96" s="854" t="s">
        <v>3</v>
      </c>
      <c r="GJ96" s="854"/>
      <c r="GK96" s="779">
        <v>1</v>
      </c>
      <c r="GL96" s="855" t="s">
        <v>12</v>
      </c>
      <c r="GM96" s="855"/>
      <c r="GN96" s="779">
        <v>1</v>
      </c>
      <c r="GO96" s="855" t="s">
        <v>12</v>
      </c>
      <c r="GP96" s="855"/>
      <c r="GQ96" s="779">
        <v>1</v>
      </c>
      <c r="GR96" s="855" t="s">
        <v>12</v>
      </c>
      <c r="GS96" s="855"/>
      <c r="GT96" s="779">
        <v>1</v>
      </c>
      <c r="GU96" s="855" t="s">
        <v>12</v>
      </c>
      <c r="GV96" s="855"/>
      <c r="GW96" s="779">
        <v>1</v>
      </c>
      <c r="GX96" s="855" t="s">
        <v>12</v>
      </c>
      <c r="GY96" s="855"/>
      <c r="GZ96" s="779">
        <v>5</v>
      </c>
      <c r="HA96" s="855" t="s">
        <v>12</v>
      </c>
      <c r="HB96" s="855"/>
      <c r="HC96" s="1069">
        <v>1</v>
      </c>
      <c r="HD96" s="855" t="s">
        <v>12</v>
      </c>
      <c r="HE96" s="855"/>
      <c r="HF96" s="1069">
        <v>1</v>
      </c>
      <c r="HG96" s="855" t="s">
        <v>12</v>
      </c>
      <c r="HH96" s="855"/>
      <c r="HI96" s="1069">
        <v>1</v>
      </c>
      <c r="HJ96" s="855" t="s">
        <v>12</v>
      </c>
      <c r="HK96" s="855"/>
      <c r="HL96" s="1069">
        <v>1</v>
      </c>
      <c r="HM96" s="855" t="s">
        <v>12</v>
      </c>
      <c r="HN96" s="855"/>
      <c r="HO96" s="1069">
        <v>1</v>
      </c>
      <c r="HP96" s="855" t="s">
        <v>12</v>
      </c>
      <c r="HQ96" s="855"/>
      <c r="HR96" s="1069">
        <v>1</v>
      </c>
      <c r="HS96" s="855" t="s">
        <v>12</v>
      </c>
      <c r="HT96" s="855"/>
      <c r="HU96" s="1069">
        <v>1</v>
      </c>
      <c r="HV96" s="855" t="s">
        <v>12</v>
      </c>
      <c r="HW96" s="855"/>
      <c r="HX96" s="1069">
        <v>1</v>
      </c>
      <c r="HY96" s="855" t="s">
        <v>12</v>
      </c>
      <c r="HZ96" s="855"/>
      <c r="IA96" s="1069">
        <v>1</v>
      </c>
      <c r="IB96" s="855" t="s">
        <v>12</v>
      </c>
      <c r="IC96" s="855"/>
      <c r="ID96" s="1069">
        <v>1</v>
      </c>
      <c r="IE96" s="855" t="s">
        <v>12</v>
      </c>
      <c r="IF96" s="855"/>
      <c r="IG96" s="1069">
        <v>1</v>
      </c>
      <c r="IH96" s="855" t="s">
        <v>12</v>
      </c>
      <c r="II96" s="855"/>
      <c r="IJ96" s="1069">
        <v>1</v>
      </c>
      <c r="IK96" s="856" t="s">
        <v>12</v>
      </c>
      <c r="IL96" s="1069">
        <v>1</v>
      </c>
      <c r="IM96" s="856" t="s">
        <v>12</v>
      </c>
      <c r="IN96" s="1069">
        <v>1</v>
      </c>
      <c r="IO96" s="855" t="s">
        <v>12</v>
      </c>
      <c r="IP96" s="855"/>
      <c r="IQ96" s="1069">
        <v>1</v>
      </c>
      <c r="IR96" s="855" t="s">
        <v>12</v>
      </c>
      <c r="IS96" s="855"/>
      <c r="IT96" s="1069">
        <v>1</v>
      </c>
      <c r="IU96" s="855" t="s">
        <v>12</v>
      </c>
      <c r="IV96" s="855"/>
      <c r="IW96" s="870"/>
      <c r="IX96" s="1070"/>
      <c r="IY96" s="1070"/>
      <c r="IZ96" s="870"/>
      <c r="JA96" s="1070"/>
      <c r="JB96" s="1070"/>
      <c r="JC96" s="870"/>
      <c r="JD96" s="1070"/>
      <c r="JE96" s="1070"/>
      <c r="JF96" s="870"/>
      <c r="JG96" s="1070"/>
      <c r="JH96" s="1070"/>
      <c r="JI96" s="870"/>
      <c r="JJ96" s="1070"/>
      <c r="JK96" s="1070"/>
      <c r="JL96" s="870"/>
      <c r="JM96" s="913"/>
      <c r="JN96" s="913"/>
      <c r="JO96" s="996"/>
      <c r="JP96" s="997"/>
      <c r="JQ96" s="997"/>
      <c r="JR96" s="996"/>
      <c r="JS96" s="997"/>
      <c r="JT96" s="997"/>
      <c r="JU96" s="996"/>
      <c r="JV96" s="997"/>
      <c r="JW96" s="997"/>
      <c r="JX96" s="996"/>
      <c r="JY96" s="997"/>
      <c r="JZ96" s="997"/>
      <c r="KA96" s="998"/>
      <c r="KB96" s="997"/>
      <c r="KC96" s="997"/>
      <c r="KD96" s="996"/>
      <c r="KE96" s="997"/>
      <c r="KF96" s="997"/>
      <c r="KG96" s="997"/>
      <c r="KH96" s="997"/>
      <c r="KI96" s="997"/>
      <c r="KJ96" s="996"/>
      <c r="KK96" s="996"/>
      <c r="KL96" s="996"/>
      <c r="KM96" s="996"/>
      <c r="KN96" s="996"/>
      <c r="KO96" s="996"/>
      <c r="KP96" s="996"/>
      <c r="KQ96" s="996"/>
      <c r="KR96" s="996"/>
      <c r="KS96" s="998"/>
      <c r="KT96" s="997"/>
      <c r="KU96" s="997"/>
      <c r="KV96" s="996"/>
      <c r="KW96" s="997"/>
      <c r="KX96" s="997"/>
      <c r="KY96" s="996"/>
      <c r="KZ96" s="997"/>
      <c r="LA96" s="997"/>
      <c r="LB96" s="996"/>
      <c r="LC96" s="997"/>
      <c r="LD96" s="997"/>
      <c r="LE96" s="996"/>
      <c r="LF96" s="997"/>
      <c r="LG96" s="997"/>
      <c r="LH96" s="996"/>
      <c r="LI96" s="997"/>
      <c r="LJ96" s="997"/>
      <c r="LK96" s="996"/>
      <c r="LL96" s="997"/>
      <c r="LM96" s="997"/>
      <c r="LN96" s="998"/>
      <c r="LO96" s="997"/>
      <c r="LP96" s="997"/>
      <c r="LQ96" s="996"/>
      <c r="LR96" s="997"/>
      <c r="LS96" s="997"/>
      <c r="LT96" s="996"/>
      <c r="LU96" s="997"/>
      <c r="LV96" s="997"/>
      <c r="LW96" s="996"/>
      <c r="LX96" s="997"/>
      <c r="LY96" s="997"/>
      <c r="LZ96" s="996"/>
      <c r="MA96" s="997"/>
      <c r="MB96" s="997"/>
      <c r="MC96" s="996"/>
      <c r="MD96" s="997"/>
      <c r="ME96" s="997"/>
      <c r="MF96" s="999"/>
      <c r="MG96" s="997"/>
      <c r="MH96" s="997"/>
      <c r="MI96" s="998"/>
      <c r="MJ96" s="997"/>
      <c r="MK96" s="997"/>
      <c r="ML96" s="996"/>
      <c r="MM96" s="997"/>
      <c r="MN96" s="997"/>
      <c r="MO96" s="996"/>
      <c r="MP96" s="997"/>
      <c r="MQ96" s="997"/>
      <c r="MR96" s="996"/>
      <c r="MS96" s="997"/>
      <c r="MT96" s="997"/>
      <c r="MU96" s="996"/>
      <c r="MV96" s="997"/>
      <c r="MW96" s="997"/>
      <c r="MX96" s="996"/>
      <c r="MY96" s="997"/>
      <c r="MZ96" s="997"/>
      <c r="NA96" s="996"/>
      <c r="NB96" s="997"/>
      <c r="NC96" s="997"/>
      <c r="ND96" s="998"/>
      <c r="NE96" s="997"/>
      <c r="NF96" s="997"/>
      <c r="NG96" s="996"/>
      <c r="NH96" s="997"/>
      <c r="NI96" s="997"/>
      <c r="NJ96" s="996"/>
      <c r="NK96" s="997"/>
      <c r="NL96" s="997"/>
      <c r="NM96" s="996"/>
      <c r="NN96" s="997"/>
      <c r="NO96" s="997"/>
      <c r="NP96" s="1000"/>
      <c r="NQ96" s="997"/>
      <c r="NR96" s="997"/>
      <c r="NS96" s="996"/>
      <c r="NT96" s="997"/>
      <c r="NU96" s="997"/>
      <c r="NV96" s="996"/>
      <c r="NW96" s="997"/>
      <c r="NX96" s="997"/>
      <c r="NY96" s="998"/>
      <c r="NZ96" s="997"/>
      <c r="OA96" s="997"/>
      <c r="OB96" s="996"/>
      <c r="OC96" s="997"/>
      <c r="OD96" s="997"/>
      <c r="OE96" s="996"/>
      <c r="OF96" s="997"/>
      <c r="OG96" s="997"/>
      <c r="OH96" s="996"/>
      <c r="OI96" s="997"/>
      <c r="OJ96" s="997"/>
      <c r="OK96" s="996"/>
      <c r="OL96" s="997"/>
      <c r="OM96" s="997"/>
      <c r="ON96" s="996"/>
      <c r="OO96" s="997"/>
      <c r="OP96" s="997"/>
      <c r="OQ96" s="996"/>
      <c r="OR96" s="997"/>
      <c r="OS96" s="997"/>
      <c r="OT96" s="998"/>
      <c r="OU96" s="1071"/>
      <c r="OV96" s="1071"/>
      <c r="OW96" s="998"/>
      <c r="OX96" s="1071"/>
      <c r="OY96" s="1071"/>
      <c r="OZ96" s="998"/>
      <c r="PA96" s="1071"/>
      <c r="PB96" s="1071"/>
    </row>
    <row r="97" spans="1:418" ht="12.75" customHeight="1" x14ac:dyDescent="0.25">
      <c r="A97" s="1091" t="s">
        <v>112</v>
      </c>
      <c r="B97" s="911" t="s">
        <v>557</v>
      </c>
      <c r="C97" s="2230" t="s">
        <v>2</v>
      </c>
      <c r="D97" s="769">
        <v>0.73</v>
      </c>
      <c r="E97" s="1068">
        <v>1</v>
      </c>
      <c r="F97" s="854" t="s">
        <v>12</v>
      </c>
      <c r="G97" s="854"/>
      <c r="H97" s="1068">
        <v>1</v>
      </c>
      <c r="I97" s="854" t="s">
        <v>12</v>
      </c>
      <c r="J97" s="854"/>
      <c r="K97" s="1068">
        <v>1</v>
      </c>
      <c r="L97" s="854" t="s">
        <v>12</v>
      </c>
      <c r="M97" s="854"/>
      <c r="N97" s="1068">
        <v>1</v>
      </c>
      <c r="O97" s="854" t="s">
        <v>12</v>
      </c>
      <c r="P97" s="854"/>
      <c r="Q97" s="1068">
        <v>1</v>
      </c>
      <c r="R97" s="854" t="s">
        <v>12</v>
      </c>
      <c r="S97" s="854"/>
      <c r="T97" s="1068">
        <v>1</v>
      </c>
      <c r="U97" s="854" t="s">
        <v>12</v>
      </c>
      <c r="V97" s="854"/>
      <c r="W97" s="1068">
        <v>1</v>
      </c>
      <c r="X97" s="854" t="s">
        <v>12</v>
      </c>
      <c r="Y97" s="854"/>
      <c r="Z97" s="1068">
        <v>1</v>
      </c>
      <c r="AA97" s="854" t="s">
        <v>12</v>
      </c>
      <c r="AB97" s="854"/>
      <c r="AC97" s="1068">
        <v>1</v>
      </c>
      <c r="AD97" s="854" t="s">
        <v>12</v>
      </c>
      <c r="AE97" s="854"/>
      <c r="AF97" s="1068">
        <v>1</v>
      </c>
      <c r="AG97" s="854" t="s">
        <v>12</v>
      </c>
      <c r="AH97" s="854"/>
      <c r="AI97" s="1068">
        <v>1</v>
      </c>
      <c r="AJ97" s="854" t="s">
        <v>12</v>
      </c>
      <c r="AK97" s="854"/>
      <c r="AL97" s="1068">
        <v>1</v>
      </c>
      <c r="AM97" s="854" t="s">
        <v>12</v>
      </c>
      <c r="AN97" s="854"/>
      <c r="AO97" s="1068">
        <v>1</v>
      </c>
      <c r="AP97" s="854" t="s">
        <v>12</v>
      </c>
      <c r="AQ97" s="854"/>
      <c r="AR97" s="1068">
        <v>1</v>
      </c>
      <c r="AS97" s="854" t="s">
        <v>12</v>
      </c>
      <c r="AT97" s="854"/>
      <c r="AU97" s="1068">
        <v>1</v>
      </c>
      <c r="AV97" s="854" t="s">
        <v>12</v>
      </c>
      <c r="AW97" s="854"/>
      <c r="AX97" s="1068">
        <v>1</v>
      </c>
      <c r="AY97" s="854" t="s">
        <v>12</v>
      </c>
      <c r="AZ97" s="854"/>
      <c r="BA97" s="1068">
        <v>1</v>
      </c>
      <c r="BB97" s="854" t="s">
        <v>12</v>
      </c>
      <c r="BC97" s="854"/>
      <c r="BD97" s="1068">
        <v>1</v>
      </c>
      <c r="BE97" s="854" t="s">
        <v>12</v>
      </c>
      <c r="BF97" s="854"/>
      <c r="BG97" s="1068">
        <v>1</v>
      </c>
      <c r="BH97" s="854" t="s">
        <v>12</v>
      </c>
      <c r="BI97" s="854"/>
      <c r="BJ97" s="1068">
        <v>1</v>
      </c>
      <c r="BK97" s="854" t="s">
        <v>12</v>
      </c>
      <c r="BL97" s="854"/>
      <c r="BM97" s="1068">
        <v>1</v>
      </c>
      <c r="BN97" s="854" t="s">
        <v>12</v>
      </c>
      <c r="BO97" s="854"/>
      <c r="BP97" s="1068">
        <v>1</v>
      </c>
      <c r="BQ97" s="854" t="s">
        <v>12</v>
      </c>
      <c r="BR97" s="854"/>
      <c r="BS97" s="1068">
        <v>1</v>
      </c>
      <c r="BT97" s="912" t="s">
        <v>12</v>
      </c>
      <c r="BU97" s="1068">
        <v>1</v>
      </c>
      <c r="BV97" s="854" t="s">
        <v>12</v>
      </c>
      <c r="BW97" s="854"/>
      <c r="BX97" s="1068">
        <v>1</v>
      </c>
      <c r="BY97" s="854" t="s">
        <v>12</v>
      </c>
      <c r="BZ97" s="854"/>
      <c r="CA97" s="1068">
        <v>1</v>
      </c>
      <c r="CB97" s="854" t="s">
        <v>12</v>
      </c>
      <c r="CC97" s="854"/>
      <c r="CD97" s="1068">
        <v>1</v>
      </c>
      <c r="CE97" s="854" t="s">
        <v>12</v>
      </c>
      <c r="CF97" s="854"/>
      <c r="CG97" s="1068">
        <v>1</v>
      </c>
      <c r="CH97" s="854" t="s">
        <v>12</v>
      </c>
      <c r="CI97" s="854"/>
      <c r="CJ97" s="1068">
        <v>1</v>
      </c>
      <c r="CK97" s="854" t="s">
        <v>12</v>
      </c>
      <c r="CL97" s="854"/>
      <c r="CM97" s="1068">
        <v>1</v>
      </c>
      <c r="CN97" s="854" t="s">
        <v>12</v>
      </c>
      <c r="CO97" s="854"/>
      <c r="CP97" s="1068">
        <v>1</v>
      </c>
      <c r="CQ97" s="854" t="s">
        <v>12</v>
      </c>
      <c r="CR97" s="854"/>
      <c r="CS97" s="1068">
        <v>1</v>
      </c>
      <c r="CT97" s="854" t="s">
        <v>12</v>
      </c>
      <c r="CU97" s="854"/>
      <c r="CV97" s="1068">
        <v>1</v>
      </c>
      <c r="CW97" s="854" t="s">
        <v>12</v>
      </c>
      <c r="CX97" s="854"/>
      <c r="CY97" s="1068">
        <v>1</v>
      </c>
      <c r="CZ97" s="854" t="s">
        <v>12</v>
      </c>
      <c r="DA97" s="854"/>
      <c r="DB97" s="1068">
        <v>1</v>
      </c>
      <c r="DC97" s="912" t="s">
        <v>12</v>
      </c>
      <c r="DD97" s="1068">
        <v>1</v>
      </c>
      <c r="DE97" s="912" t="s">
        <v>12</v>
      </c>
      <c r="DF97" s="1068">
        <v>1</v>
      </c>
      <c r="DG97" s="854" t="s">
        <v>12</v>
      </c>
      <c r="DH97" s="854"/>
      <c r="DI97" s="1068">
        <v>1</v>
      </c>
      <c r="DJ97" s="854" t="s">
        <v>12</v>
      </c>
      <c r="DK97" s="854"/>
      <c r="DL97" s="1068">
        <v>1</v>
      </c>
      <c r="DM97" s="854" t="s">
        <v>12</v>
      </c>
      <c r="DN97" s="854"/>
      <c r="DO97" s="1068">
        <v>1</v>
      </c>
      <c r="DP97" s="854" t="s">
        <v>12</v>
      </c>
      <c r="DQ97" s="854"/>
      <c r="DR97" s="1068">
        <v>1</v>
      </c>
      <c r="DS97" s="854" t="s">
        <v>12</v>
      </c>
      <c r="DT97" s="854"/>
      <c r="DU97" s="1068">
        <v>1</v>
      </c>
      <c r="DV97" s="854" t="s">
        <v>12</v>
      </c>
      <c r="DW97" s="854"/>
      <c r="DX97" s="1068">
        <v>1</v>
      </c>
      <c r="DY97" s="854" t="s">
        <v>12</v>
      </c>
      <c r="DZ97" s="854"/>
      <c r="EA97" s="1068">
        <v>0.5</v>
      </c>
      <c r="EB97" s="854" t="s">
        <v>12</v>
      </c>
      <c r="EC97" s="854"/>
      <c r="ED97" s="1068">
        <v>0.5</v>
      </c>
      <c r="EE97" s="912" t="s">
        <v>12</v>
      </c>
      <c r="EF97" s="1068">
        <v>0.5</v>
      </c>
      <c r="EG97" s="854" t="s">
        <v>12</v>
      </c>
      <c r="EH97" s="854"/>
      <c r="EI97" s="1068">
        <v>0.5</v>
      </c>
      <c r="EJ97" s="854" t="s">
        <v>12</v>
      </c>
      <c r="EK97" s="854"/>
      <c r="EL97" s="1068">
        <v>0.5</v>
      </c>
      <c r="EM97" s="854" t="s">
        <v>12</v>
      </c>
      <c r="EN97" s="854"/>
      <c r="EO97" s="1068">
        <v>0.5</v>
      </c>
      <c r="EP97" s="854" t="s">
        <v>12</v>
      </c>
      <c r="EQ97" s="854"/>
      <c r="ER97" s="1068">
        <v>0.5</v>
      </c>
      <c r="ES97" s="854" t="s">
        <v>12</v>
      </c>
      <c r="ET97" s="854"/>
      <c r="EU97" s="1068">
        <v>1.1000000000000001</v>
      </c>
      <c r="EV97" s="854" t="s">
        <v>12</v>
      </c>
      <c r="EW97" s="854"/>
      <c r="EX97" s="1068">
        <v>0.5</v>
      </c>
      <c r="EY97" s="854" t="s">
        <v>12</v>
      </c>
      <c r="EZ97" s="854"/>
      <c r="FA97" s="1068">
        <v>0.5</v>
      </c>
      <c r="FB97" s="854" t="s">
        <v>12</v>
      </c>
      <c r="FC97" s="854"/>
      <c r="FD97" s="1068">
        <v>0.5</v>
      </c>
      <c r="FE97" s="854" t="s">
        <v>12</v>
      </c>
      <c r="FF97" s="854"/>
      <c r="FG97" s="1068">
        <v>0.5</v>
      </c>
      <c r="FH97" s="854" t="s">
        <v>12</v>
      </c>
      <c r="FI97" s="854"/>
      <c r="FJ97" s="1068">
        <v>0.5</v>
      </c>
      <c r="FK97" s="854" t="s">
        <v>12</v>
      </c>
      <c r="FL97" s="854"/>
      <c r="FM97" s="1068">
        <v>5</v>
      </c>
      <c r="FN97" s="854" t="s">
        <v>12</v>
      </c>
      <c r="FO97" s="854"/>
      <c r="FP97" s="1068">
        <v>1.1000000000000001</v>
      </c>
      <c r="FQ97" s="854" t="s">
        <v>12</v>
      </c>
      <c r="FR97" s="854"/>
      <c r="FS97" s="1068">
        <v>0.5</v>
      </c>
      <c r="FT97" s="854" t="s">
        <v>12</v>
      </c>
      <c r="FU97" s="854"/>
      <c r="FV97" s="1068">
        <v>0.5</v>
      </c>
      <c r="FW97" s="854" t="s">
        <v>12</v>
      </c>
      <c r="FX97" s="854"/>
      <c r="FY97" s="1068">
        <v>0.5</v>
      </c>
      <c r="FZ97" s="854" t="s">
        <v>12</v>
      </c>
      <c r="GA97" s="854"/>
      <c r="GB97" s="1068">
        <v>0.5</v>
      </c>
      <c r="GC97" s="854" t="s">
        <v>12</v>
      </c>
      <c r="GD97" s="854"/>
      <c r="GE97" s="1068">
        <v>0.5</v>
      </c>
      <c r="GF97" s="854" t="s">
        <v>12</v>
      </c>
      <c r="GG97" s="854"/>
      <c r="GH97" s="1068">
        <v>5</v>
      </c>
      <c r="GI97" s="854" t="s">
        <v>12</v>
      </c>
      <c r="GJ97" s="854"/>
      <c r="GK97" s="779">
        <v>1</v>
      </c>
      <c r="GL97" s="855" t="s">
        <v>12</v>
      </c>
      <c r="GM97" s="855"/>
      <c r="GN97" s="779">
        <v>1</v>
      </c>
      <c r="GO97" s="855" t="s">
        <v>12</v>
      </c>
      <c r="GP97" s="855"/>
      <c r="GQ97" s="779">
        <v>1</v>
      </c>
      <c r="GR97" s="855" t="s">
        <v>12</v>
      </c>
      <c r="GS97" s="855"/>
      <c r="GT97" s="779">
        <v>1</v>
      </c>
      <c r="GU97" s="855" t="s">
        <v>12</v>
      </c>
      <c r="GV97" s="855"/>
      <c r="GW97" s="779">
        <v>1</v>
      </c>
      <c r="GX97" s="855" t="s">
        <v>12</v>
      </c>
      <c r="GY97" s="855"/>
      <c r="GZ97" s="779">
        <v>5</v>
      </c>
      <c r="HA97" s="855" t="s">
        <v>12</v>
      </c>
      <c r="HB97" s="855"/>
      <c r="HC97" s="1069">
        <v>1</v>
      </c>
      <c r="HD97" s="855" t="s">
        <v>12</v>
      </c>
      <c r="HE97" s="855"/>
      <c r="HF97" s="1069">
        <v>1</v>
      </c>
      <c r="HG97" s="855" t="s">
        <v>12</v>
      </c>
      <c r="HH97" s="855"/>
      <c r="HI97" s="1069">
        <v>1</v>
      </c>
      <c r="HJ97" s="855" t="s">
        <v>12</v>
      </c>
      <c r="HK97" s="855"/>
      <c r="HL97" s="1069">
        <v>1</v>
      </c>
      <c r="HM97" s="855" t="s">
        <v>12</v>
      </c>
      <c r="HN97" s="855"/>
      <c r="HO97" s="1069">
        <v>1</v>
      </c>
      <c r="HP97" s="855" t="s">
        <v>12</v>
      </c>
      <c r="HQ97" s="855"/>
      <c r="HR97" s="1069">
        <v>1</v>
      </c>
      <c r="HS97" s="855" t="s">
        <v>12</v>
      </c>
      <c r="HT97" s="855"/>
      <c r="HU97" s="1069">
        <v>1</v>
      </c>
      <c r="HV97" s="855" t="s">
        <v>12</v>
      </c>
      <c r="HW97" s="855"/>
      <c r="HX97" s="1069">
        <v>1</v>
      </c>
      <c r="HY97" s="855" t="s">
        <v>12</v>
      </c>
      <c r="HZ97" s="855"/>
      <c r="IA97" s="1069">
        <v>1</v>
      </c>
      <c r="IB97" s="855" t="s">
        <v>12</v>
      </c>
      <c r="IC97" s="855"/>
      <c r="ID97" s="1069">
        <v>1</v>
      </c>
      <c r="IE97" s="855" t="s">
        <v>12</v>
      </c>
      <c r="IF97" s="855"/>
      <c r="IG97" s="1069">
        <v>1</v>
      </c>
      <c r="IH97" s="855" t="s">
        <v>12</v>
      </c>
      <c r="II97" s="855"/>
      <c r="IJ97" s="1069">
        <v>1</v>
      </c>
      <c r="IK97" s="856" t="s">
        <v>12</v>
      </c>
      <c r="IL97" s="1069">
        <v>1</v>
      </c>
      <c r="IM97" s="856" t="s">
        <v>12</v>
      </c>
      <c r="IN97" s="1069">
        <v>1</v>
      </c>
      <c r="IO97" s="855" t="s">
        <v>12</v>
      </c>
      <c r="IP97" s="855"/>
      <c r="IQ97" s="1069">
        <v>1</v>
      </c>
      <c r="IR97" s="855" t="s">
        <v>12</v>
      </c>
      <c r="IS97" s="855"/>
      <c r="IT97" s="1069">
        <v>1</v>
      </c>
      <c r="IU97" s="855" t="s">
        <v>12</v>
      </c>
      <c r="IV97" s="855"/>
      <c r="IW97" s="870"/>
      <c r="IX97" s="1070"/>
      <c r="IY97" s="1070"/>
      <c r="IZ97" s="870"/>
      <c r="JA97" s="1070"/>
      <c r="JB97" s="1070"/>
      <c r="JC97" s="870"/>
      <c r="JD97" s="1070"/>
      <c r="JE97" s="1070"/>
      <c r="JF97" s="870"/>
      <c r="JG97" s="1070"/>
      <c r="JH97" s="1070"/>
      <c r="JI97" s="870"/>
      <c r="JJ97" s="1070"/>
      <c r="JK97" s="1070"/>
      <c r="JL97" s="870"/>
      <c r="JM97" s="913"/>
      <c r="JN97" s="913"/>
      <c r="JO97" s="996"/>
      <c r="JP97" s="997"/>
      <c r="JQ97" s="997"/>
      <c r="JR97" s="996"/>
      <c r="JS97" s="997"/>
      <c r="JT97" s="997"/>
      <c r="JU97" s="996"/>
      <c r="JV97" s="997"/>
      <c r="JW97" s="997"/>
      <c r="JX97" s="996"/>
      <c r="JY97" s="997"/>
      <c r="JZ97" s="997"/>
      <c r="KA97" s="998"/>
      <c r="KB97" s="997"/>
      <c r="KC97" s="997"/>
      <c r="KD97" s="996"/>
      <c r="KE97" s="997"/>
      <c r="KF97" s="997"/>
      <c r="KG97" s="997"/>
      <c r="KH97" s="997"/>
      <c r="KI97" s="997"/>
      <c r="KJ97" s="996"/>
      <c r="KK97" s="996"/>
      <c r="KL97" s="996"/>
      <c r="KM97" s="996"/>
      <c r="KN97" s="996"/>
      <c r="KO97" s="996"/>
      <c r="KP97" s="996"/>
      <c r="KQ97" s="996"/>
      <c r="KR97" s="996"/>
      <c r="KS97" s="998"/>
      <c r="KT97" s="997"/>
      <c r="KU97" s="997"/>
      <c r="KV97" s="996"/>
      <c r="KW97" s="997"/>
      <c r="KX97" s="997"/>
      <c r="KY97" s="996"/>
      <c r="KZ97" s="997"/>
      <c r="LA97" s="997"/>
      <c r="LB97" s="996"/>
      <c r="LC97" s="997"/>
      <c r="LD97" s="997"/>
      <c r="LE97" s="996"/>
      <c r="LF97" s="997"/>
      <c r="LG97" s="997"/>
      <c r="LH97" s="996"/>
      <c r="LI97" s="997"/>
      <c r="LJ97" s="997"/>
      <c r="LK97" s="996"/>
      <c r="LL97" s="997"/>
      <c r="LM97" s="997"/>
      <c r="LN97" s="998"/>
      <c r="LO97" s="997"/>
      <c r="LP97" s="997"/>
      <c r="LQ97" s="996"/>
      <c r="LR97" s="997"/>
      <c r="LS97" s="997"/>
      <c r="LT97" s="996"/>
      <c r="LU97" s="997"/>
      <c r="LV97" s="997"/>
      <c r="LW97" s="996"/>
      <c r="LX97" s="997"/>
      <c r="LY97" s="997"/>
      <c r="LZ97" s="996"/>
      <c r="MA97" s="997"/>
      <c r="MB97" s="997"/>
      <c r="MC97" s="996"/>
      <c r="MD97" s="997"/>
      <c r="ME97" s="997"/>
      <c r="MF97" s="999"/>
      <c r="MG97" s="997"/>
      <c r="MH97" s="997"/>
      <c r="MI97" s="998"/>
      <c r="MJ97" s="997"/>
      <c r="MK97" s="997"/>
      <c r="ML97" s="996"/>
      <c r="MM97" s="997"/>
      <c r="MN97" s="997"/>
      <c r="MO97" s="996"/>
      <c r="MP97" s="997"/>
      <c r="MQ97" s="997"/>
      <c r="MR97" s="996"/>
      <c r="MS97" s="997"/>
      <c r="MT97" s="997"/>
      <c r="MU97" s="996"/>
      <c r="MV97" s="997"/>
      <c r="MW97" s="997"/>
      <c r="MX97" s="996"/>
      <c r="MY97" s="997"/>
      <c r="MZ97" s="997"/>
      <c r="NA97" s="996"/>
      <c r="NB97" s="997"/>
      <c r="NC97" s="997"/>
      <c r="ND97" s="998"/>
      <c r="NE97" s="997"/>
      <c r="NF97" s="997"/>
      <c r="NG97" s="996"/>
      <c r="NH97" s="997"/>
      <c r="NI97" s="997"/>
      <c r="NJ97" s="996"/>
      <c r="NK97" s="997"/>
      <c r="NL97" s="997"/>
      <c r="NM97" s="996"/>
      <c r="NN97" s="997"/>
      <c r="NO97" s="997"/>
      <c r="NP97" s="1000"/>
      <c r="NQ97" s="997"/>
      <c r="NR97" s="997"/>
      <c r="NS97" s="996"/>
      <c r="NT97" s="997"/>
      <c r="NU97" s="997"/>
      <c r="NV97" s="996"/>
      <c r="NW97" s="997"/>
      <c r="NX97" s="997"/>
      <c r="NY97" s="998"/>
      <c r="NZ97" s="997"/>
      <c r="OA97" s="997"/>
      <c r="OB97" s="996"/>
      <c r="OC97" s="997"/>
      <c r="OD97" s="997"/>
      <c r="OE97" s="996"/>
      <c r="OF97" s="997"/>
      <c r="OG97" s="997"/>
      <c r="OH97" s="996"/>
      <c r="OI97" s="997"/>
      <c r="OJ97" s="997"/>
      <c r="OK97" s="996"/>
      <c r="OL97" s="997"/>
      <c r="OM97" s="997"/>
      <c r="ON97" s="996"/>
      <c r="OO97" s="997"/>
      <c r="OP97" s="997"/>
      <c r="OQ97" s="996"/>
      <c r="OR97" s="997"/>
      <c r="OS97" s="997"/>
      <c r="OT97" s="998"/>
      <c r="OU97" s="1071"/>
      <c r="OV97" s="1071"/>
      <c r="OW97" s="998"/>
      <c r="OX97" s="1071"/>
      <c r="OY97" s="1071"/>
      <c r="OZ97" s="998"/>
      <c r="PA97" s="1071"/>
      <c r="PB97" s="1071"/>
    </row>
    <row r="98" spans="1:418" ht="12.75" customHeight="1" x14ac:dyDescent="0.25">
      <c r="A98" s="1091" t="s">
        <v>587</v>
      </c>
      <c r="B98" s="911" t="s">
        <v>557</v>
      </c>
      <c r="C98" s="2230" t="s">
        <v>2</v>
      </c>
      <c r="D98" s="770" t="s">
        <v>2</v>
      </c>
      <c r="E98" s="852"/>
      <c r="F98" s="854" t="s">
        <v>3</v>
      </c>
      <c r="G98" s="854"/>
      <c r="H98" s="852"/>
      <c r="I98" s="854" t="s">
        <v>3</v>
      </c>
      <c r="J98" s="854"/>
      <c r="K98" s="852"/>
      <c r="L98" s="854" t="s">
        <v>3</v>
      </c>
      <c r="M98" s="854"/>
      <c r="N98" s="852"/>
      <c r="O98" s="854" t="s">
        <v>3</v>
      </c>
      <c r="P98" s="854"/>
      <c r="Q98" s="852"/>
      <c r="R98" s="854" t="s">
        <v>3</v>
      </c>
      <c r="S98" s="854"/>
      <c r="T98" s="852"/>
      <c r="U98" s="854" t="s">
        <v>3</v>
      </c>
      <c r="V98" s="854"/>
      <c r="W98" s="852"/>
      <c r="X98" s="854" t="s">
        <v>3</v>
      </c>
      <c r="Y98" s="854"/>
      <c r="Z98" s="852"/>
      <c r="AA98" s="854" t="s">
        <v>3</v>
      </c>
      <c r="AB98" s="854"/>
      <c r="AC98" s="852"/>
      <c r="AD98" s="854" t="s">
        <v>3</v>
      </c>
      <c r="AE98" s="854"/>
      <c r="AF98" s="852"/>
      <c r="AG98" s="854" t="s">
        <v>3</v>
      </c>
      <c r="AH98" s="854"/>
      <c r="AI98" s="852"/>
      <c r="AJ98" s="854" t="s">
        <v>3</v>
      </c>
      <c r="AK98" s="854"/>
      <c r="AL98" s="852"/>
      <c r="AM98" s="854" t="s">
        <v>3</v>
      </c>
      <c r="AN98" s="854"/>
      <c r="AO98" s="852"/>
      <c r="AP98" s="854" t="s">
        <v>3</v>
      </c>
      <c r="AQ98" s="854"/>
      <c r="AR98" s="852"/>
      <c r="AS98" s="854" t="s">
        <v>3</v>
      </c>
      <c r="AT98" s="854"/>
      <c r="AU98" s="852"/>
      <c r="AV98" s="854" t="s">
        <v>3</v>
      </c>
      <c r="AW98" s="854"/>
      <c r="AX98" s="852"/>
      <c r="AY98" s="854" t="s">
        <v>3</v>
      </c>
      <c r="AZ98" s="854"/>
      <c r="BA98" s="852"/>
      <c r="BB98" s="854" t="s">
        <v>3</v>
      </c>
      <c r="BC98" s="854"/>
      <c r="BD98" s="852"/>
      <c r="BE98" s="854" t="s">
        <v>3</v>
      </c>
      <c r="BF98" s="854"/>
      <c r="BG98" s="852"/>
      <c r="BH98" s="854" t="s">
        <v>3</v>
      </c>
      <c r="BI98" s="854"/>
      <c r="BJ98" s="852"/>
      <c r="BK98" s="854" t="s">
        <v>3</v>
      </c>
      <c r="BL98" s="854"/>
      <c r="BM98" s="852"/>
      <c r="BN98" s="854" t="s">
        <v>3</v>
      </c>
      <c r="BO98" s="854"/>
      <c r="BP98" s="852"/>
      <c r="BQ98" s="854" t="s">
        <v>3</v>
      </c>
      <c r="BR98" s="854"/>
      <c r="BS98" s="852"/>
      <c r="BT98" s="912" t="s">
        <v>3</v>
      </c>
      <c r="BU98" s="852"/>
      <c r="BV98" s="854" t="s">
        <v>3</v>
      </c>
      <c r="BW98" s="854"/>
      <c r="BX98" s="852"/>
      <c r="BY98" s="854" t="s">
        <v>3</v>
      </c>
      <c r="BZ98" s="854"/>
      <c r="CA98" s="852"/>
      <c r="CB98" s="854" t="s">
        <v>3</v>
      </c>
      <c r="CC98" s="854"/>
      <c r="CD98" s="852"/>
      <c r="CE98" s="854" t="s">
        <v>3</v>
      </c>
      <c r="CF98" s="854"/>
      <c r="CG98" s="852"/>
      <c r="CH98" s="854" t="s">
        <v>3</v>
      </c>
      <c r="CI98" s="854"/>
      <c r="CJ98" s="852"/>
      <c r="CK98" s="854" t="s">
        <v>3</v>
      </c>
      <c r="CL98" s="854"/>
      <c r="CM98" s="852"/>
      <c r="CN98" s="854" t="s">
        <v>3</v>
      </c>
      <c r="CO98" s="854"/>
      <c r="CP98" s="852"/>
      <c r="CQ98" s="854" t="s">
        <v>3</v>
      </c>
      <c r="CR98" s="854"/>
      <c r="CS98" s="852"/>
      <c r="CT98" s="854" t="s">
        <v>3</v>
      </c>
      <c r="CU98" s="854"/>
      <c r="CV98" s="852"/>
      <c r="CW98" s="854" t="s">
        <v>3</v>
      </c>
      <c r="CX98" s="854"/>
      <c r="CY98" s="852"/>
      <c r="CZ98" s="854" t="s">
        <v>3</v>
      </c>
      <c r="DA98" s="854"/>
      <c r="DB98" s="852"/>
      <c r="DC98" s="912" t="s">
        <v>3</v>
      </c>
      <c r="DD98" s="852"/>
      <c r="DE98" s="912" t="s">
        <v>3</v>
      </c>
      <c r="DF98" s="852"/>
      <c r="DG98" s="854" t="s">
        <v>3</v>
      </c>
      <c r="DH98" s="854"/>
      <c r="DI98" s="852"/>
      <c r="DJ98" s="854" t="s">
        <v>3</v>
      </c>
      <c r="DK98" s="854"/>
      <c r="DL98" s="852"/>
      <c r="DM98" s="854" t="s">
        <v>3</v>
      </c>
      <c r="DN98" s="854"/>
      <c r="DO98" s="852"/>
      <c r="DP98" s="854" t="s">
        <v>3</v>
      </c>
      <c r="DQ98" s="854"/>
      <c r="DR98" s="852"/>
      <c r="DS98" s="854" t="s">
        <v>3</v>
      </c>
      <c r="DT98" s="854"/>
      <c r="DU98" s="852"/>
      <c r="DV98" s="854" t="s">
        <v>3</v>
      </c>
      <c r="DW98" s="854"/>
      <c r="DX98" s="852"/>
      <c r="DY98" s="854" t="s">
        <v>3</v>
      </c>
      <c r="DZ98" s="854"/>
      <c r="EA98" s="867">
        <v>1100</v>
      </c>
      <c r="EB98" s="854"/>
      <c r="EC98" s="854"/>
      <c r="ED98" s="1068">
        <v>0.5</v>
      </c>
      <c r="EE98" s="912" t="s">
        <v>12</v>
      </c>
      <c r="EF98" s="1068">
        <v>0.68</v>
      </c>
      <c r="EG98" s="854"/>
      <c r="EH98" s="854"/>
      <c r="EI98" s="867">
        <v>200</v>
      </c>
      <c r="EJ98" s="854"/>
      <c r="EK98" s="854"/>
      <c r="EL98" s="1068">
        <v>27</v>
      </c>
      <c r="EM98" s="854"/>
      <c r="EN98" s="854"/>
      <c r="EO98" s="867">
        <v>690</v>
      </c>
      <c r="EP98" s="854"/>
      <c r="EQ98" s="854"/>
      <c r="ER98" s="867">
        <v>710</v>
      </c>
      <c r="ES98" s="854"/>
      <c r="ET98" s="854"/>
      <c r="EU98" s="867">
        <v>630</v>
      </c>
      <c r="EV98" s="854"/>
      <c r="EW98" s="854"/>
      <c r="EX98" s="1068">
        <v>0.5</v>
      </c>
      <c r="EY98" s="854" t="s">
        <v>12</v>
      </c>
      <c r="EZ98" s="854"/>
      <c r="FA98" s="1068">
        <v>1</v>
      </c>
      <c r="FB98" s="854"/>
      <c r="FC98" s="854"/>
      <c r="FD98" s="1068">
        <v>0.5</v>
      </c>
      <c r="FE98" s="854" t="s">
        <v>12</v>
      </c>
      <c r="FF98" s="854"/>
      <c r="FG98" s="867">
        <v>150</v>
      </c>
      <c r="FH98" s="854"/>
      <c r="FI98" s="854"/>
      <c r="FJ98" s="1068">
        <v>53</v>
      </c>
      <c r="FK98" s="854"/>
      <c r="FL98" s="854"/>
      <c r="FM98" s="867">
        <v>1300</v>
      </c>
      <c r="FN98" s="854"/>
      <c r="FO98" s="854"/>
      <c r="FP98" s="867">
        <v>690</v>
      </c>
      <c r="FQ98" s="854"/>
      <c r="FR98" s="854"/>
      <c r="FS98" s="1068">
        <v>0.5</v>
      </c>
      <c r="FT98" s="854" t="s">
        <v>12</v>
      </c>
      <c r="FU98" s="854"/>
      <c r="FV98" s="1068">
        <v>0.79</v>
      </c>
      <c r="FW98" s="854"/>
      <c r="FX98" s="854"/>
      <c r="FY98" s="1068">
        <v>0.79</v>
      </c>
      <c r="FZ98" s="854"/>
      <c r="GA98" s="854"/>
      <c r="GB98" s="867">
        <v>140</v>
      </c>
      <c r="GC98" s="854"/>
      <c r="GD98" s="854"/>
      <c r="GE98" s="867">
        <v>150</v>
      </c>
      <c r="GF98" s="854"/>
      <c r="GG98" s="854"/>
      <c r="GH98" s="867">
        <v>1600</v>
      </c>
      <c r="GI98" s="854"/>
      <c r="GJ98" s="854"/>
      <c r="GK98" s="779"/>
      <c r="GL98" s="855"/>
      <c r="GM98" s="855"/>
      <c r="GN98" s="779"/>
      <c r="GO98" s="855"/>
      <c r="GP98" s="855"/>
      <c r="GQ98" s="779"/>
      <c r="GR98" s="855"/>
      <c r="GS98" s="855"/>
      <c r="GT98" s="779"/>
      <c r="GU98" s="855"/>
      <c r="GV98" s="855"/>
      <c r="GW98" s="779"/>
      <c r="GX98" s="855"/>
      <c r="GY98" s="855"/>
      <c r="GZ98" s="779"/>
      <c r="HA98" s="855"/>
      <c r="HB98" s="855"/>
      <c r="HC98" s="1069"/>
      <c r="HD98" s="855"/>
      <c r="HE98" s="855"/>
      <c r="HF98" s="1069"/>
      <c r="HG98" s="855"/>
      <c r="HH98" s="855"/>
      <c r="HI98" s="1069"/>
      <c r="HJ98" s="855"/>
      <c r="HK98" s="855"/>
      <c r="HL98" s="1069"/>
      <c r="HM98" s="855"/>
      <c r="HN98" s="855"/>
      <c r="HO98" s="1069"/>
      <c r="HP98" s="855"/>
      <c r="HQ98" s="855"/>
      <c r="HR98" s="1069"/>
      <c r="HS98" s="855"/>
      <c r="HT98" s="855"/>
      <c r="HU98" s="1069"/>
      <c r="HV98" s="855"/>
      <c r="HW98" s="855"/>
      <c r="HX98" s="1069"/>
      <c r="HY98" s="855"/>
      <c r="HZ98" s="855"/>
      <c r="IA98" s="1069"/>
      <c r="IB98" s="855"/>
      <c r="IC98" s="855"/>
      <c r="ID98" s="1069"/>
      <c r="IE98" s="855"/>
      <c r="IF98" s="855"/>
      <c r="IG98" s="1069"/>
      <c r="IH98" s="855"/>
      <c r="II98" s="855"/>
      <c r="IJ98" s="1069"/>
      <c r="IK98" s="856"/>
      <c r="IL98" s="1069"/>
      <c r="IM98" s="856"/>
      <c r="IN98" s="1069"/>
      <c r="IO98" s="855"/>
      <c r="IP98" s="855"/>
      <c r="IQ98" s="1069"/>
      <c r="IR98" s="855"/>
      <c r="IS98" s="855"/>
      <c r="IT98" s="1069"/>
      <c r="IU98" s="855"/>
      <c r="IV98" s="855"/>
      <c r="IW98" s="870"/>
      <c r="IX98" s="1070"/>
      <c r="IY98" s="1070"/>
      <c r="IZ98" s="870"/>
      <c r="JA98" s="1070"/>
      <c r="JB98" s="1070"/>
      <c r="JC98" s="870"/>
      <c r="JD98" s="1070"/>
      <c r="JE98" s="1070"/>
      <c r="JF98" s="870"/>
      <c r="JG98" s="1070"/>
      <c r="JH98" s="1070"/>
      <c r="JI98" s="870"/>
      <c r="JJ98" s="1070"/>
      <c r="JK98" s="1070"/>
      <c r="JL98" s="870"/>
      <c r="JM98" s="913"/>
      <c r="JN98" s="913"/>
      <c r="JO98" s="996"/>
      <c r="JP98" s="997"/>
      <c r="JQ98" s="997"/>
      <c r="JR98" s="996"/>
      <c r="JS98" s="997"/>
      <c r="JT98" s="997"/>
      <c r="JU98" s="996"/>
      <c r="JV98" s="997"/>
      <c r="JW98" s="997"/>
      <c r="JX98" s="996"/>
      <c r="JY98" s="997"/>
      <c r="JZ98" s="997"/>
      <c r="KA98" s="998"/>
      <c r="KB98" s="997"/>
      <c r="KC98" s="997"/>
      <c r="KD98" s="996"/>
      <c r="KE98" s="997"/>
      <c r="KF98" s="997"/>
      <c r="KG98" s="997"/>
      <c r="KH98" s="997"/>
      <c r="KI98" s="997"/>
      <c r="KJ98" s="996"/>
      <c r="KK98" s="996"/>
      <c r="KL98" s="996"/>
      <c r="KM98" s="996"/>
      <c r="KN98" s="996"/>
      <c r="KO98" s="996"/>
      <c r="KP98" s="996"/>
      <c r="KQ98" s="996"/>
      <c r="KR98" s="996"/>
      <c r="KS98" s="998"/>
      <c r="KT98" s="997"/>
      <c r="KU98" s="997"/>
      <c r="KV98" s="996"/>
      <c r="KW98" s="997"/>
      <c r="KX98" s="997"/>
      <c r="KY98" s="996"/>
      <c r="KZ98" s="997"/>
      <c r="LA98" s="997"/>
      <c r="LB98" s="996"/>
      <c r="LC98" s="997"/>
      <c r="LD98" s="997"/>
      <c r="LE98" s="996"/>
      <c r="LF98" s="997"/>
      <c r="LG98" s="997"/>
      <c r="LH98" s="996"/>
      <c r="LI98" s="997"/>
      <c r="LJ98" s="997"/>
      <c r="LK98" s="996"/>
      <c r="LL98" s="997"/>
      <c r="LM98" s="997"/>
      <c r="LN98" s="998"/>
      <c r="LO98" s="997"/>
      <c r="LP98" s="997"/>
      <c r="LQ98" s="996"/>
      <c r="LR98" s="997"/>
      <c r="LS98" s="997"/>
      <c r="LT98" s="996"/>
      <c r="LU98" s="997"/>
      <c r="LV98" s="997"/>
      <c r="LW98" s="996"/>
      <c r="LX98" s="997"/>
      <c r="LY98" s="997"/>
      <c r="LZ98" s="996"/>
      <c r="MA98" s="997"/>
      <c r="MB98" s="997"/>
      <c r="MC98" s="996"/>
      <c r="MD98" s="997"/>
      <c r="ME98" s="997"/>
      <c r="MF98" s="999"/>
      <c r="MG98" s="997"/>
      <c r="MH98" s="997"/>
      <c r="MI98" s="998"/>
      <c r="MJ98" s="997"/>
      <c r="MK98" s="997"/>
      <c r="ML98" s="996"/>
      <c r="MM98" s="997"/>
      <c r="MN98" s="997"/>
      <c r="MO98" s="996"/>
      <c r="MP98" s="997"/>
      <c r="MQ98" s="997"/>
      <c r="MR98" s="996"/>
      <c r="MS98" s="997"/>
      <c r="MT98" s="997"/>
      <c r="MU98" s="996"/>
      <c r="MV98" s="997"/>
      <c r="MW98" s="997"/>
      <c r="MX98" s="996"/>
      <c r="MY98" s="997"/>
      <c r="MZ98" s="997"/>
      <c r="NA98" s="996"/>
      <c r="NB98" s="997"/>
      <c r="NC98" s="997"/>
      <c r="ND98" s="998"/>
      <c r="NE98" s="997"/>
      <c r="NF98" s="997"/>
      <c r="NG98" s="996"/>
      <c r="NH98" s="997"/>
      <c r="NI98" s="997"/>
      <c r="NJ98" s="996"/>
      <c r="NK98" s="997"/>
      <c r="NL98" s="997"/>
      <c r="NM98" s="996"/>
      <c r="NN98" s="997"/>
      <c r="NO98" s="997"/>
      <c r="NP98" s="1000"/>
      <c r="NQ98" s="997"/>
      <c r="NR98" s="997"/>
      <c r="NS98" s="996"/>
      <c r="NT98" s="997"/>
      <c r="NU98" s="997"/>
      <c r="NV98" s="996"/>
      <c r="NW98" s="997"/>
      <c r="NX98" s="997"/>
      <c r="NY98" s="998"/>
      <c r="NZ98" s="997"/>
      <c r="OA98" s="997"/>
      <c r="OB98" s="996"/>
      <c r="OC98" s="997"/>
      <c r="OD98" s="997"/>
      <c r="OE98" s="996"/>
      <c r="OF98" s="997"/>
      <c r="OG98" s="997"/>
      <c r="OH98" s="996"/>
      <c r="OI98" s="997"/>
      <c r="OJ98" s="997"/>
      <c r="OK98" s="996"/>
      <c r="OL98" s="997"/>
      <c r="OM98" s="997"/>
      <c r="ON98" s="996"/>
      <c r="OO98" s="997"/>
      <c r="OP98" s="997"/>
      <c r="OQ98" s="996"/>
      <c r="OR98" s="997"/>
      <c r="OS98" s="997"/>
      <c r="OT98" s="998"/>
      <c r="OU98" s="1071"/>
      <c r="OV98" s="1071"/>
      <c r="OW98" s="998"/>
      <c r="OX98" s="1071"/>
      <c r="OY98" s="1071"/>
      <c r="OZ98" s="998"/>
      <c r="PA98" s="1071"/>
      <c r="PB98" s="1071"/>
    </row>
    <row r="99" spans="1:418" ht="12.75" customHeight="1" x14ac:dyDescent="0.25">
      <c r="A99" s="1091" t="s">
        <v>113</v>
      </c>
      <c r="B99" s="911" t="s">
        <v>557</v>
      </c>
      <c r="C99" s="2230" t="s">
        <v>2</v>
      </c>
      <c r="D99" s="769">
        <v>0.97</v>
      </c>
      <c r="E99" s="1068">
        <v>1</v>
      </c>
      <c r="F99" s="854" t="s">
        <v>12</v>
      </c>
      <c r="G99" s="854"/>
      <c r="H99" s="1068">
        <v>1</v>
      </c>
      <c r="I99" s="854" t="s">
        <v>12</v>
      </c>
      <c r="J99" s="854"/>
      <c r="K99" s="1068">
        <v>1</v>
      </c>
      <c r="L99" s="854" t="s">
        <v>12</v>
      </c>
      <c r="M99" s="854"/>
      <c r="N99" s="1068">
        <v>1</v>
      </c>
      <c r="O99" s="854" t="s">
        <v>12</v>
      </c>
      <c r="P99" s="854"/>
      <c r="Q99" s="1068">
        <v>1</v>
      </c>
      <c r="R99" s="854" t="s">
        <v>12</v>
      </c>
      <c r="S99" s="854"/>
      <c r="T99" s="1068">
        <v>1</v>
      </c>
      <c r="U99" s="854" t="s">
        <v>12</v>
      </c>
      <c r="V99" s="854"/>
      <c r="W99" s="1068">
        <v>1</v>
      </c>
      <c r="X99" s="854" t="s">
        <v>12</v>
      </c>
      <c r="Y99" s="854"/>
      <c r="Z99" s="1068">
        <v>1</v>
      </c>
      <c r="AA99" s="854" t="s">
        <v>12</v>
      </c>
      <c r="AB99" s="854"/>
      <c r="AC99" s="1068">
        <v>1</v>
      </c>
      <c r="AD99" s="854" t="s">
        <v>12</v>
      </c>
      <c r="AE99" s="854"/>
      <c r="AF99" s="1068">
        <v>1</v>
      </c>
      <c r="AG99" s="854" t="s">
        <v>12</v>
      </c>
      <c r="AH99" s="854"/>
      <c r="AI99" s="1068">
        <v>1</v>
      </c>
      <c r="AJ99" s="854" t="s">
        <v>12</v>
      </c>
      <c r="AK99" s="854"/>
      <c r="AL99" s="1068">
        <v>1</v>
      </c>
      <c r="AM99" s="854" t="s">
        <v>12</v>
      </c>
      <c r="AN99" s="854"/>
      <c r="AO99" s="1068">
        <v>1</v>
      </c>
      <c r="AP99" s="854" t="s">
        <v>12</v>
      </c>
      <c r="AQ99" s="854"/>
      <c r="AR99" s="1068">
        <v>1</v>
      </c>
      <c r="AS99" s="854" t="s">
        <v>12</v>
      </c>
      <c r="AT99" s="854"/>
      <c r="AU99" s="1068">
        <v>1</v>
      </c>
      <c r="AV99" s="854" t="s">
        <v>12</v>
      </c>
      <c r="AW99" s="854"/>
      <c r="AX99" s="1068">
        <v>1</v>
      </c>
      <c r="AY99" s="854" t="s">
        <v>12</v>
      </c>
      <c r="AZ99" s="854"/>
      <c r="BA99" s="1068">
        <v>1</v>
      </c>
      <c r="BB99" s="854" t="s">
        <v>12</v>
      </c>
      <c r="BC99" s="854"/>
      <c r="BD99" s="1068">
        <v>1</v>
      </c>
      <c r="BE99" s="854" t="s">
        <v>12</v>
      </c>
      <c r="BF99" s="854"/>
      <c r="BG99" s="1068">
        <v>1</v>
      </c>
      <c r="BH99" s="854" t="s">
        <v>12</v>
      </c>
      <c r="BI99" s="854"/>
      <c r="BJ99" s="1068">
        <v>1</v>
      </c>
      <c r="BK99" s="854" t="s">
        <v>12</v>
      </c>
      <c r="BL99" s="854"/>
      <c r="BM99" s="1068">
        <v>1</v>
      </c>
      <c r="BN99" s="854" t="s">
        <v>12</v>
      </c>
      <c r="BO99" s="854"/>
      <c r="BP99" s="1068">
        <v>1</v>
      </c>
      <c r="BQ99" s="854" t="s">
        <v>12</v>
      </c>
      <c r="BR99" s="854"/>
      <c r="BS99" s="1068">
        <v>1</v>
      </c>
      <c r="BT99" s="912" t="s">
        <v>12</v>
      </c>
      <c r="BU99" s="1068">
        <v>1</v>
      </c>
      <c r="BV99" s="854" t="s">
        <v>12</v>
      </c>
      <c r="BW99" s="854"/>
      <c r="BX99" s="1068">
        <v>1</v>
      </c>
      <c r="BY99" s="854" t="s">
        <v>12</v>
      </c>
      <c r="BZ99" s="854"/>
      <c r="CA99" s="1068">
        <v>1</v>
      </c>
      <c r="CB99" s="854" t="s">
        <v>12</v>
      </c>
      <c r="CC99" s="854"/>
      <c r="CD99" s="1068">
        <v>1</v>
      </c>
      <c r="CE99" s="854" t="s">
        <v>12</v>
      </c>
      <c r="CF99" s="854"/>
      <c r="CG99" s="1068">
        <v>1</v>
      </c>
      <c r="CH99" s="854" t="s">
        <v>12</v>
      </c>
      <c r="CI99" s="854"/>
      <c r="CJ99" s="1068">
        <v>1</v>
      </c>
      <c r="CK99" s="854" t="s">
        <v>12</v>
      </c>
      <c r="CL99" s="854"/>
      <c r="CM99" s="1068">
        <v>1</v>
      </c>
      <c r="CN99" s="854" t="s">
        <v>12</v>
      </c>
      <c r="CO99" s="854"/>
      <c r="CP99" s="1068">
        <v>1</v>
      </c>
      <c r="CQ99" s="854" t="s">
        <v>12</v>
      </c>
      <c r="CR99" s="854"/>
      <c r="CS99" s="1068">
        <v>1</v>
      </c>
      <c r="CT99" s="854" t="s">
        <v>12</v>
      </c>
      <c r="CU99" s="854"/>
      <c r="CV99" s="1068">
        <v>1</v>
      </c>
      <c r="CW99" s="854" t="s">
        <v>12</v>
      </c>
      <c r="CX99" s="854"/>
      <c r="CY99" s="1068">
        <v>1</v>
      </c>
      <c r="CZ99" s="854" t="s">
        <v>12</v>
      </c>
      <c r="DA99" s="854"/>
      <c r="DB99" s="1068">
        <v>1</v>
      </c>
      <c r="DC99" s="912" t="s">
        <v>12</v>
      </c>
      <c r="DD99" s="1068">
        <v>1</v>
      </c>
      <c r="DE99" s="912" t="s">
        <v>12</v>
      </c>
      <c r="DF99" s="1068">
        <v>1</v>
      </c>
      <c r="DG99" s="854" t="s">
        <v>12</v>
      </c>
      <c r="DH99" s="854"/>
      <c r="DI99" s="1068">
        <v>1</v>
      </c>
      <c r="DJ99" s="854" t="s">
        <v>12</v>
      </c>
      <c r="DK99" s="854"/>
      <c r="DL99" s="1068">
        <v>1</v>
      </c>
      <c r="DM99" s="854" t="s">
        <v>12</v>
      </c>
      <c r="DN99" s="854"/>
      <c r="DO99" s="1068">
        <v>1</v>
      </c>
      <c r="DP99" s="854" t="s">
        <v>12</v>
      </c>
      <c r="DQ99" s="854"/>
      <c r="DR99" s="1068">
        <v>1</v>
      </c>
      <c r="DS99" s="854" t="s">
        <v>12</v>
      </c>
      <c r="DT99" s="854"/>
      <c r="DU99" s="1068">
        <v>1</v>
      </c>
      <c r="DV99" s="854" t="s">
        <v>12</v>
      </c>
      <c r="DW99" s="854"/>
      <c r="DX99" s="1068">
        <v>1</v>
      </c>
      <c r="DY99" s="854" t="s">
        <v>12</v>
      </c>
      <c r="DZ99" s="854"/>
      <c r="EA99" s="1068">
        <v>0.5</v>
      </c>
      <c r="EB99" s="854" t="s">
        <v>12</v>
      </c>
      <c r="EC99" s="854"/>
      <c r="ED99" s="1068">
        <v>0.5</v>
      </c>
      <c r="EE99" s="912" t="s">
        <v>12</v>
      </c>
      <c r="EF99" s="1068">
        <v>0.5</v>
      </c>
      <c r="EG99" s="854" t="s">
        <v>12</v>
      </c>
      <c r="EH99" s="854"/>
      <c r="EI99" s="1068">
        <v>0.5</v>
      </c>
      <c r="EJ99" s="854" t="s">
        <v>12</v>
      </c>
      <c r="EK99" s="854"/>
      <c r="EL99" s="1068">
        <v>0.5</v>
      </c>
      <c r="EM99" s="854" t="s">
        <v>12</v>
      </c>
      <c r="EN99" s="854"/>
      <c r="EO99" s="1068">
        <v>0.5</v>
      </c>
      <c r="EP99" s="854" t="s">
        <v>12</v>
      </c>
      <c r="EQ99" s="854"/>
      <c r="ER99" s="1068">
        <v>0.5</v>
      </c>
      <c r="ES99" s="854" t="s">
        <v>12</v>
      </c>
      <c r="ET99" s="854"/>
      <c r="EU99" s="1068">
        <v>1.1000000000000001</v>
      </c>
      <c r="EV99" s="854" t="s">
        <v>12</v>
      </c>
      <c r="EW99" s="854"/>
      <c r="EX99" s="1068">
        <v>0.5</v>
      </c>
      <c r="EY99" s="854" t="s">
        <v>12</v>
      </c>
      <c r="EZ99" s="854"/>
      <c r="FA99" s="1068">
        <v>0.5</v>
      </c>
      <c r="FB99" s="854" t="s">
        <v>12</v>
      </c>
      <c r="FC99" s="854"/>
      <c r="FD99" s="1068">
        <v>0.5</v>
      </c>
      <c r="FE99" s="854" t="s">
        <v>12</v>
      </c>
      <c r="FF99" s="854"/>
      <c r="FG99" s="1068">
        <v>0.5</v>
      </c>
      <c r="FH99" s="854" t="s">
        <v>12</v>
      </c>
      <c r="FI99" s="854"/>
      <c r="FJ99" s="1068">
        <v>0.5</v>
      </c>
      <c r="FK99" s="854" t="s">
        <v>12</v>
      </c>
      <c r="FL99" s="854"/>
      <c r="FM99" s="1068">
        <v>5</v>
      </c>
      <c r="FN99" s="854" t="s">
        <v>12</v>
      </c>
      <c r="FO99" s="854"/>
      <c r="FP99" s="1068">
        <v>1.1000000000000001</v>
      </c>
      <c r="FQ99" s="854" t="s">
        <v>12</v>
      </c>
      <c r="FR99" s="854"/>
      <c r="FS99" s="1068">
        <v>0.5</v>
      </c>
      <c r="FT99" s="854" t="s">
        <v>12</v>
      </c>
      <c r="FU99" s="854"/>
      <c r="FV99" s="1068">
        <v>0.5</v>
      </c>
      <c r="FW99" s="854" t="s">
        <v>12</v>
      </c>
      <c r="FX99" s="854"/>
      <c r="FY99" s="1068">
        <v>0.5</v>
      </c>
      <c r="FZ99" s="854" t="s">
        <v>12</v>
      </c>
      <c r="GA99" s="854"/>
      <c r="GB99" s="1068">
        <v>0.5</v>
      </c>
      <c r="GC99" s="854" t="s">
        <v>12</v>
      </c>
      <c r="GD99" s="854"/>
      <c r="GE99" s="1068">
        <v>0.5</v>
      </c>
      <c r="GF99" s="854" t="s">
        <v>12</v>
      </c>
      <c r="GG99" s="854"/>
      <c r="GH99" s="1068">
        <v>5</v>
      </c>
      <c r="GI99" s="854" t="s">
        <v>12</v>
      </c>
      <c r="GJ99" s="854"/>
      <c r="GK99" s="779">
        <v>1</v>
      </c>
      <c r="GL99" s="855" t="s">
        <v>12</v>
      </c>
      <c r="GM99" s="855"/>
      <c r="GN99" s="779">
        <v>1</v>
      </c>
      <c r="GO99" s="855" t="s">
        <v>12</v>
      </c>
      <c r="GP99" s="855"/>
      <c r="GQ99" s="779">
        <v>1</v>
      </c>
      <c r="GR99" s="855" t="s">
        <v>12</v>
      </c>
      <c r="GS99" s="855"/>
      <c r="GT99" s="779">
        <v>1</v>
      </c>
      <c r="GU99" s="855" t="s">
        <v>12</v>
      </c>
      <c r="GV99" s="855"/>
      <c r="GW99" s="779">
        <v>1</v>
      </c>
      <c r="GX99" s="855" t="s">
        <v>12</v>
      </c>
      <c r="GY99" s="855"/>
      <c r="GZ99" s="779">
        <v>5</v>
      </c>
      <c r="HA99" s="855" t="s">
        <v>12</v>
      </c>
      <c r="HB99" s="855"/>
      <c r="HC99" s="1069">
        <v>1</v>
      </c>
      <c r="HD99" s="855" t="s">
        <v>12</v>
      </c>
      <c r="HE99" s="855"/>
      <c r="HF99" s="1069">
        <v>1</v>
      </c>
      <c r="HG99" s="855" t="s">
        <v>12</v>
      </c>
      <c r="HH99" s="855"/>
      <c r="HI99" s="1069">
        <v>1</v>
      </c>
      <c r="HJ99" s="855" t="s">
        <v>12</v>
      </c>
      <c r="HK99" s="855"/>
      <c r="HL99" s="1069">
        <v>1</v>
      </c>
      <c r="HM99" s="855" t="s">
        <v>12</v>
      </c>
      <c r="HN99" s="855"/>
      <c r="HO99" s="1069">
        <v>1</v>
      </c>
      <c r="HP99" s="855" t="s">
        <v>12</v>
      </c>
      <c r="HQ99" s="855"/>
      <c r="HR99" s="1069">
        <v>1</v>
      </c>
      <c r="HS99" s="855" t="s">
        <v>12</v>
      </c>
      <c r="HT99" s="855"/>
      <c r="HU99" s="1069">
        <v>1</v>
      </c>
      <c r="HV99" s="855" t="s">
        <v>12</v>
      </c>
      <c r="HW99" s="855"/>
      <c r="HX99" s="1069">
        <v>1</v>
      </c>
      <c r="HY99" s="855" t="s">
        <v>12</v>
      </c>
      <c r="HZ99" s="855"/>
      <c r="IA99" s="1069">
        <v>1</v>
      </c>
      <c r="IB99" s="855" t="s">
        <v>12</v>
      </c>
      <c r="IC99" s="855"/>
      <c r="ID99" s="1069">
        <v>1</v>
      </c>
      <c r="IE99" s="855" t="s">
        <v>12</v>
      </c>
      <c r="IF99" s="855"/>
      <c r="IG99" s="1069">
        <v>1</v>
      </c>
      <c r="IH99" s="855" t="s">
        <v>12</v>
      </c>
      <c r="II99" s="855"/>
      <c r="IJ99" s="1069">
        <v>1</v>
      </c>
      <c r="IK99" s="856" t="s">
        <v>12</v>
      </c>
      <c r="IL99" s="1069">
        <v>1</v>
      </c>
      <c r="IM99" s="856" t="s">
        <v>12</v>
      </c>
      <c r="IN99" s="1069">
        <v>1</v>
      </c>
      <c r="IO99" s="855" t="s">
        <v>12</v>
      </c>
      <c r="IP99" s="855"/>
      <c r="IQ99" s="1069">
        <v>1</v>
      </c>
      <c r="IR99" s="855" t="s">
        <v>12</v>
      </c>
      <c r="IS99" s="855"/>
      <c r="IT99" s="1069">
        <v>1</v>
      </c>
      <c r="IU99" s="855" t="s">
        <v>12</v>
      </c>
      <c r="IV99" s="855"/>
      <c r="IW99" s="870"/>
      <c r="IX99" s="1070"/>
      <c r="IY99" s="1070"/>
      <c r="IZ99" s="870"/>
      <c r="JA99" s="1070"/>
      <c r="JB99" s="1070"/>
      <c r="JC99" s="870"/>
      <c r="JD99" s="1070"/>
      <c r="JE99" s="1070"/>
      <c r="JF99" s="870"/>
      <c r="JG99" s="1070"/>
      <c r="JH99" s="1070"/>
      <c r="JI99" s="870"/>
      <c r="JJ99" s="1070"/>
      <c r="JK99" s="1070"/>
      <c r="JL99" s="870"/>
      <c r="JM99" s="913"/>
      <c r="JN99" s="913"/>
      <c r="JO99" s="996"/>
      <c r="JP99" s="997"/>
      <c r="JQ99" s="997"/>
      <c r="JR99" s="996"/>
      <c r="JS99" s="997"/>
      <c r="JT99" s="997"/>
      <c r="JU99" s="996"/>
      <c r="JV99" s="997"/>
      <c r="JW99" s="997"/>
      <c r="JX99" s="996"/>
      <c r="JY99" s="997"/>
      <c r="JZ99" s="997"/>
      <c r="KA99" s="998"/>
      <c r="KB99" s="997"/>
      <c r="KC99" s="997"/>
      <c r="KD99" s="996"/>
      <c r="KE99" s="997"/>
      <c r="KF99" s="997"/>
      <c r="KG99" s="997"/>
      <c r="KH99" s="997"/>
      <c r="KI99" s="997"/>
      <c r="KJ99" s="996"/>
      <c r="KK99" s="996"/>
      <c r="KL99" s="996"/>
      <c r="KM99" s="996"/>
      <c r="KN99" s="996"/>
      <c r="KO99" s="996"/>
      <c r="KP99" s="996"/>
      <c r="KQ99" s="996"/>
      <c r="KR99" s="996"/>
      <c r="KS99" s="998"/>
      <c r="KT99" s="997"/>
      <c r="KU99" s="997"/>
      <c r="KV99" s="996"/>
      <c r="KW99" s="997"/>
      <c r="KX99" s="997"/>
      <c r="KY99" s="996"/>
      <c r="KZ99" s="997"/>
      <c r="LA99" s="997"/>
      <c r="LB99" s="996"/>
      <c r="LC99" s="997"/>
      <c r="LD99" s="997"/>
      <c r="LE99" s="996"/>
      <c r="LF99" s="997"/>
      <c r="LG99" s="997"/>
      <c r="LH99" s="996"/>
      <c r="LI99" s="997"/>
      <c r="LJ99" s="997"/>
      <c r="LK99" s="996"/>
      <c r="LL99" s="997"/>
      <c r="LM99" s="997"/>
      <c r="LN99" s="998"/>
      <c r="LO99" s="997"/>
      <c r="LP99" s="997"/>
      <c r="LQ99" s="996"/>
      <c r="LR99" s="997"/>
      <c r="LS99" s="997"/>
      <c r="LT99" s="996"/>
      <c r="LU99" s="997"/>
      <c r="LV99" s="997"/>
      <c r="LW99" s="996"/>
      <c r="LX99" s="997"/>
      <c r="LY99" s="997"/>
      <c r="LZ99" s="996"/>
      <c r="MA99" s="997"/>
      <c r="MB99" s="997"/>
      <c r="MC99" s="996"/>
      <c r="MD99" s="997"/>
      <c r="ME99" s="997"/>
      <c r="MF99" s="999"/>
      <c r="MG99" s="997"/>
      <c r="MH99" s="997"/>
      <c r="MI99" s="998"/>
      <c r="MJ99" s="997"/>
      <c r="MK99" s="997"/>
      <c r="ML99" s="996"/>
      <c r="MM99" s="997"/>
      <c r="MN99" s="997"/>
      <c r="MO99" s="996"/>
      <c r="MP99" s="997"/>
      <c r="MQ99" s="997"/>
      <c r="MR99" s="996"/>
      <c r="MS99" s="997"/>
      <c r="MT99" s="997"/>
      <c r="MU99" s="996"/>
      <c r="MV99" s="997"/>
      <c r="MW99" s="997"/>
      <c r="MX99" s="996"/>
      <c r="MY99" s="997"/>
      <c r="MZ99" s="997"/>
      <c r="NA99" s="996"/>
      <c r="NB99" s="997"/>
      <c r="NC99" s="997"/>
      <c r="ND99" s="998"/>
      <c r="NE99" s="997"/>
      <c r="NF99" s="997"/>
      <c r="NG99" s="996"/>
      <c r="NH99" s="997"/>
      <c r="NI99" s="997"/>
      <c r="NJ99" s="996"/>
      <c r="NK99" s="997"/>
      <c r="NL99" s="997"/>
      <c r="NM99" s="996"/>
      <c r="NN99" s="997"/>
      <c r="NO99" s="997"/>
      <c r="NP99" s="1000"/>
      <c r="NQ99" s="997"/>
      <c r="NR99" s="997"/>
      <c r="NS99" s="996"/>
      <c r="NT99" s="997"/>
      <c r="NU99" s="997"/>
      <c r="NV99" s="996"/>
      <c r="NW99" s="997"/>
      <c r="NX99" s="997"/>
      <c r="NY99" s="998"/>
      <c r="NZ99" s="997"/>
      <c r="OA99" s="997"/>
      <c r="OB99" s="996"/>
      <c r="OC99" s="997"/>
      <c r="OD99" s="997"/>
      <c r="OE99" s="996"/>
      <c r="OF99" s="997"/>
      <c r="OG99" s="997"/>
      <c r="OH99" s="996"/>
      <c r="OI99" s="997"/>
      <c r="OJ99" s="997"/>
      <c r="OK99" s="996"/>
      <c r="OL99" s="997"/>
      <c r="OM99" s="997"/>
      <c r="ON99" s="996"/>
      <c r="OO99" s="997"/>
      <c r="OP99" s="997"/>
      <c r="OQ99" s="996"/>
      <c r="OR99" s="997"/>
      <c r="OS99" s="997"/>
      <c r="OT99" s="998"/>
      <c r="OU99" s="1071"/>
      <c r="OV99" s="1071"/>
      <c r="OW99" s="998"/>
      <c r="OX99" s="1071"/>
      <c r="OY99" s="1071"/>
      <c r="OZ99" s="998"/>
      <c r="PA99" s="1071"/>
      <c r="PB99" s="1071"/>
    </row>
    <row r="100" spans="1:418" ht="12.75" customHeight="1" x14ac:dyDescent="0.25">
      <c r="A100" s="1091" t="s">
        <v>114</v>
      </c>
      <c r="B100" s="911" t="s">
        <v>557</v>
      </c>
      <c r="C100" s="2230" t="s">
        <v>2</v>
      </c>
      <c r="D100" s="770" t="s">
        <v>2</v>
      </c>
      <c r="E100" s="1068">
        <v>1</v>
      </c>
      <c r="F100" s="854" t="s">
        <v>12</v>
      </c>
      <c r="G100" s="854"/>
      <c r="H100" s="1068">
        <v>1</v>
      </c>
      <c r="I100" s="854" t="s">
        <v>12</v>
      </c>
      <c r="J100" s="854"/>
      <c r="K100" s="1068">
        <v>1</v>
      </c>
      <c r="L100" s="854" t="s">
        <v>12</v>
      </c>
      <c r="M100" s="854"/>
      <c r="N100" s="1068">
        <v>1</v>
      </c>
      <c r="O100" s="854" t="s">
        <v>12</v>
      </c>
      <c r="P100" s="854"/>
      <c r="Q100" s="1068">
        <v>1</v>
      </c>
      <c r="R100" s="854" t="s">
        <v>12</v>
      </c>
      <c r="S100" s="854"/>
      <c r="T100" s="1068">
        <v>1</v>
      </c>
      <c r="U100" s="854" t="s">
        <v>12</v>
      </c>
      <c r="V100" s="854"/>
      <c r="W100" s="1068">
        <v>1</v>
      </c>
      <c r="X100" s="854" t="s">
        <v>12</v>
      </c>
      <c r="Y100" s="854"/>
      <c r="Z100" s="1068">
        <v>1</v>
      </c>
      <c r="AA100" s="854" t="s">
        <v>12</v>
      </c>
      <c r="AB100" s="854"/>
      <c r="AC100" s="1068">
        <v>1</v>
      </c>
      <c r="AD100" s="854" t="s">
        <v>12</v>
      </c>
      <c r="AE100" s="854"/>
      <c r="AF100" s="1068">
        <v>1</v>
      </c>
      <c r="AG100" s="854" t="s">
        <v>12</v>
      </c>
      <c r="AH100" s="854"/>
      <c r="AI100" s="1068">
        <v>1</v>
      </c>
      <c r="AJ100" s="854" t="s">
        <v>12</v>
      </c>
      <c r="AK100" s="854"/>
      <c r="AL100" s="1068">
        <v>1</v>
      </c>
      <c r="AM100" s="854" t="s">
        <v>12</v>
      </c>
      <c r="AN100" s="854"/>
      <c r="AO100" s="1068">
        <v>1</v>
      </c>
      <c r="AP100" s="854" t="s">
        <v>12</v>
      </c>
      <c r="AQ100" s="854"/>
      <c r="AR100" s="1068">
        <v>1</v>
      </c>
      <c r="AS100" s="854" t="s">
        <v>12</v>
      </c>
      <c r="AT100" s="854"/>
      <c r="AU100" s="1068">
        <v>1</v>
      </c>
      <c r="AV100" s="854" t="s">
        <v>12</v>
      </c>
      <c r="AW100" s="854"/>
      <c r="AX100" s="1068">
        <v>1</v>
      </c>
      <c r="AY100" s="854" t="s">
        <v>12</v>
      </c>
      <c r="AZ100" s="854"/>
      <c r="BA100" s="1068">
        <v>1</v>
      </c>
      <c r="BB100" s="854" t="s">
        <v>12</v>
      </c>
      <c r="BC100" s="854"/>
      <c r="BD100" s="1068">
        <v>1</v>
      </c>
      <c r="BE100" s="854" t="s">
        <v>12</v>
      </c>
      <c r="BF100" s="854"/>
      <c r="BG100" s="1068">
        <v>1</v>
      </c>
      <c r="BH100" s="854" t="s">
        <v>12</v>
      </c>
      <c r="BI100" s="854"/>
      <c r="BJ100" s="1068">
        <v>1</v>
      </c>
      <c r="BK100" s="854" t="s">
        <v>12</v>
      </c>
      <c r="BL100" s="854"/>
      <c r="BM100" s="1068">
        <v>1</v>
      </c>
      <c r="BN100" s="854" t="s">
        <v>12</v>
      </c>
      <c r="BO100" s="854"/>
      <c r="BP100" s="1068">
        <v>1</v>
      </c>
      <c r="BQ100" s="854" t="s">
        <v>12</v>
      </c>
      <c r="BR100" s="854"/>
      <c r="BS100" s="1068">
        <v>1</v>
      </c>
      <c r="BT100" s="912" t="s">
        <v>12</v>
      </c>
      <c r="BU100" s="1068">
        <v>1</v>
      </c>
      <c r="BV100" s="854" t="s">
        <v>12</v>
      </c>
      <c r="BW100" s="854"/>
      <c r="BX100" s="1068">
        <v>1</v>
      </c>
      <c r="BY100" s="854" t="s">
        <v>12</v>
      </c>
      <c r="BZ100" s="854"/>
      <c r="CA100" s="1068">
        <v>1</v>
      </c>
      <c r="CB100" s="854" t="s">
        <v>12</v>
      </c>
      <c r="CC100" s="854"/>
      <c r="CD100" s="1068">
        <v>1</v>
      </c>
      <c r="CE100" s="854" t="s">
        <v>12</v>
      </c>
      <c r="CF100" s="854"/>
      <c r="CG100" s="1068">
        <v>1</v>
      </c>
      <c r="CH100" s="854" t="s">
        <v>12</v>
      </c>
      <c r="CI100" s="854"/>
      <c r="CJ100" s="1068">
        <v>1</v>
      </c>
      <c r="CK100" s="854" t="s">
        <v>12</v>
      </c>
      <c r="CL100" s="854"/>
      <c r="CM100" s="1068">
        <v>1</v>
      </c>
      <c r="CN100" s="854" t="s">
        <v>12</v>
      </c>
      <c r="CO100" s="854"/>
      <c r="CP100" s="1068">
        <v>1</v>
      </c>
      <c r="CQ100" s="854" t="s">
        <v>12</v>
      </c>
      <c r="CR100" s="854"/>
      <c r="CS100" s="1068">
        <v>1</v>
      </c>
      <c r="CT100" s="854" t="s">
        <v>12</v>
      </c>
      <c r="CU100" s="854"/>
      <c r="CV100" s="1068">
        <v>1</v>
      </c>
      <c r="CW100" s="854" t="s">
        <v>12</v>
      </c>
      <c r="CX100" s="854"/>
      <c r="CY100" s="1068">
        <v>1</v>
      </c>
      <c r="CZ100" s="854" t="s">
        <v>12</v>
      </c>
      <c r="DA100" s="854"/>
      <c r="DB100" s="1068">
        <v>1</v>
      </c>
      <c r="DC100" s="912" t="s">
        <v>12</v>
      </c>
      <c r="DD100" s="1068">
        <v>1</v>
      </c>
      <c r="DE100" s="912" t="s">
        <v>12</v>
      </c>
      <c r="DF100" s="1068">
        <v>1</v>
      </c>
      <c r="DG100" s="854" t="s">
        <v>12</v>
      </c>
      <c r="DH100" s="854"/>
      <c r="DI100" s="1068">
        <v>1</v>
      </c>
      <c r="DJ100" s="854" t="s">
        <v>12</v>
      </c>
      <c r="DK100" s="854"/>
      <c r="DL100" s="1068">
        <v>1</v>
      </c>
      <c r="DM100" s="854" t="s">
        <v>12</v>
      </c>
      <c r="DN100" s="854"/>
      <c r="DO100" s="1068">
        <v>1</v>
      </c>
      <c r="DP100" s="854" t="s">
        <v>12</v>
      </c>
      <c r="DQ100" s="854"/>
      <c r="DR100" s="1068">
        <v>1</v>
      </c>
      <c r="DS100" s="854" t="s">
        <v>12</v>
      </c>
      <c r="DT100" s="854"/>
      <c r="DU100" s="1068">
        <v>1</v>
      </c>
      <c r="DV100" s="854" t="s">
        <v>12</v>
      </c>
      <c r="DW100" s="854"/>
      <c r="DX100" s="1068">
        <v>1</v>
      </c>
      <c r="DY100" s="854" t="s">
        <v>12</v>
      </c>
      <c r="DZ100" s="854"/>
      <c r="EA100" s="852"/>
      <c r="EB100" s="854" t="s">
        <v>3</v>
      </c>
      <c r="EC100" s="854"/>
      <c r="ED100" s="852"/>
      <c r="EE100" s="912" t="s">
        <v>3</v>
      </c>
      <c r="EF100" s="852"/>
      <c r="EG100" s="854" t="s">
        <v>3</v>
      </c>
      <c r="EH100" s="854"/>
      <c r="EI100" s="852"/>
      <c r="EJ100" s="854" t="s">
        <v>3</v>
      </c>
      <c r="EK100" s="854"/>
      <c r="EL100" s="852"/>
      <c r="EM100" s="854" t="s">
        <v>3</v>
      </c>
      <c r="EN100" s="854"/>
      <c r="EO100" s="852"/>
      <c r="EP100" s="854" t="s">
        <v>3</v>
      </c>
      <c r="EQ100" s="854"/>
      <c r="ER100" s="852"/>
      <c r="ES100" s="854" t="s">
        <v>3</v>
      </c>
      <c r="ET100" s="854"/>
      <c r="EU100" s="852"/>
      <c r="EV100" s="854" t="s">
        <v>3</v>
      </c>
      <c r="EW100" s="854"/>
      <c r="EX100" s="852"/>
      <c r="EY100" s="854" t="s">
        <v>3</v>
      </c>
      <c r="EZ100" s="854"/>
      <c r="FA100" s="852"/>
      <c r="FB100" s="854" t="s">
        <v>3</v>
      </c>
      <c r="FC100" s="854"/>
      <c r="FD100" s="852"/>
      <c r="FE100" s="854" t="s">
        <v>3</v>
      </c>
      <c r="FF100" s="854"/>
      <c r="FG100" s="852"/>
      <c r="FH100" s="854" t="s">
        <v>3</v>
      </c>
      <c r="FI100" s="854"/>
      <c r="FJ100" s="852"/>
      <c r="FK100" s="854" t="s">
        <v>3</v>
      </c>
      <c r="FL100" s="854"/>
      <c r="FM100" s="852"/>
      <c r="FN100" s="854" t="s">
        <v>3</v>
      </c>
      <c r="FO100" s="854"/>
      <c r="FP100" s="852"/>
      <c r="FQ100" s="854" t="s">
        <v>3</v>
      </c>
      <c r="FR100" s="854"/>
      <c r="FS100" s="852"/>
      <c r="FT100" s="854" t="s">
        <v>3</v>
      </c>
      <c r="FU100" s="854"/>
      <c r="FV100" s="852"/>
      <c r="FW100" s="854" t="s">
        <v>3</v>
      </c>
      <c r="FX100" s="854"/>
      <c r="FY100" s="852"/>
      <c r="FZ100" s="854" t="s">
        <v>3</v>
      </c>
      <c r="GA100" s="854"/>
      <c r="GB100" s="852"/>
      <c r="GC100" s="854" t="s">
        <v>3</v>
      </c>
      <c r="GD100" s="854"/>
      <c r="GE100" s="852"/>
      <c r="GF100" s="854" t="s">
        <v>3</v>
      </c>
      <c r="GG100" s="854"/>
      <c r="GH100" s="852"/>
      <c r="GI100" s="854" t="s">
        <v>3</v>
      </c>
      <c r="GJ100" s="854"/>
      <c r="GK100" s="779">
        <v>1</v>
      </c>
      <c r="GL100" s="855" t="s">
        <v>12</v>
      </c>
      <c r="GM100" s="855"/>
      <c r="GN100" s="779">
        <v>1</v>
      </c>
      <c r="GO100" s="855" t="s">
        <v>12</v>
      </c>
      <c r="GP100" s="855"/>
      <c r="GQ100" s="779">
        <v>1</v>
      </c>
      <c r="GR100" s="855" t="s">
        <v>12</v>
      </c>
      <c r="GS100" s="855"/>
      <c r="GT100" s="779">
        <v>1</v>
      </c>
      <c r="GU100" s="855" t="s">
        <v>12</v>
      </c>
      <c r="GV100" s="855"/>
      <c r="GW100" s="779">
        <v>1</v>
      </c>
      <c r="GX100" s="855" t="s">
        <v>12</v>
      </c>
      <c r="GY100" s="855"/>
      <c r="GZ100" s="779">
        <v>5</v>
      </c>
      <c r="HA100" s="855" t="s">
        <v>12</v>
      </c>
      <c r="HB100" s="855"/>
      <c r="HC100" s="1069">
        <v>1</v>
      </c>
      <c r="HD100" s="855" t="s">
        <v>12</v>
      </c>
      <c r="HE100" s="855"/>
      <c r="HF100" s="1069">
        <v>1</v>
      </c>
      <c r="HG100" s="855" t="s">
        <v>12</v>
      </c>
      <c r="HH100" s="855"/>
      <c r="HI100" s="1069">
        <v>2.9</v>
      </c>
      <c r="HJ100" s="855" t="s">
        <v>3</v>
      </c>
      <c r="HK100" s="855"/>
      <c r="HL100" s="1069">
        <v>2.8</v>
      </c>
      <c r="HM100" s="855" t="s">
        <v>3</v>
      </c>
      <c r="HN100" s="855"/>
      <c r="HO100" s="1069">
        <v>1</v>
      </c>
      <c r="HP100" s="855" t="s">
        <v>12</v>
      </c>
      <c r="HQ100" s="855"/>
      <c r="HR100" s="1069">
        <v>1</v>
      </c>
      <c r="HS100" s="855" t="s">
        <v>12</v>
      </c>
      <c r="HT100" s="855"/>
      <c r="HU100" s="1069">
        <v>1</v>
      </c>
      <c r="HV100" s="855" t="s">
        <v>12</v>
      </c>
      <c r="HW100" s="855"/>
      <c r="HX100" s="1069">
        <v>0.72</v>
      </c>
      <c r="HY100" s="855" t="s">
        <v>8</v>
      </c>
      <c r="HZ100" s="855"/>
      <c r="IA100" s="1069">
        <v>1</v>
      </c>
      <c r="IB100" s="855" t="s">
        <v>12</v>
      </c>
      <c r="IC100" s="855"/>
      <c r="ID100" s="1069">
        <v>1</v>
      </c>
      <c r="IE100" s="855" t="s">
        <v>12</v>
      </c>
      <c r="IF100" s="855"/>
      <c r="IG100" s="1069">
        <v>1</v>
      </c>
      <c r="IH100" s="855" t="s">
        <v>12</v>
      </c>
      <c r="II100" s="855"/>
      <c r="IJ100" s="1069">
        <v>1</v>
      </c>
      <c r="IK100" s="856" t="s">
        <v>12</v>
      </c>
      <c r="IL100" s="1069">
        <v>1</v>
      </c>
      <c r="IM100" s="856" t="s">
        <v>12</v>
      </c>
      <c r="IN100" s="1069">
        <v>1</v>
      </c>
      <c r="IO100" s="855" t="s">
        <v>12</v>
      </c>
      <c r="IP100" s="855"/>
      <c r="IQ100" s="1069">
        <v>1</v>
      </c>
      <c r="IR100" s="855" t="s">
        <v>12</v>
      </c>
      <c r="IS100" s="855"/>
      <c r="IT100" s="1069">
        <v>1</v>
      </c>
      <c r="IU100" s="855" t="s">
        <v>12</v>
      </c>
      <c r="IV100" s="855"/>
      <c r="IW100" s="870"/>
      <c r="IX100" s="1070"/>
      <c r="IY100" s="1070"/>
      <c r="IZ100" s="870"/>
      <c r="JA100" s="1070"/>
      <c r="JB100" s="1070"/>
      <c r="JC100" s="870"/>
      <c r="JD100" s="1070"/>
      <c r="JE100" s="1070"/>
      <c r="JF100" s="870"/>
      <c r="JG100" s="1070"/>
      <c r="JH100" s="1070"/>
      <c r="JI100" s="870"/>
      <c r="JJ100" s="1070"/>
      <c r="JK100" s="1070"/>
      <c r="JL100" s="870"/>
      <c r="JM100" s="913"/>
      <c r="JN100" s="913"/>
      <c r="JO100" s="996"/>
      <c r="JP100" s="997"/>
      <c r="JQ100" s="997"/>
      <c r="JR100" s="996"/>
      <c r="JS100" s="997"/>
      <c r="JT100" s="997"/>
      <c r="JU100" s="996"/>
      <c r="JV100" s="997"/>
      <c r="JW100" s="997"/>
      <c r="JX100" s="996"/>
      <c r="JY100" s="997"/>
      <c r="JZ100" s="997"/>
      <c r="KA100" s="998"/>
      <c r="KB100" s="997"/>
      <c r="KC100" s="997"/>
      <c r="KD100" s="996"/>
      <c r="KE100" s="997"/>
      <c r="KF100" s="997"/>
      <c r="KG100" s="997"/>
      <c r="KH100" s="997"/>
      <c r="KI100" s="997"/>
      <c r="KJ100" s="996"/>
      <c r="KK100" s="996"/>
      <c r="KL100" s="996"/>
      <c r="KM100" s="996"/>
      <c r="KN100" s="996"/>
      <c r="KO100" s="996"/>
      <c r="KP100" s="996"/>
      <c r="KQ100" s="996"/>
      <c r="KR100" s="996"/>
      <c r="KS100" s="998"/>
      <c r="KT100" s="997"/>
      <c r="KU100" s="997"/>
      <c r="KV100" s="996"/>
      <c r="KW100" s="997"/>
      <c r="KX100" s="997"/>
      <c r="KY100" s="996"/>
      <c r="KZ100" s="997"/>
      <c r="LA100" s="997"/>
      <c r="LB100" s="996"/>
      <c r="LC100" s="997"/>
      <c r="LD100" s="997"/>
      <c r="LE100" s="996"/>
      <c r="LF100" s="997"/>
      <c r="LG100" s="997"/>
      <c r="LH100" s="996"/>
      <c r="LI100" s="997"/>
      <c r="LJ100" s="997"/>
      <c r="LK100" s="996"/>
      <c r="LL100" s="997"/>
      <c r="LM100" s="997"/>
      <c r="LN100" s="998"/>
      <c r="LO100" s="997"/>
      <c r="LP100" s="997"/>
      <c r="LQ100" s="996"/>
      <c r="LR100" s="997"/>
      <c r="LS100" s="997"/>
      <c r="LT100" s="996"/>
      <c r="LU100" s="997"/>
      <c r="LV100" s="997"/>
      <c r="LW100" s="996"/>
      <c r="LX100" s="997"/>
      <c r="LY100" s="997"/>
      <c r="LZ100" s="996"/>
      <c r="MA100" s="997"/>
      <c r="MB100" s="997"/>
      <c r="MC100" s="996"/>
      <c r="MD100" s="997"/>
      <c r="ME100" s="997"/>
      <c r="MF100" s="999"/>
      <c r="MG100" s="997"/>
      <c r="MH100" s="997"/>
      <c r="MI100" s="998"/>
      <c r="MJ100" s="997"/>
      <c r="MK100" s="997"/>
      <c r="ML100" s="996"/>
      <c r="MM100" s="997"/>
      <c r="MN100" s="997"/>
      <c r="MO100" s="996"/>
      <c r="MP100" s="997"/>
      <c r="MQ100" s="997"/>
      <c r="MR100" s="996"/>
      <c r="MS100" s="997"/>
      <c r="MT100" s="997"/>
      <c r="MU100" s="996"/>
      <c r="MV100" s="997"/>
      <c r="MW100" s="997"/>
      <c r="MX100" s="996"/>
      <c r="MY100" s="997"/>
      <c r="MZ100" s="997"/>
      <c r="NA100" s="996"/>
      <c r="NB100" s="997"/>
      <c r="NC100" s="997"/>
      <c r="ND100" s="998"/>
      <c r="NE100" s="997"/>
      <c r="NF100" s="997"/>
      <c r="NG100" s="996"/>
      <c r="NH100" s="997"/>
      <c r="NI100" s="997"/>
      <c r="NJ100" s="996"/>
      <c r="NK100" s="997"/>
      <c r="NL100" s="997"/>
      <c r="NM100" s="996"/>
      <c r="NN100" s="997"/>
      <c r="NO100" s="997"/>
      <c r="NP100" s="1000"/>
      <c r="NQ100" s="997"/>
      <c r="NR100" s="997"/>
      <c r="NS100" s="996"/>
      <c r="NT100" s="997"/>
      <c r="NU100" s="997"/>
      <c r="NV100" s="996"/>
      <c r="NW100" s="997"/>
      <c r="NX100" s="997"/>
      <c r="NY100" s="998"/>
      <c r="NZ100" s="997"/>
      <c r="OA100" s="997"/>
      <c r="OB100" s="996"/>
      <c r="OC100" s="997"/>
      <c r="OD100" s="997"/>
      <c r="OE100" s="996"/>
      <c r="OF100" s="997"/>
      <c r="OG100" s="997"/>
      <c r="OH100" s="996"/>
      <c r="OI100" s="997"/>
      <c r="OJ100" s="997"/>
      <c r="OK100" s="996"/>
      <c r="OL100" s="997"/>
      <c r="OM100" s="997"/>
      <c r="ON100" s="996"/>
      <c r="OO100" s="997"/>
      <c r="OP100" s="997"/>
      <c r="OQ100" s="996"/>
      <c r="OR100" s="997"/>
      <c r="OS100" s="997"/>
      <c r="OT100" s="998"/>
      <c r="OU100" s="1071"/>
      <c r="OV100" s="1071"/>
      <c r="OW100" s="998"/>
      <c r="OX100" s="1071"/>
      <c r="OY100" s="1071"/>
      <c r="OZ100" s="998"/>
      <c r="PA100" s="1071"/>
      <c r="PB100" s="1071"/>
    </row>
    <row r="101" spans="1:418" ht="12.75" customHeight="1" x14ac:dyDescent="0.25">
      <c r="A101" s="1091" t="s">
        <v>115</v>
      </c>
      <c r="B101" s="911" t="s">
        <v>557</v>
      </c>
      <c r="C101" s="2230" t="s">
        <v>2</v>
      </c>
      <c r="D101" s="770" t="s">
        <v>2</v>
      </c>
      <c r="E101" s="1068">
        <v>1</v>
      </c>
      <c r="F101" s="854" t="s">
        <v>12</v>
      </c>
      <c r="G101" s="854"/>
      <c r="H101" s="1068">
        <v>1</v>
      </c>
      <c r="I101" s="854" t="s">
        <v>12</v>
      </c>
      <c r="J101" s="854"/>
      <c r="K101" s="1068">
        <v>1</v>
      </c>
      <c r="L101" s="854" t="s">
        <v>12</v>
      </c>
      <c r="M101" s="854"/>
      <c r="N101" s="1068">
        <v>1</v>
      </c>
      <c r="O101" s="854" t="s">
        <v>12</v>
      </c>
      <c r="P101" s="854"/>
      <c r="Q101" s="1068">
        <v>1</v>
      </c>
      <c r="R101" s="854" t="s">
        <v>12</v>
      </c>
      <c r="S101" s="854"/>
      <c r="T101" s="1068">
        <v>1</v>
      </c>
      <c r="U101" s="854" t="s">
        <v>12</v>
      </c>
      <c r="V101" s="854"/>
      <c r="W101" s="1068">
        <v>1</v>
      </c>
      <c r="X101" s="854" t="s">
        <v>12</v>
      </c>
      <c r="Y101" s="854"/>
      <c r="Z101" s="1068">
        <v>1</v>
      </c>
      <c r="AA101" s="854" t="s">
        <v>12</v>
      </c>
      <c r="AB101" s="854"/>
      <c r="AC101" s="1068">
        <v>1</v>
      </c>
      <c r="AD101" s="854" t="s">
        <v>12</v>
      </c>
      <c r="AE101" s="854"/>
      <c r="AF101" s="1068">
        <v>1</v>
      </c>
      <c r="AG101" s="854" t="s">
        <v>12</v>
      </c>
      <c r="AH101" s="854"/>
      <c r="AI101" s="1068">
        <v>1</v>
      </c>
      <c r="AJ101" s="854" t="s">
        <v>12</v>
      </c>
      <c r="AK101" s="854"/>
      <c r="AL101" s="1068">
        <v>1</v>
      </c>
      <c r="AM101" s="854" t="s">
        <v>12</v>
      </c>
      <c r="AN101" s="854"/>
      <c r="AO101" s="1068">
        <v>1</v>
      </c>
      <c r="AP101" s="854" t="s">
        <v>12</v>
      </c>
      <c r="AQ101" s="854"/>
      <c r="AR101" s="1068">
        <v>1</v>
      </c>
      <c r="AS101" s="854" t="s">
        <v>12</v>
      </c>
      <c r="AT101" s="854"/>
      <c r="AU101" s="1068">
        <v>1</v>
      </c>
      <c r="AV101" s="854" t="s">
        <v>12</v>
      </c>
      <c r="AW101" s="854"/>
      <c r="AX101" s="1068">
        <v>1</v>
      </c>
      <c r="AY101" s="854" t="s">
        <v>12</v>
      </c>
      <c r="AZ101" s="854"/>
      <c r="BA101" s="1068">
        <v>1</v>
      </c>
      <c r="BB101" s="854" t="s">
        <v>12</v>
      </c>
      <c r="BC101" s="854"/>
      <c r="BD101" s="1068">
        <v>1</v>
      </c>
      <c r="BE101" s="854" t="s">
        <v>12</v>
      </c>
      <c r="BF101" s="854"/>
      <c r="BG101" s="1068">
        <v>1</v>
      </c>
      <c r="BH101" s="854" t="s">
        <v>12</v>
      </c>
      <c r="BI101" s="854"/>
      <c r="BJ101" s="1068">
        <v>1</v>
      </c>
      <c r="BK101" s="854" t="s">
        <v>12</v>
      </c>
      <c r="BL101" s="854"/>
      <c r="BM101" s="1068">
        <v>1</v>
      </c>
      <c r="BN101" s="854" t="s">
        <v>12</v>
      </c>
      <c r="BO101" s="854"/>
      <c r="BP101" s="1068">
        <v>1</v>
      </c>
      <c r="BQ101" s="854" t="s">
        <v>12</v>
      </c>
      <c r="BR101" s="854"/>
      <c r="BS101" s="1068">
        <v>1</v>
      </c>
      <c r="BT101" s="912" t="s">
        <v>12</v>
      </c>
      <c r="BU101" s="1068">
        <v>1</v>
      </c>
      <c r="BV101" s="854" t="s">
        <v>12</v>
      </c>
      <c r="BW101" s="854"/>
      <c r="BX101" s="1068">
        <v>1</v>
      </c>
      <c r="BY101" s="854" t="s">
        <v>12</v>
      </c>
      <c r="BZ101" s="854"/>
      <c r="CA101" s="1068">
        <v>1</v>
      </c>
      <c r="CB101" s="854" t="s">
        <v>12</v>
      </c>
      <c r="CC101" s="854"/>
      <c r="CD101" s="1068">
        <v>1</v>
      </c>
      <c r="CE101" s="854" t="s">
        <v>12</v>
      </c>
      <c r="CF101" s="854"/>
      <c r="CG101" s="1068">
        <v>1</v>
      </c>
      <c r="CH101" s="854" t="s">
        <v>12</v>
      </c>
      <c r="CI101" s="854"/>
      <c r="CJ101" s="1068">
        <v>1</v>
      </c>
      <c r="CK101" s="854" t="s">
        <v>12</v>
      </c>
      <c r="CL101" s="854"/>
      <c r="CM101" s="1068">
        <v>1</v>
      </c>
      <c r="CN101" s="854" t="s">
        <v>12</v>
      </c>
      <c r="CO101" s="854"/>
      <c r="CP101" s="1068">
        <v>1</v>
      </c>
      <c r="CQ101" s="854" t="s">
        <v>12</v>
      </c>
      <c r="CR101" s="854"/>
      <c r="CS101" s="1068">
        <v>1</v>
      </c>
      <c r="CT101" s="854" t="s">
        <v>12</v>
      </c>
      <c r="CU101" s="854"/>
      <c r="CV101" s="1068">
        <v>1</v>
      </c>
      <c r="CW101" s="854" t="s">
        <v>12</v>
      </c>
      <c r="CX101" s="854"/>
      <c r="CY101" s="1068">
        <v>1</v>
      </c>
      <c r="CZ101" s="854" t="s">
        <v>12</v>
      </c>
      <c r="DA101" s="854"/>
      <c r="DB101" s="1068">
        <v>1</v>
      </c>
      <c r="DC101" s="912" t="s">
        <v>12</v>
      </c>
      <c r="DD101" s="1068">
        <v>1</v>
      </c>
      <c r="DE101" s="912" t="s">
        <v>12</v>
      </c>
      <c r="DF101" s="1068">
        <v>1</v>
      </c>
      <c r="DG101" s="854" t="s">
        <v>12</v>
      </c>
      <c r="DH101" s="854"/>
      <c r="DI101" s="1068">
        <v>1</v>
      </c>
      <c r="DJ101" s="854" t="s">
        <v>12</v>
      </c>
      <c r="DK101" s="854"/>
      <c r="DL101" s="1068">
        <v>1</v>
      </c>
      <c r="DM101" s="854" t="s">
        <v>12</v>
      </c>
      <c r="DN101" s="854"/>
      <c r="DO101" s="1068">
        <v>1</v>
      </c>
      <c r="DP101" s="854" t="s">
        <v>12</v>
      </c>
      <c r="DQ101" s="854"/>
      <c r="DR101" s="1068">
        <v>1</v>
      </c>
      <c r="DS101" s="854" t="s">
        <v>12</v>
      </c>
      <c r="DT101" s="854"/>
      <c r="DU101" s="1068">
        <v>1</v>
      </c>
      <c r="DV101" s="854" t="s">
        <v>12</v>
      </c>
      <c r="DW101" s="854"/>
      <c r="DX101" s="1068">
        <v>1</v>
      </c>
      <c r="DY101" s="854" t="s">
        <v>12</v>
      </c>
      <c r="DZ101" s="854"/>
      <c r="EA101" s="852"/>
      <c r="EB101" s="854" t="s">
        <v>3</v>
      </c>
      <c r="EC101" s="854"/>
      <c r="ED101" s="852"/>
      <c r="EE101" s="912" t="s">
        <v>3</v>
      </c>
      <c r="EF101" s="852"/>
      <c r="EG101" s="854" t="s">
        <v>3</v>
      </c>
      <c r="EH101" s="854"/>
      <c r="EI101" s="852"/>
      <c r="EJ101" s="854" t="s">
        <v>3</v>
      </c>
      <c r="EK101" s="854"/>
      <c r="EL101" s="852"/>
      <c r="EM101" s="854" t="s">
        <v>3</v>
      </c>
      <c r="EN101" s="854"/>
      <c r="EO101" s="852"/>
      <c r="EP101" s="854" t="s">
        <v>3</v>
      </c>
      <c r="EQ101" s="854"/>
      <c r="ER101" s="852"/>
      <c r="ES101" s="854" t="s">
        <v>3</v>
      </c>
      <c r="ET101" s="854"/>
      <c r="EU101" s="852"/>
      <c r="EV101" s="854" t="s">
        <v>3</v>
      </c>
      <c r="EW101" s="854"/>
      <c r="EX101" s="852"/>
      <c r="EY101" s="854" t="s">
        <v>3</v>
      </c>
      <c r="EZ101" s="854"/>
      <c r="FA101" s="852"/>
      <c r="FB101" s="854" t="s">
        <v>3</v>
      </c>
      <c r="FC101" s="854"/>
      <c r="FD101" s="852"/>
      <c r="FE101" s="854" t="s">
        <v>3</v>
      </c>
      <c r="FF101" s="854"/>
      <c r="FG101" s="852"/>
      <c r="FH101" s="854" t="s">
        <v>3</v>
      </c>
      <c r="FI101" s="854"/>
      <c r="FJ101" s="852"/>
      <c r="FK101" s="854" t="s">
        <v>3</v>
      </c>
      <c r="FL101" s="854"/>
      <c r="FM101" s="852"/>
      <c r="FN101" s="854" t="s">
        <v>3</v>
      </c>
      <c r="FO101" s="854"/>
      <c r="FP101" s="852"/>
      <c r="FQ101" s="854" t="s">
        <v>3</v>
      </c>
      <c r="FR101" s="854"/>
      <c r="FS101" s="852"/>
      <c r="FT101" s="854" t="s">
        <v>3</v>
      </c>
      <c r="FU101" s="854"/>
      <c r="FV101" s="852"/>
      <c r="FW101" s="854" t="s">
        <v>3</v>
      </c>
      <c r="FX101" s="854"/>
      <c r="FY101" s="852"/>
      <c r="FZ101" s="854" t="s">
        <v>3</v>
      </c>
      <c r="GA101" s="854"/>
      <c r="GB101" s="852"/>
      <c r="GC101" s="854" t="s">
        <v>3</v>
      </c>
      <c r="GD101" s="854"/>
      <c r="GE101" s="852"/>
      <c r="GF101" s="854" t="s">
        <v>3</v>
      </c>
      <c r="GG101" s="854"/>
      <c r="GH101" s="852"/>
      <c r="GI101" s="854" t="s">
        <v>3</v>
      </c>
      <c r="GJ101" s="854"/>
      <c r="GK101" s="779">
        <v>1</v>
      </c>
      <c r="GL101" s="855" t="s">
        <v>12</v>
      </c>
      <c r="GM101" s="855"/>
      <c r="GN101" s="779">
        <v>1</v>
      </c>
      <c r="GO101" s="855" t="s">
        <v>12</v>
      </c>
      <c r="GP101" s="855"/>
      <c r="GQ101" s="779">
        <v>1</v>
      </c>
      <c r="GR101" s="855" t="s">
        <v>12</v>
      </c>
      <c r="GS101" s="855"/>
      <c r="GT101" s="779">
        <v>1</v>
      </c>
      <c r="GU101" s="855" t="s">
        <v>12</v>
      </c>
      <c r="GV101" s="855"/>
      <c r="GW101" s="779">
        <v>1</v>
      </c>
      <c r="GX101" s="855" t="s">
        <v>12</v>
      </c>
      <c r="GY101" s="855"/>
      <c r="GZ101" s="779">
        <v>5</v>
      </c>
      <c r="HA101" s="855" t="s">
        <v>12</v>
      </c>
      <c r="HB101" s="855"/>
      <c r="HC101" s="779">
        <v>1</v>
      </c>
      <c r="HD101" s="855" t="s">
        <v>12</v>
      </c>
      <c r="HE101" s="855"/>
      <c r="HF101" s="779">
        <v>1</v>
      </c>
      <c r="HG101" s="855" t="s">
        <v>12</v>
      </c>
      <c r="HH101" s="855"/>
      <c r="HI101" s="779">
        <v>1</v>
      </c>
      <c r="HJ101" s="855" t="s">
        <v>12</v>
      </c>
      <c r="HK101" s="855"/>
      <c r="HL101" s="779">
        <v>1</v>
      </c>
      <c r="HM101" s="855" t="s">
        <v>12</v>
      </c>
      <c r="HN101" s="855"/>
      <c r="HO101" s="779">
        <v>1</v>
      </c>
      <c r="HP101" s="855" t="s">
        <v>12</v>
      </c>
      <c r="HQ101" s="855"/>
      <c r="HR101" s="779">
        <v>1</v>
      </c>
      <c r="HS101" s="855" t="s">
        <v>12</v>
      </c>
      <c r="HT101" s="855"/>
      <c r="HU101" s="779">
        <v>7.0000000000000007E-2</v>
      </c>
      <c r="HV101" s="855" t="s">
        <v>8</v>
      </c>
      <c r="HW101" s="855"/>
      <c r="HX101" s="779">
        <v>1</v>
      </c>
      <c r="HY101" s="855" t="s">
        <v>12</v>
      </c>
      <c r="HZ101" s="855"/>
      <c r="IA101" s="779">
        <v>1</v>
      </c>
      <c r="IB101" s="855" t="s">
        <v>12</v>
      </c>
      <c r="IC101" s="855"/>
      <c r="ID101" s="779">
        <v>0.42000000000000004</v>
      </c>
      <c r="IE101" s="855" t="s">
        <v>8</v>
      </c>
      <c r="IF101" s="855"/>
      <c r="IG101" s="779">
        <v>1</v>
      </c>
      <c r="IH101" s="855" t="s">
        <v>12</v>
      </c>
      <c r="II101" s="855"/>
      <c r="IJ101" s="779">
        <v>1</v>
      </c>
      <c r="IK101" s="856" t="s">
        <v>12</v>
      </c>
      <c r="IL101" s="779">
        <v>1</v>
      </c>
      <c r="IM101" s="856" t="s">
        <v>12</v>
      </c>
      <c r="IN101" s="779">
        <v>1</v>
      </c>
      <c r="IO101" s="855" t="s">
        <v>12</v>
      </c>
      <c r="IP101" s="855"/>
      <c r="IQ101" s="779">
        <v>1</v>
      </c>
      <c r="IR101" s="855" t="s">
        <v>12</v>
      </c>
      <c r="IS101" s="855"/>
      <c r="IT101" s="779">
        <v>1</v>
      </c>
      <c r="IU101" s="855" t="s">
        <v>12</v>
      </c>
      <c r="IV101" s="855"/>
      <c r="IW101" s="870"/>
      <c r="IX101" s="1070"/>
      <c r="IY101" s="1070"/>
      <c r="IZ101" s="870"/>
      <c r="JA101" s="1070"/>
      <c r="JB101" s="1070"/>
      <c r="JC101" s="870"/>
      <c r="JD101" s="1070"/>
      <c r="JE101" s="1070"/>
      <c r="JF101" s="870"/>
      <c r="JG101" s="1070"/>
      <c r="JH101" s="1070"/>
      <c r="JI101" s="870"/>
      <c r="JJ101" s="1070"/>
      <c r="JK101" s="1070"/>
      <c r="JL101" s="870"/>
      <c r="JM101" s="913"/>
      <c r="JN101" s="913"/>
      <c r="JO101" s="996"/>
      <c r="JP101" s="997"/>
      <c r="JQ101" s="997"/>
      <c r="JR101" s="996"/>
      <c r="JS101" s="997"/>
      <c r="JT101" s="997"/>
      <c r="JU101" s="996"/>
      <c r="JV101" s="997"/>
      <c r="JW101" s="997"/>
      <c r="JX101" s="996"/>
      <c r="JY101" s="997"/>
      <c r="JZ101" s="997"/>
      <c r="KA101" s="998"/>
      <c r="KB101" s="997"/>
      <c r="KC101" s="997"/>
      <c r="KD101" s="996"/>
      <c r="KE101" s="997"/>
      <c r="KF101" s="997"/>
      <c r="KG101" s="997"/>
      <c r="KH101" s="997"/>
      <c r="KI101" s="997"/>
      <c r="KJ101" s="996"/>
      <c r="KK101" s="996"/>
      <c r="KL101" s="996"/>
      <c r="KM101" s="996"/>
      <c r="KN101" s="996"/>
      <c r="KO101" s="996"/>
      <c r="KP101" s="996"/>
      <c r="KQ101" s="996"/>
      <c r="KR101" s="996"/>
      <c r="KS101" s="998"/>
      <c r="KT101" s="997"/>
      <c r="KU101" s="997"/>
      <c r="KV101" s="996"/>
      <c r="KW101" s="997"/>
      <c r="KX101" s="997"/>
      <c r="KY101" s="996"/>
      <c r="KZ101" s="997"/>
      <c r="LA101" s="997"/>
      <c r="LB101" s="996"/>
      <c r="LC101" s="997"/>
      <c r="LD101" s="997"/>
      <c r="LE101" s="996"/>
      <c r="LF101" s="997"/>
      <c r="LG101" s="997"/>
      <c r="LH101" s="996"/>
      <c r="LI101" s="997"/>
      <c r="LJ101" s="997"/>
      <c r="LK101" s="996"/>
      <c r="LL101" s="997"/>
      <c r="LM101" s="997"/>
      <c r="LN101" s="998"/>
      <c r="LO101" s="997"/>
      <c r="LP101" s="997"/>
      <c r="LQ101" s="996"/>
      <c r="LR101" s="997"/>
      <c r="LS101" s="997"/>
      <c r="LT101" s="996"/>
      <c r="LU101" s="997"/>
      <c r="LV101" s="997"/>
      <c r="LW101" s="996"/>
      <c r="LX101" s="997"/>
      <c r="LY101" s="997"/>
      <c r="LZ101" s="996"/>
      <c r="MA101" s="997"/>
      <c r="MB101" s="997"/>
      <c r="MC101" s="996"/>
      <c r="MD101" s="997"/>
      <c r="ME101" s="997"/>
      <c r="MF101" s="999"/>
      <c r="MG101" s="997"/>
      <c r="MH101" s="997"/>
      <c r="MI101" s="998"/>
      <c r="MJ101" s="997"/>
      <c r="MK101" s="997"/>
      <c r="ML101" s="996"/>
      <c r="MM101" s="997"/>
      <c r="MN101" s="997"/>
      <c r="MO101" s="996"/>
      <c r="MP101" s="997"/>
      <c r="MQ101" s="997"/>
      <c r="MR101" s="996"/>
      <c r="MS101" s="997"/>
      <c r="MT101" s="997"/>
      <c r="MU101" s="996"/>
      <c r="MV101" s="997"/>
      <c r="MW101" s="997"/>
      <c r="MX101" s="996"/>
      <c r="MY101" s="997"/>
      <c r="MZ101" s="997"/>
      <c r="NA101" s="996"/>
      <c r="NB101" s="997"/>
      <c r="NC101" s="997"/>
      <c r="ND101" s="998"/>
      <c r="NE101" s="997"/>
      <c r="NF101" s="997"/>
      <c r="NG101" s="996"/>
      <c r="NH101" s="997"/>
      <c r="NI101" s="997"/>
      <c r="NJ101" s="996"/>
      <c r="NK101" s="997"/>
      <c r="NL101" s="997"/>
      <c r="NM101" s="996"/>
      <c r="NN101" s="997"/>
      <c r="NO101" s="997"/>
      <c r="NP101" s="1000"/>
      <c r="NQ101" s="997"/>
      <c r="NR101" s="997"/>
      <c r="NS101" s="996"/>
      <c r="NT101" s="997"/>
      <c r="NU101" s="997"/>
      <c r="NV101" s="996"/>
      <c r="NW101" s="997"/>
      <c r="NX101" s="997"/>
      <c r="NY101" s="998"/>
      <c r="NZ101" s="997"/>
      <c r="OA101" s="997"/>
      <c r="OB101" s="996"/>
      <c r="OC101" s="997"/>
      <c r="OD101" s="997"/>
      <c r="OE101" s="996"/>
      <c r="OF101" s="997"/>
      <c r="OG101" s="997"/>
      <c r="OH101" s="996"/>
      <c r="OI101" s="997"/>
      <c r="OJ101" s="997"/>
      <c r="OK101" s="996"/>
      <c r="OL101" s="997"/>
      <c r="OM101" s="997"/>
      <c r="ON101" s="996"/>
      <c r="OO101" s="997"/>
      <c r="OP101" s="997"/>
      <c r="OQ101" s="996"/>
      <c r="OR101" s="997"/>
      <c r="OS101" s="997"/>
      <c r="OT101" s="998"/>
      <c r="OU101" s="1071"/>
      <c r="OV101" s="1071"/>
      <c r="OW101" s="998"/>
      <c r="OX101" s="1071"/>
      <c r="OY101" s="1071"/>
      <c r="OZ101" s="998"/>
      <c r="PA101" s="1071"/>
      <c r="PB101" s="1071"/>
    </row>
    <row r="102" spans="1:418" ht="12.75" customHeight="1" x14ac:dyDescent="0.25">
      <c r="A102" s="1091" t="s">
        <v>116</v>
      </c>
      <c r="B102" s="911" t="s">
        <v>557</v>
      </c>
      <c r="C102" s="2230" t="s">
        <v>2</v>
      </c>
      <c r="D102" s="770" t="s">
        <v>2</v>
      </c>
      <c r="E102" s="1068">
        <v>1</v>
      </c>
      <c r="F102" s="854" t="s">
        <v>12</v>
      </c>
      <c r="G102" s="854"/>
      <c r="H102" s="1068">
        <v>1</v>
      </c>
      <c r="I102" s="854" t="s">
        <v>12</v>
      </c>
      <c r="J102" s="854"/>
      <c r="K102" s="1068">
        <v>1</v>
      </c>
      <c r="L102" s="854" t="s">
        <v>12</v>
      </c>
      <c r="M102" s="854"/>
      <c r="N102" s="1068">
        <v>1</v>
      </c>
      <c r="O102" s="854" t="s">
        <v>12</v>
      </c>
      <c r="P102" s="854"/>
      <c r="Q102" s="1068">
        <v>1</v>
      </c>
      <c r="R102" s="854" t="s">
        <v>12</v>
      </c>
      <c r="S102" s="854"/>
      <c r="T102" s="1068">
        <v>1</v>
      </c>
      <c r="U102" s="854" t="s">
        <v>12</v>
      </c>
      <c r="V102" s="854"/>
      <c r="W102" s="1068">
        <v>1</v>
      </c>
      <c r="X102" s="854" t="s">
        <v>12</v>
      </c>
      <c r="Y102" s="854"/>
      <c r="Z102" s="1068">
        <v>1</v>
      </c>
      <c r="AA102" s="854" t="s">
        <v>12</v>
      </c>
      <c r="AB102" s="854"/>
      <c r="AC102" s="1068">
        <v>1</v>
      </c>
      <c r="AD102" s="854" t="s">
        <v>12</v>
      </c>
      <c r="AE102" s="854"/>
      <c r="AF102" s="1068">
        <v>1</v>
      </c>
      <c r="AG102" s="854" t="s">
        <v>12</v>
      </c>
      <c r="AH102" s="854"/>
      <c r="AI102" s="1068">
        <v>1</v>
      </c>
      <c r="AJ102" s="854" t="s">
        <v>12</v>
      </c>
      <c r="AK102" s="854"/>
      <c r="AL102" s="1068">
        <v>1</v>
      </c>
      <c r="AM102" s="854" t="s">
        <v>12</v>
      </c>
      <c r="AN102" s="854"/>
      <c r="AO102" s="1068">
        <v>1</v>
      </c>
      <c r="AP102" s="854" t="s">
        <v>12</v>
      </c>
      <c r="AQ102" s="854"/>
      <c r="AR102" s="1068">
        <v>1</v>
      </c>
      <c r="AS102" s="854" t="s">
        <v>12</v>
      </c>
      <c r="AT102" s="854"/>
      <c r="AU102" s="1068">
        <v>1</v>
      </c>
      <c r="AV102" s="854" t="s">
        <v>12</v>
      </c>
      <c r="AW102" s="854"/>
      <c r="AX102" s="1068">
        <v>1</v>
      </c>
      <c r="AY102" s="854" t="s">
        <v>12</v>
      </c>
      <c r="AZ102" s="854"/>
      <c r="BA102" s="1068">
        <v>1</v>
      </c>
      <c r="BB102" s="854" t="s">
        <v>12</v>
      </c>
      <c r="BC102" s="854"/>
      <c r="BD102" s="1068">
        <v>1</v>
      </c>
      <c r="BE102" s="854" t="s">
        <v>12</v>
      </c>
      <c r="BF102" s="854"/>
      <c r="BG102" s="1068">
        <v>1</v>
      </c>
      <c r="BH102" s="854" t="s">
        <v>12</v>
      </c>
      <c r="BI102" s="854"/>
      <c r="BJ102" s="1068">
        <v>1</v>
      </c>
      <c r="BK102" s="854" t="s">
        <v>12</v>
      </c>
      <c r="BL102" s="854"/>
      <c r="BM102" s="1068">
        <v>1</v>
      </c>
      <c r="BN102" s="854" t="s">
        <v>12</v>
      </c>
      <c r="BO102" s="854"/>
      <c r="BP102" s="1068">
        <v>1</v>
      </c>
      <c r="BQ102" s="854" t="s">
        <v>12</v>
      </c>
      <c r="BR102" s="854"/>
      <c r="BS102" s="1068">
        <v>1</v>
      </c>
      <c r="BT102" s="912" t="s">
        <v>12</v>
      </c>
      <c r="BU102" s="1068">
        <v>1</v>
      </c>
      <c r="BV102" s="854" t="s">
        <v>12</v>
      </c>
      <c r="BW102" s="854"/>
      <c r="BX102" s="1068">
        <v>1</v>
      </c>
      <c r="BY102" s="854" t="s">
        <v>12</v>
      </c>
      <c r="BZ102" s="854"/>
      <c r="CA102" s="1068">
        <v>1</v>
      </c>
      <c r="CB102" s="854" t="s">
        <v>12</v>
      </c>
      <c r="CC102" s="854"/>
      <c r="CD102" s="1068">
        <v>1</v>
      </c>
      <c r="CE102" s="854" t="s">
        <v>12</v>
      </c>
      <c r="CF102" s="854"/>
      <c r="CG102" s="1068">
        <v>1</v>
      </c>
      <c r="CH102" s="854" t="s">
        <v>12</v>
      </c>
      <c r="CI102" s="854"/>
      <c r="CJ102" s="1068">
        <v>1</v>
      </c>
      <c r="CK102" s="854" t="s">
        <v>12</v>
      </c>
      <c r="CL102" s="854"/>
      <c r="CM102" s="1068">
        <v>1</v>
      </c>
      <c r="CN102" s="854" t="s">
        <v>12</v>
      </c>
      <c r="CO102" s="854"/>
      <c r="CP102" s="1068">
        <v>1</v>
      </c>
      <c r="CQ102" s="854" t="s">
        <v>12</v>
      </c>
      <c r="CR102" s="854"/>
      <c r="CS102" s="1068">
        <v>1</v>
      </c>
      <c r="CT102" s="854" t="s">
        <v>12</v>
      </c>
      <c r="CU102" s="854"/>
      <c r="CV102" s="1068">
        <v>1</v>
      </c>
      <c r="CW102" s="854" t="s">
        <v>12</v>
      </c>
      <c r="CX102" s="854"/>
      <c r="CY102" s="1068">
        <v>1</v>
      </c>
      <c r="CZ102" s="854" t="s">
        <v>12</v>
      </c>
      <c r="DA102" s="854"/>
      <c r="DB102" s="1068">
        <v>1</v>
      </c>
      <c r="DC102" s="912" t="s">
        <v>12</v>
      </c>
      <c r="DD102" s="1068">
        <v>1</v>
      </c>
      <c r="DE102" s="912" t="s">
        <v>12</v>
      </c>
      <c r="DF102" s="1068">
        <v>1</v>
      </c>
      <c r="DG102" s="854" t="s">
        <v>12</v>
      </c>
      <c r="DH102" s="854"/>
      <c r="DI102" s="1068">
        <v>1</v>
      </c>
      <c r="DJ102" s="854" t="s">
        <v>12</v>
      </c>
      <c r="DK102" s="854"/>
      <c r="DL102" s="1068">
        <v>1</v>
      </c>
      <c r="DM102" s="854" t="s">
        <v>12</v>
      </c>
      <c r="DN102" s="854"/>
      <c r="DO102" s="1068">
        <v>1</v>
      </c>
      <c r="DP102" s="854" t="s">
        <v>12</v>
      </c>
      <c r="DQ102" s="854"/>
      <c r="DR102" s="1068">
        <v>1</v>
      </c>
      <c r="DS102" s="854" t="s">
        <v>12</v>
      </c>
      <c r="DT102" s="854"/>
      <c r="DU102" s="1068">
        <v>1</v>
      </c>
      <c r="DV102" s="854" t="s">
        <v>12</v>
      </c>
      <c r="DW102" s="854"/>
      <c r="DX102" s="1068">
        <v>1</v>
      </c>
      <c r="DY102" s="854" t="s">
        <v>12</v>
      </c>
      <c r="DZ102" s="854"/>
      <c r="EA102" s="852"/>
      <c r="EB102" s="854" t="s">
        <v>3</v>
      </c>
      <c r="EC102" s="854"/>
      <c r="ED102" s="852"/>
      <c r="EE102" s="912" t="s">
        <v>3</v>
      </c>
      <c r="EF102" s="852"/>
      <c r="EG102" s="854" t="s">
        <v>3</v>
      </c>
      <c r="EH102" s="854"/>
      <c r="EI102" s="852"/>
      <c r="EJ102" s="854" t="s">
        <v>3</v>
      </c>
      <c r="EK102" s="854"/>
      <c r="EL102" s="852"/>
      <c r="EM102" s="854" t="s">
        <v>3</v>
      </c>
      <c r="EN102" s="854"/>
      <c r="EO102" s="852"/>
      <c r="EP102" s="854" t="s">
        <v>3</v>
      </c>
      <c r="EQ102" s="854"/>
      <c r="ER102" s="852"/>
      <c r="ES102" s="854" t="s">
        <v>3</v>
      </c>
      <c r="ET102" s="854"/>
      <c r="EU102" s="852"/>
      <c r="EV102" s="854" t="s">
        <v>3</v>
      </c>
      <c r="EW102" s="854"/>
      <c r="EX102" s="852"/>
      <c r="EY102" s="854" t="s">
        <v>3</v>
      </c>
      <c r="EZ102" s="854"/>
      <c r="FA102" s="852"/>
      <c r="FB102" s="854" t="s">
        <v>3</v>
      </c>
      <c r="FC102" s="854"/>
      <c r="FD102" s="852"/>
      <c r="FE102" s="854" t="s">
        <v>3</v>
      </c>
      <c r="FF102" s="854"/>
      <c r="FG102" s="852"/>
      <c r="FH102" s="854" t="s">
        <v>3</v>
      </c>
      <c r="FI102" s="854"/>
      <c r="FJ102" s="852"/>
      <c r="FK102" s="854" t="s">
        <v>3</v>
      </c>
      <c r="FL102" s="854"/>
      <c r="FM102" s="852"/>
      <c r="FN102" s="854" t="s">
        <v>3</v>
      </c>
      <c r="FO102" s="854"/>
      <c r="FP102" s="852"/>
      <c r="FQ102" s="854" t="s">
        <v>3</v>
      </c>
      <c r="FR102" s="854"/>
      <c r="FS102" s="852"/>
      <c r="FT102" s="854" t="s">
        <v>3</v>
      </c>
      <c r="FU102" s="854"/>
      <c r="FV102" s="852"/>
      <c r="FW102" s="854" t="s">
        <v>3</v>
      </c>
      <c r="FX102" s="854"/>
      <c r="FY102" s="852"/>
      <c r="FZ102" s="854" t="s">
        <v>3</v>
      </c>
      <c r="GA102" s="854"/>
      <c r="GB102" s="852"/>
      <c r="GC102" s="854" t="s">
        <v>3</v>
      </c>
      <c r="GD102" s="854"/>
      <c r="GE102" s="852"/>
      <c r="GF102" s="854" t="s">
        <v>3</v>
      </c>
      <c r="GG102" s="854"/>
      <c r="GH102" s="852"/>
      <c r="GI102" s="854" t="s">
        <v>3</v>
      </c>
      <c r="GJ102" s="854"/>
      <c r="GK102" s="779">
        <v>1</v>
      </c>
      <c r="GL102" s="855" t="s">
        <v>12</v>
      </c>
      <c r="GM102" s="855"/>
      <c r="GN102" s="779">
        <v>1</v>
      </c>
      <c r="GO102" s="855" t="s">
        <v>12</v>
      </c>
      <c r="GP102" s="855"/>
      <c r="GQ102" s="779">
        <v>1</v>
      </c>
      <c r="GR102" s="855" t="s">
        <v>12</v>
      </c>
      <c r="GS102" s="855"/>
      <c r="GT102" s="779">
        <v>1</v>
      </c>
      <c r="GU102" s="855" t="s">
        <v>12</v>
      </c>
      <c r="GV102" s="855"/>
      <c r="GW102" s="779">
        <v>1</v>
      </c>
      <c r="GX102" s="855" t="s">
        <v>12</v>
      </c>
      <c r="GY102" s="855"/>
      <c r="GZ102" s="779">
        <v>5</v>
      </c>
      <c r="HA102" s="855" t="s">
        <v>12</v>
      </c>
      <c r="HB102" s="855"/>
      <c r="HC102" s="779">
        <v>1</v>
      </c>
      <c r="HD102" s="855" t="s">
        <v>12</v>
      </c>
      <c r="HE102" s="855"/>
      <c r="HF102" s="779">
        <v>1</v>
      </c>
      <c r="HG102" s="855" t="s">
        <v>12</v>
      </c>
      <c r="HH102" s="855"/>
      <c r="HI102" s="779">
        <v>1</v>
      </c>
      <c r="HJ102" s="855" t="s">
        <v>12</v>
      </c>
      <c r="HK102" s="855"/>
      <c r="HL102" s="779">
        <v>1</v>
      </c>
      <c r="HM102" s="855" t="s">
        <v>12</v>
      </c>
      <c r="HN102" s="855"/>
      <c r="HO102" s="779">
        <v>1</v>
      </c>
      <c r="HP102" s="855" t="s">
        <v>12</v>
      </c>
      <c r="HQ102" s="855"/>
      <c r="HR102" s="779">
        <v>1</v>
      </c>
      <c r="HS102" s="855" t="s">
        <v>12</v>
      </c>
      <c r="HT102" s="855"/>
      <c r="HU102" s="779">
        <v>1</v>
      </c>
      <c r="HV102" s="855" t="s">
        <v>12</v>
      </c>
      <c r="HW102" s="855"/>
      <c r="HX102" s="779">
        <v>1</v>
      </c>
      <c r="HY102" s="855" t="s">
        <v>12</v>
      </c>
      <c r="HZ102" s="855"/>
      <c r="IA102" s="779">
        <v>1</v>
      </c>
      <c r="IB102" s="855" t="s">
        <v>12</v>
      </c>
      <c r="IC102" s="855"/>
      <c r="ID102" s="779">
        <v>1</v>
      </c>
      <c r="IE102" s="855" t="s">
        <v>12</v>
      </c>
      <c r="IF102" s="855"/>
      <c r="IG102" s="779">
        <v>1</v>
      </c>
      <c r="IH102" s="855" t="s">
        <v>12</v>
      </c>
      <c r="II102" s="855"/>
      <c r="IJ102" s="779">
        <v>1</v>
      </c>
      <c r="IK102" s="856" t="s">
        <v>12</v>
      </c>
      <c r="IL102" s="779">
        <v>1</v>
      </c>
      <c r="IM102" s="856" t="s">
        <v>12</v>
      </c>
      <c r="IN102" s="779">
        <v>1</v>
      </c>
      <c r="IO102" s="855" t="s">
        <v>12</v>
      </c>
      <c r="IP102" s="855"/>
      <c r="IQ102" s="779">
        <v>1</v>
      </c>
      <c r="IR102" s="855" t="s">
        <v>12</v>
      </c>
      <c r="IS102" s="855"/>
      <c r="IT102" s="779">
        <v>1</v>
      </c>
      <c r="IU102" s="855" t="s">
        <v>12</v>
      </c>
      <c r="IV102" s="855"/>
      <c r="IW102" s="870"/>
      <c r="IX102" s="1070"/>
      <c r="IY102" s="1070"/>
      <c r="IZ102" s="870"/>
      <c r="JA102" s="1070"/>
      <c r="JB102" s="1070"/>
      <c r="JC102" s="870"/>
      <c r="JD102" s="1070"/>
      <c r="JE102" s="1070"/>
      <c r="JF102" s="870"/>
      <c r="JG102" s="1070"/>
      <c r="JH102" s="1070"/>
      <c r="JI102" s="870"/>
      <c r="JJ102" s="1070"/>
      <c r="JK102" s="1070"/>
      <c r="JL102" s="870"/>
      <c r="JM102" s="913"/>
      <c r="JN102" s="913"/>
      <c r="JO102" s="996"/>
      <c r="JP102" s="997"/>
      <c r="JQ102" s="997"/>
      <c r="JR102" s="996"/>
      <c r="JS102" s="997"/>
      <c r="JT102" s="997"/>
      <c r="JU102" s="996"/>
      <c r="JV102" s="997"/>
      <c r="JW102" s="997"/>
      <c r="JX102" s="996"/>
      <c r="JY102" s="997"/>
      <c r="JZ102" s="997"/>
      <c r="KA102" s="998"/>
      <c r="KB102" s="997"/>
      <c r="KC102" s="997"/>
      <c r="KD102" s="996"/>
      <c r="KE102" s="997"/>
      <c r="KF102" s="997"/>
      <c r="KG102" s="997"/>
      <c r="KH102" s="997"/>
      <c r="KI102" s="997"/>
      <c r="KJ102" s="996"/>
      <c r="KK102" s="996"/>
      <c r="KL102" s="996"/>
      <c r="KM102" s="996"/>
      <c r="KN102" s="996"/>
      <c r="KO102" s="996"/>
      <c r="KP102" s="996"/>
      <c r="KQ102" s="996"/>
      <c r="KR102" s="996"/>
      <c r="KS102" s="998"/>
      <c r="KT102" s="997"/>
      <c r="KU102" s="997"/>
      <c r="KV102" s="996"/>
      <c r="KW102" s="997"/>
      <c r="KX102" s="997"/>
      <c r="KY102" s="996"/>
      <c r="KZ102" s="997"/>
      <c r="LA102" s="997"/>
      <c r="LB102" s="996"/>
      <c r="LC102" s="997"/>
      <c r="LD102" s="997"/>
      <c r="LE102" s="996"/>
      <c r="LF102" s="997"/>
      <c r="LG102" s="997"/>
      <c r="LH102" s="996"/>
      <c r="LI102" s="997"/>
      <c r="LJ102" s="997"/>
      <c r="LK102" s="996"/>
      <c r="LL102" s="997"/>
      <c r="LM102" s="997"/>
      <c r="LN102" s="998"/>
      <c r="LO102" s="997"/>
      <c r="LP102" s="997"/>
      <c r="LQ102" s="996"/>
      <c r="LR102" s="997"/>
      <c r="LS102" s="997"/>
      <c r="LT102" s="996"/>
      <c r="LU102" s="997"/>
      <c r="LV102" s="997"/>
      <c r="LW102" s="996"/>
      <c r="LX102" s="997"/>
      <c r="LY102" s="997"/>
      <c r="LZ102" s="996"/>
      <c r="MA102" s="997"/>
      <c r="MB102" s="997"/>
      <c r="MC102" s="996"/>
      <c r="MD102" s="997"/>
      <c r="ME102" s="997"/>
      <c r="MF102" s="999"/>
      <c r="MG102" s="997"/>
      <c r="MH102" s="997"/>
      <c r="MI102" s="998"/>
      <c r="MJ102" s="997"/>
      <c r="MK102" s="997"/>
      <c r="ML102" s="996"/>
      <c r="MM102" s="997"/>
      <c r="MN102" s="997"/>
      <c r="MO102" s="996"/>
      <c r="MP102" s="997"/>
      <c r="MQ102" s="997"/>
      <c r="MR102" s="996"/>
      <c r="MS102" s="997"/>
      <c r="MT102" s="997"/>
      <c r="MU102" s="996"/>
      <c r="MV102" s="997"/>
      <c r="MW102" s="997"/>
      <c r="MX102" s="996"/>
      <c r="MY102" s="997"/>
      <c r="MZ102" s="997"/>
      <c r="NA102" s="996"/>
      <c r="NB102" s="997"/>
      <c r="NC102" s="997"/>
      <c r="ND102" s="998"/>
      <c r="NE102" s="997"/>
      <c r="NF102" s="997"/>
      <c r="NG102" s="996"/>
      <c r="NH102" s="997"/>
      <c r="NI102" s="997"/>
      <c r="NJ102" s="996"/>
      <c r="NK102" s="997"/>
      <c r="NL102" s="997"/>
      <c r="NM102" s="996"/>
      <c r="NN102" s="997"/>
      <c r="NO102" s="997"/>
      <c r="NP102" s="1000"/>
      <c r="NQ102" s="997"/>
      <c r="NR102" s="997"/>
      <c r="NS102" s="996"/>
      <c r="NT102" s="997"/>
      <c r="NU102" s="997"/>
      <c r="NV102" s="996"/>
      <c r="NW102" s="997"/>
      <c r="NX102" s="997"/>
      <c r="NY102" s="998"/>
      <c r="NZ102" s="997"/>
      <c r="OA102" s="997"/>
      <c r="OB102" s="996"/>
      <c r="OC102" s="997"/>
      <c r="OD102" s="997"/>
      <c r="OE102" s="996"/>
      <c r="OF102" s="997"/>
      <c r="OG102" s="997"/>
      <c r="OH102" s="996"/>
      <c r="OI102" s="997"/>
      <c r="OJ102" s="997"/>
      <c r="OK102" s="996"/>
      <c r="OL102" s="997"/>
      <c r="OM102" s="997"/>
      <c r="ON102" s="996"/>
      <c r="OO102" s="997"/>
      <c r="OP102" s="997"/>
      <c r="OQ102" s="996"/>
      <c r="OR102" s="997"/>
      <c r="OS102" s="997"/>
      <c r="OT102" s="998"/>
      <c r="OU102" s="1071"/>
      <c r="OV102" s="1071"/>
      <c r="OW102" s="998"/>
      <c r="OX102" s="1071"/>
      <c r="OY102" s="1071"/>
      <c r="OZ102" s="998"/>
      <c r="PA102" s="1071"/>
      <c r="PB102" s="1071"/>
    </row>
    <row r="103" spans="1:418" ht="12.75" customHeight="1" x14ac:dyDescent="0.25">
      <c r="A103" s="1091" t="s">
        <v>117</v>
      </c>
      <c r="B103" s="911" t="s">
        <v>557</v>
      </c>
      <c r="C103" s="869" t="s">
        <v>2</v>
      </c>
      <c r="D103" s="769">
        <v>2.8</v>
      </c>
      <c r="E103" s="1068">
        <v>1</v>
      </c>
      <c r="F103" s="854" t="s">
        <v>12</v>
      </c>
      <c r="G103" s="854"/>
      <c r="H103" s="1068">
        <v>1</v>
      </c>
      <c r="I103" s="854" t="s">
        <v>12</v>
      </c>
      <c r="J103" s="854"/>
      <c r="K103" s="1068">
        <v>1</v>
      </c>
      <c r="L103" s="854" t="s">
        <v>12</v>
      </c>
      <c r="M103" s="854"/>
      <c r="N103" s="1068">
        <v>1</v>
      </c>
      <c r="O103" s="854" t="s">
        <v>12</v>
      </c>
      <c r="P103" s="854"/>
      <c r="Q103" s="1068">
        <v>1</v>
      </c>
      <c r="R103" s="854" t="s">
        <v>12</v>
      </c>
      <c r="S103" s="854"/>
      <c r="T103" s="1068">
        <v>1</v>
      </c>
      <c r="U103" s="854" t="s">
        <v>12</v>
      </c>
      <c r="V103" s="854"/>
      <c r="W103" s="1068">
        <v>1</v>
      </c>
      <c r="X103" s="854" t="s">
        <v>12</v>
      </c>
      <c r="Y103" s="854"/>
      <c r="Z103" s="1068">
        <v>1</v>
      </c>
      <c r="AA103" s="854" t="s">
        <v>12</v>
      </c>
      <c r="AB103" s="854"/>
      <c r="AC103" s="1068">
        <v>1</v>
      </c>
      <c r="AD103" s="854" t="s">
        <v>12</v>
      </c>
      <c r="AE103" s="854"/>
      <c r="AF103" s="1068">
        <v>1</v>
      </c>
      <c r="AG103" s="854" t="s">
        <v>12</v>
      </c>
      <c r="AH103" s="854"/>
      <c r="AI103" s="1068">
        <v>1</v>
      </c>
      <c r="AJ103" s="854" t="s">
        <v>12</v>
      </c>
      <c r="AK103" s="854"/>
      <c r="AL103" s="1068">
        <v>1</v>
      </c>
      <c r="AM103" s="854" t="s">
        <v>12</v>
      </c>
      <c r="AN103" s="854"/>
      <c r="AO103" s="1068">
        <v>1</v>
      </c>
      <c r="AP103" s="854" t="s">
        <v>12</v>
      </c>
      <c r="AQ103" s="854"/>
      <c r="AR103" s="1068">
        <v>1</v>
      </c>
      <c r="AS103" s="854" t="s">
        <v>12</v>
      </c>
      <c r="AT103" s="854"/>
      <c r="AU103" s="1068">
        <v>1</v>
      </c>
      <c r="AV103" s="854" t="s">
        <v>12</v>
      </c>
      <c r="AW103" s="854"/>
      <c r="AX103" s="1068">
        <v>1</v>
      </c>
      <c r="AY103" s="854" t="s">
        <v>12</v>
      </c>
      <c r="AZ103" s="854"/>
      <c r="BA103" s="1068">
        <v>1</v>
      </c>
      <c r="BB103" s="854" t="s">
        <v>12</v>
      </c>
      <c r="BC103" s="854"/>
      <c r="BD103" s="1068">
        <v>1</v>
      </c>
      <c r="BE103" s="854" t="s">
        <v>12</v>
      </c>
      <c r="BF103" s="854"/>
      <c r="BG103" s="1068">
        <v>1</v>
      </c>
      <c r="BH103" s="854" t="s">
        <v>12</v>
      </c>
      <c r="BI103" s="854"/>
      <c r="BJ103" s="1068">
        <v>1</v>
      </c>
      <c r="BK103" s="854" t="s">
        <v>12</v>
      </c>
      <c r="BL103" s="854"/>
      <c r="BM103" s="1068">
        <v>1</v>
      </c>
      <c r="BN103" s="854" t="s">
        <v>12</v>
      </c>
      <c r="BO103" s="854"/>
      <c r="BP103" s="1068">
        <v>1</v>
      </c>
      <c r="BQ103" s="854" t="s">
        <v>12</v>
      </c>
      <c r="BR103" s="854"/>
      <c r="BS103" s="1068">
        <v>1</v>
      </c>
      <c r="BT103" s="912" t="s">
        <v>12</v>
      </c>
      <c r="BU103" s="1068">
        <v>1</v>
      </c>
      <c r="BV103" s="854" t="s">
        <v>12</v>
      </c>
      <c r="BW103" s="854"/>
      <c r="BX103" s="1068">
        <v>1</v>
      </c>
      <c r="BY103" s="854" t="s">
        <v>12</v>
      </c>
      <c r="BZ103" s="854"/>
      <c r="CA103" s="1068">
        <v>1</v>
      </c>
      <c r="CB103" s="854" t="s">
        <v>12</v>
      </c>
      <c r="CC103" s="854"/>
      <c r="CD103" s="1068">
        <v>1</v>
      </c>
      <c r="CE103" s="854" t="s">
        <v>12</v>
      </c>
      <c r="CF103" s="854"/>
      <c r="CG103" s="1068">
        <v>1</v>
      </c>
      <c r="CH103" s="854" t="s">
        <v>12</v>
      </c>
      <c r="CI103" s="854"/>
      <c r="CJ103" s="1068">
        <v>1</v>
      </c>
      <c r="CK103" s="854" t="s">
        <v>12</v>
      </c>
      <c r="CL103" s="854"/>
      <c r="CM103" s="1068">
        <v>1</v>
      </c>
      <c r="CN103" s="854" t="s">
        <v>12</v>
      </c>
      <c r="CO103" s="854"/>
      <c r="CP103" s="1068">
        <v>1</v>
      </c>
      <c r="CQ103" s="854" t="s">
        <v>12</v>
      </c>
      <c r="CR103" s="854"/>
      <c r="CS103" s="1068">
        <v>1</v>
      </c>
      <c r="CT103" s="854" t="s">
        <v>12</v>
      </c>
      <c r="CU103" s="854"/>
      <c r="CV103" s="1068">
        <v>1</v>
      </c>
      <c r="CW103" s="854" t="s">
        <v>12</v>
      </c>
      <c r="CX103" s="854"/>
      <c r="CY103" s="1068">
        <v>1</v>
      </c>
      <c r="CZ103" s="854" t="s">
        <v>12</v>
      </c>
      <c r="DA103" s="854"/>
      <c r="DB103" s="1068">
        <v>1</v>
      </c>
      <c r="DC103" s="912" t="s">
        <v>12</v>
      </c>
      <c r="DD103" s="1068">
        <v>1</v>
      </c>
      <c r="DE103" s="912" t="s">
        <v>12</v>
      </c>
      <c r="DF103" s="1068">
        <v>1</v>
      </c>
      <c r="DG103" s="854" t="s">
        <v>12</v>
      </c>
      <c r="DH103" s="854"/>
      <c r="DI103" s="1068">
        <v>1</v>
      </c>
      <c r="DJ103" s="854" t="s">
        <v>12</v>
      </c>
      <c r="DK103" s="854"/>
      <c r="DL103" s="1068">
        <v>1</v>
      </c>
      <c r="DM103" s="854" t="s">
        <v>12</v>
      </c>
      <c r="DN103" s="854"/>
      <c r="DO103" s="1068">
        <v>1</v>
      </c>
      <c r="DP103" s="854" t="s">
        <v>12</v>
      </c>
      <c r="DQ103" s="854"/>
      <c r="DR103" s="1068">
        <v>1</v>
      </c>
      <c r="DS103" s="854" t="s">
        <v>12</v>
      </c>
      <c r="DT103" s="854"/>
      <c r="DU103" s="1068">
        <v>1</v>
      </c>
      <c r="DV103" s="854" t="s">
        <v>12</v>
      </c>
      <c r="DW103" s="854"/>
      <c r="DX103" s="1068">
        <v>1</v>
      </c>
      <c r="DY103" s="854" t="s">
        <v>12</v>
      </c>
      <c r="DZ103" s="854"/>
      <c r="EA103" s="852"/>
      <c r="EB103" s="854" t="s">
        <v>3</v>
      </c>
      <c r="EC103" s="854"/>
      <c r="ED103" s="852"/>
      <c r="EE103" s="912" t="s">
        <v>3</v>
      </c>
      <c r="EF103" s="852"/>
      <c r="EG103" s="854" t="s">
        <v>3</v>
      </c>
      <c r="EH103" s="854"/>
      <c r="EI103" s="852"/>
      <c r="EJ103" s="854" t="s">
        <v>3</v>
      </c>
      <c r="EK103" s="854"/>
      <c r="EL103" s="852"/>
      <c r="EM103" s="854" t="s">
        <v>3</v>
      </c>
      <c r="EN103" s="854"/>
      <c r="EO103" s="852"/>
      <c r="EP103" s="854" t="s">
        <v>3</v>
      </c>
      <c r="EQ103" s="854"/>
      <c r="ER103" s="852"/>
      <c r="ES103" s="854" t="s">
        <v>3</v>
      </c>
      <c r="ET103" s="854"/>
      <c r="EU103" s="852"/>
      <c r="EV103" s="854" t="s">
        <v>3</v>
      </c>
      <c r="EW103" s="854"/>
      <c r="EX103" s="852"/>
      <c r="EY103" s="854" t="s">
        <v>3</v>
      </c>
      <c r="EZ103" s="854"/>
      <c r="FA103" s="852"/>
      <c r="FB103" s="854" t="s">
        <v>3</v>
      </c>
      <c r="FC103" s="854"/>
      <c r="FD103" s="852"/>
      <c r="FE103" s="854" t="s">
        <v>3</v>
      </c>
      <c r="FF103" s="854"/>
      <c r="FG103" s="852"/>
      <c r="FH103" s="854" t="s">
        <v>3</v>
      </c>
      <c r="FI103" s="854"/>
      <c r="FJ103" s="852"/>
      <c r="FK103" s="854" t="s">
        <v>3</v>
      </c>
      <c r="FL103" s="854"/>
      <c r="FM103" s="852"/>
      <c r="FN103" s="854" t="s">
        <v>3</v>
      </c>
      <c r="FO103" s="854"/>
      <c r="FP103" s="852"/>
      <c r="FQ103" s="854" t="s">
        <v>3</v>
      </c>
      <c r="FR103" s="854"/>
      <c r="FS103" s="852"/>
      <c r="FT103" s="854" t="s">
        <v>3</v>
      </c>
      <c r="FU103" s="854"/>
      <c r="FV103" s="852"/>
      <c r="FW103" s="854" t="s">
        <v>3</v>
      </c>
      <c r="FX103" s="854"/>
      <c r="FY103" s="852"/>
      <c r="FZ103" s="854" t="s">
        <v>3</v>
      </c>
      <c r="GA103" s="854"/>
      <c r="GB103" s="852"/>
      <c r="GC103" s="854" t="s">
        <v>3</v>
      </c>
      <c r="GD103" s="854"/>
      <c r="GE103" s="852"/>
      <c r="GF103" s="854" t="s">
        <v>3</v>
      </c>
      <c r="GG103" s="854"/>
      <c r="GH103" s="852"/>
      <c r="GI103" s="854" t="s">
        <v>3</v>
      </c>
      <c r="GJ103" s="854"/>
      <c r="GK103" s="779">
        <v>1</v>
      </c>
      <c r="GL103" s="855" t="s">
        <v>12</v>
      </c>
      <c r="GM103" s="855"/>
      <c r="GN103" s="779">
        <v>1</v>
      </c>
      <c r="GO103" s="855" t="s">
        <v>12</v>
      </c>
      <c r="GP103" s="855"/>
      <c r="GQ103" s="779">
        <v>1</v>
      </c>
      <c r="GR103" s="855" t="s">
        <v>12</v>
      </c>
      <c r="GS103" s="855"/>
      <c r="GT103" s="779">
        <v>1</v>
      </c>
      <c r="GU103" s="855" t="s">
        <v>12</v>
      </c>
      <c r="GV103" s="855"/>
      <c r="GW103" s="779">
        <v>1</v>
      </c>
      <c r="GX103" s="855" t="s">
        <v>12</v>
      </c>
      <c r="GY103" s="855"/>
      <c r="GZ103" s="779">
        <v>5</v>
      </c>
      <c r="HA103" s="855" t="s">
        <v>12</v>
      </c>
      <c r="HB103" s="855"/>
      <c r="HC103" s="779">
        <v>1</v>
      </c>
      <c r="HD103" s="855" t="s">
        <v>12</v>
      </c>
      <c r="HE103" s="855"/>
      <c r="HF103" s="779">
        <v>1</v>
      </c>
      <c r="HG103" s="855" t="s">
        <v>12</v>
      </c>
      <c r="HH103" s="855"/>
      <c r="HI103" s="779">
        <v>1</v>
      </c>
      <c r="HJ103" s="855" t="s">
        <v>12</v>
      </c>
      <c r="HK103" s="855"/>
      <c r="HL103" s="779">
        <v>1</v>
      </c>
      <c r="HM103" s="855" t="s">
        <v>12</v>
      </c>
      <c r="HN103" s="855"/>
      <c r="HO103" s="779">
        <v>1</v>
      </c>
      <c r="HP103" s="855" t="s">
        <v>12</v>
      </c>
      <c r="HQ103" s="855"/>
      <c r="HR103" s="779">
        <v>1</v>
      </c>
      <c r="HS103" s="855" t="s">
        <v>12</v>
      </c>
      <c r="HT103" s="855"/>
      <c r="HU103" s="779">
        <v>0.27</v>
      </c>
      <c r="HV103" s="855" t="s">
        <v>8</v>
      </c>
      <c r="HW103" s="855"/>
      <c r="HX103" s="779">
        <v>0.78000000000000014</v>
      </c>
      <c r="HY103" s="855" t="s">
        <v>8</v>
      </c>
      <c r="HZ103" s="855"/>
      <c r="IA103" s="779">
        <v>1</v>
      </c>
      <c r="IB103" s="855" t="s">
        <v>12</v>
      </c>
      <c r="IC103" s="855"/>
      <c r="ID103" s="1093">
        <v>4.8</v>
      </c>
      <c r="IE103" s="855" t="s">
        <v>3</v>
      </c>
      <c r="IF103" s="903" t="str">
        <f>(IF(((ID103/$D103)&lt;10),"&lt;10",ROUND((ID103/$D103),0)))</f>
        <v>&lt;10</v>
      </c>
      <c r="IG103" s="779">
        <v>1</v>
      </c>
      <c r="IH103" s="855" t="s">
        <v>12</v>
      </c>
      <c r="II103" s="855"/>
      <c r="IJ103" s="779">
        <v>1</v>
      </c>
      <c r="IK103" s="856" t="s">
        <v>12</v>
      </c>
      <c r="IL103" s="779">
        <v>1</v>
      </c>
      <c r="IM103" s="856" t="s">
        <v>12</v>
      </c>
      <c r="IN103" s="779">
        <v>1</v>
      </c>
      <c r="IO103" s="855" t="s">
        <v>12</v>
      </c>
      <c r="IP103" s="855"/>
      <c r="IQ103" s="779">
        <v>1</v>
      </c>
      <c r="IR103" s="855" t="s">
        <v>12</v>
      </c>
      <c r="IS103" s="855"/>
      <c r="IT103" s="779">
        <v>1</v>
      </c>
      <c r="IU103" s="855" t="s">
        <v>12</v>
      </c>
      <c r="IV103" s="855"/>
      <c r="IW103" s="870"/>
      <c r="IX103" s="1070"/>
      <c r="IY103" s="1070"/>
      <c r="IZ103" s="870"/>
      <c r="JA103" s="1070"/>
      <c r="JB103" s="1070"/>
      <c r="JC103" s="870"/>
      <c r="JD103" s="1070"/>
      <c r="JE103" s="1070"/>
      <c r="JF103" s="870"/>
      <c r="JG103" s="1070"/>
      <c r="JH103" s="1070"/>
      <c r="JI103" s="870"/>
      <c r="JJ103" s="1070"/>
      <c r="JK103" s="1070"/>
      <c r="JL103" s="870"/>
      <c r="JM103" s="913"/>
      <c r="JN103" s="913"/>
      <c r="JO103" s="996"/>
      <c r="JP103" s="997"/>
      <c r="JQ103" s="997"/>
      <c r="JR103" s="996"/>
      <c r="JS103" s="997"/>
      <c r="JT103" s="997"/>
      <c r="JU103" s="996"/>
      <c r="JV103" s="997"/>
      <c r="JW103" s="997"/>
      <c r="JX103" s="996"/>
      <c r="JY103" s="997"/>
      <c r="JZ103" s="997"/>
      <c r="KA103" s="998"/>
      <c r="KB103" s="997"/>
      <c r="KC103" s="997"/>
      <c r="KD103" s="996"/>
      <c r="KE103" s="997"/>
      <c r="KF103" s="997"/>
      <c r="KG103" s="997"/>
      <c r="KH103" s="997"/>
      <c r="KI103" s="997"/>
      <c r="KJ103" s="996"/>
      <c r="KK103" s="996"/>
      <c r="KL103" s="996"/>
      <c r="KM103" s="996"/>
      <c r="KN103" s="996"/>
      <c r="KO103" s="996"/>
      <c r="KP103" s="996"/>
      <c r="KQ103" s="996"/>
      <c r="KR103" s="996"/>
      <c r="KS103" s="998"/>
      <c r="KT103" s="997"/>
      <c r="KU103" s="997"/>
      <c r="KV103" s="996"/>
      <c r="KW103" s="997"/>
      <c r="KX103" s="997"/>
      <c r="KY103" s="996"/>
      <c r="KZ103" s="997"/>
      <c r="LA103" s="997"/>
      <c r="LB103" s="996"/>
      <c r="LC103" s="997"/>
      <c r="LD103" s="997"/>
      <c r="LE103" s="996"/>
      <c r="LF103" s="997"/>
      <c r="LG103" s="997"/>
      <c r="LH103" s="996"/>
      <c r="LI103" s="997"/>
      <c r="LJ103" s="997"/>
      <c r="LK103" s="996"/>
      <c r="LL103" s="997"/>
      <c r="LM103" s="997"/>
      <c r="LN103" s="998"/>
      <c r="LO103" s="997"/>
      <c r="LP103" s="997"/>
      <c r="LQ103" s="996"/>
      <c r="LR103" s="997"/>
      <c r="LS103" s="997"/>
      <c r="LT103" s="996"/>
      <c r="LU103" s="997"/>
      <c r="LV103" s="997"/>
      <c r="LW103" s="996"/>
      <c r="LX103" s="997"/>
      <c r="LY103" s="997"/>
      <c r="LZ103" s="996"/>
      <c r="MA103" s="997"/>
      <c r="MB103" s="997"/>
      <c r="MC103" s="996"/>
      <c r="MD103" s="997"/>
      <c r="ME103" s="997"/>
      <c r="MF103" s="999"/>
      <c r="MG103" s="997"/>
      <c r="MH103" s="997"/>
      <c r="MI103" s="998"/>
      <c r="MJ103" s="997"/>
      <c r="MK103" s="997"/>
      <c r="ML103" s="996"/>
      <c r="MM103" s="997"/>
      <c r="MN103" s="997"/>
      <c r="MO103" s="996"/>
      <c r="MP103" s="997"/>
      <c r="MQ103" s="997"/>
      <c r="MR103" s="996"/>
      <c r="MS103" s="997"/>
      <c r="MT103" s="997"/>
      <c r="MU103" s="996"/>
      <c r="MV103" s="997"/>
      <c r="MW103" s="997"/>
      <c r="MX103" s="996"/>
      <c r="MY103" s="997"/>
      <c r="MZ103" s="997"/>
      <c r="NA103" s="996"/>
      <c r="NB103" s="997"/>
      <c r="NC103" s="997"/>
      <c r="ND103" s="998"/>
      <c r="NE103" s="997"/>
      <c r="NF103" s="997"/>
      <c r="NG103" s="996"/>
      <c r="NH103" s="997"/>
      <c r="NI103" s="997"/>
      <c r="NJ103" s="996"/>
      <c r="NK103" s="997"/>
      <c r="NL103" s="997"/>
      <c r="NM103" s="996"/>
      <c r="NN103" s="997"/>
      <c r="NO103" s="997"/>
      <c r="NP103" s="1000"/>
      <c r="NQ103" s="997"/>
      <c r="NR103" s="997"/>
      <c r="NS103" s="996"/>
      <c r="NT103" s="997"/>
      <c r="NU103" s="997"/>
      <c r="NV103" s="996"/>
      <c r="NW103" s="997"/>
      <c r="NX103" s="997"/>
      <c r="NY103" s="998"/>
      <c r="NZ103" s="997"/>
      <c r="OA103" s="997"/>
      <c r="OB103" s="996"/>
      <c r="OC103" s="997"/>
      <c r="OD103" s="997"/>
      <c r="OE103" s="996"/>
      <c r="OF103" s="997"/>
      <c r="OG103" s="997"/>
      <c r="OH103" s="996"/>
      <c r="OI103" s="997"/>
      <c r="OJ103" s="997"/>
      <c r="OK103" s="996"/>
      <c r="OL103" s="997"/>
      <c r="OM103" s="997"/>
      <c r="ON103" s="996"/>
      <c r="OO103" s="997"/>
      <c r="OP103" s="997"/>
      <c r="OQ103" s="996"/>
      <c r="OR103" s="997"/>
      <c r="OS103" s="997"/>
      <c r="OT103" s="998"/>
      <c r="OU103" s="1071"/>
      <c r="OV103" s="1071"/>
      <c r="OW103" s="998"/>
      <c r="OX103" s="1071"/>
      <c r="OY103" s="1071"/>
      <c r="OZ103" s="998"/>
      <c r="PA103" s="1071"/>
      <c r="PB103" s="1071"/>
    </row>
    <row r="104" spans="1:418" ht="12.75" customHeight="1" x14ac:dyDescent="0.25">
      <c r="A104" s="1091" t="s">
        <v>118</v>
      </c>
      <c r="B104" s="1018" t="s">
        <v>557</v>
      </c>
      <c r="C104" s="2230" t="s">
        <v>2</v>
      </c>
      <c r="D104" s="770" t="s">
        <v>2</v>
      </c>
      <c r="E104" s="1068">
        <v>1</v>
      </c>
      <c r="F104" s="854" t="s">
        <v>12</v>
      </c>
      <c r="G104" s="854"/>
      <c r="H104" s="1068">
        <v>1</v>
      </c>
      <c r="I104" s="854" t="s">
        <v>12</v>
      </c>
      <c r="J104" s="854"/>
      <c r="K104" s="1068">
        <v>1</v>
      </c>
      <c r="L104" s="854" t="s">
        <v>12</v>
      </c>
      <c r="M104" s="854"/>
      <c r="N104" s="1068">
        <v>1</v>
      </c>
      <c r="O104" s="854" t="s">
        <v>12</v>
      </c>
      <c r="P104" s="854"/>
      <c r="Q104" s="1068">
        <v>1</v>
      </c>
      <c r="R104" s="854" t="s">
        <v>12</v>
      </c>
      <c r="S104" s="854"/>
      <c r="T104" s="1068">
        <v>1</v>
      </c>
      <c r="U104" s="854" t="s">
        <v>12</v>
      </c>
      <c r="V104" s="854"/>
      <c r="W104" s="1068">
        <v>1</v>
      </c>
      <c r="X104" s="854" t="s">
        <v>12</v>
      </c>
      <c r="Y104" s="854"/>
      <c r="Z104" s="1068">
        <v>1</v>
      </c>
      <c r="AA104" s="854" t="s">
        <v>12</v>
      </c>
      <c r="AB104" s="854"/>
      <c r="AC104" s="1068">
        <v>1</v>
      </c>
      <c r="AD104" s="854" t="s">
        <v>12</v>
      </c>
      <c r="AE104" s="854"/>
      <c r="AF104" s="1068">
        <v>1</v>
      </c>
      <c r="AG104" s="854" t="s">
        <v>12</v>
      </c>
      <c r="AH104" s="854"/>
      <c r="AI104" s="1068">
        <v>1</v>
      </c>
      <c r="AJ104" s="854" t="s">
        <v>12</v>
      </c>
      <c r="AK104" s="854"/>
      <c r="AL104" s="1068">
        <v>1</v>
      </c>
      <c r="AM104" s="854" t="s">
        <v>12</v>
      </c>
      <c r="AN104" s="854"/>
      <c r="AO104" s="1068">
        <v>1</v>
      </c>
      <c r="AP104" s="854" t="s">
        <v>12</v>
      </c>
      <c r="AQ104" s="854"/>
      <c r="AR104" s="1068">
        <v>1</v>
      </c>
      <c r="AS104" s="854" t="s">
        <v>12</v>
      </c>
      <c r="AT104" s="854"/>
      <c r="AU104" s="1068">
        <v>1</v>
      </c>
      <c r="AV104" s="854" t="s">
        <v>12</v>
      </c>
      <c r="AW104" s="854"/>
      <c r="AX104" s="1068">
        <v>1</v>
      </c>
      <c r="AY104" s="854" t="s">
        <v>12</v>
      </c>
      <c r="AZ104" s="854"/>
      <c r="BA104" s="1068">
        <v>1</v>
      </c>
      <c r="BB104" s="854" t="s">
        <v>12</v>
      </c>
      <c r="BC104" s="854"/>
      <c r="BD104" s="1068">
        <v>1</v>
      </c>
      <c r="BE104" s="854" t="s">
        <v>12</v>
      </c>
      <c r="BF104" s="854"/>
      <c r="BG104" s="1068">
        <v>1</v>
      </c>
      <c r="BH104" s="854" t="s">
        <v>12</v>
      </c>
      <c r="BI104" s="854"/>
      <c r="BJ104" s="1068">
        <v>1</v>
      </c>
      <c r="BK104" s="854" t="s">
        <v>12</v>
      </c>
      <c r="BL104" s="854"/>
      <c r="BM104" s="1068">
        <v>1</v>
      </c>
      <c r="BN104" s="854" t="s">
        <v>12</v>
      </c>
      <c r="BO104" s="854"/>
      <c r="BP104" s="1068">
        <v>1</v>
      </c>
      <c r="BQ104" s="854" t="s">
        <v>12</v>
      </c>
      <c r="BR104" s="854"/>
      <c r="BS104" s="1068">
        <v>1</v>
      </c>
      <c r="BT104" s="912" t="s">
        <v>12</v>
      </c>
      <c r="BU104" s="1068">
        <v>1</v>
      </c>
      <c r="BV104" s="854" t="s">
        <v>12</v>
      </c>
      <c r="BW104" s="854"/>
      <c r="BX104" s="1068">
        <v>1</v>
      </c>
      <c r="BY104" s="854" t="s">
        <v>12</v>
      </c>
      <c r="BZ104" s="854"/>
      <c r="CA104" s="1068">
        <v>1</v>
      </c>
      <c r="CB104" s="854" t="s">
        <v>12</v>
      </c>
      <c r="CC104" s="854"/>
      <c r="CD104" s="1068">
        <v>1</v>
      </c>
      <c r="CE104" s="854" t="s">
        <v>12</v>
      </c>
      <c r="CF104" s="854"/>
      <c r="CG104" s="1068">
        <v>1</v>
      </c>
      <c r="CH104" s="854" t="s">
        <v>12</v>
      </c>
      <c r="CI104" s="854"/>
      <c r="CJ104" s="1068">
        <v>1</v>
      </c>
      <c r="CK104" s="854" t="s">
        <v>12</v>
      </c>
      <c r="CL104" s="854"/>
      <c r="CM104" s="1068">
        <v>1</v>
      </c>
      <c r="CN104" s="854" t="s">
        <v>12</v>
      </c>
      <c r="CO104" s="854"/>
      <c r="CP104" s="1068">
        <v>1</v>
      </c>
      <c r="CQ104" s="854" t="s">
        <v>12</v>
      </c>
      <c r="CR104" s="854"/>
      <c r="CS104" s="1068">
        <v>1</v>
      </c>
      <c r="CT104" s="854" t="s">
        <v>12</v>
      </c>
      <c r="CU104" s="854"/>
      <c r="CV104" s="1068">
        <v>1</v>
      </c>
      <c r="CW104" s="854" t="s">
        <v>12</v>
      </c>
      <c r="CX104" s="854"/>
      <c r="CY104" s="1068">
        <v>1</v>
      </c>
      <c r="CZ104" s="854" t="s">
        <v>12</v>
      </c>
      <c r="DA104" s="854"/>
      <c r="DB104" s="1068">
        <v>1</v>
      </c>
      <c r="DC104" s="912" t="s">
        <v>12</v>
      </c>
      <c r="DD104" s="1068">
        <v>1</v>
      </c>
      <c r="DE104" s="912" t="s">
        <v>12</v>
      </c>
      <c r="DF104" s="1068">
        <v>1</v>
      </c>
      <c r="DG104" s="854" t="s">
        <v>12</v>
      </c>
      <c r="DH104" s="854"/>
      <c r="DI104" s="1068">
        <v>1</v>
      </c>
      <c r="DJ104" s="854" t="s">
        <v>12</v>
      </c>
      <c r="DK104" s="854"/>
      <c r="DL104" s="1068">
        <v>1</v>
      </c>
      <c r="DM104" s="854" t="s">
        <v>12</v>
      </c>
      <c r="DN104" s="854"/>
      <c r="DO104" s="1068">
        <v>1</v>
      </c>
      <c r="DP104" s="854" t="s">
        <v>12</v>
      </c>
      <c r="DQ104" s="854"/>
      <c r="DR104" s="1068">
        <v>1</v>
      </c>
      <c r="DS104" s="854" t="s">
        <v>12</v>
      </c>
      <c r="DT104" s="854"/>
      <c r="DU104" s="1068">
        <v>1</v>
      </c>
      <c r="DV104" s="854" t="s">
        <v>12</v>
      </c>
      <c r="DW104" s="854"/>
      <c r="DX104" s="1068">
        <v>1</v>
      </c>
      <c r="DY104" s="854" t="s">
        <v>12</v>
      </c>
      <c r="DZ104" s="854"/>
      <c r="EA104" s="852"/>
      <c r="EB104" s="854" t="s">
        <v>3</v>
      </c>
      <c r="EC104" s="854"/>
      <c r="ED104" s="852"/>
      <c r="EE104" s="912" t="s">
        <v>3</v>
      </c>
      <c r="EF104" s="852"/>
      <c r="EG104" s="854" t="s">
        <v>3</v>
      </c>
      <c r="EH104" s="854"/>
      <c r="EI104" s="852"/>
      <c r="EJ104" s="854" t="s">
        <v>3</v>
      </c>
      <c r="EK104" s="854"/>
      <c r="EL104" s="852"/>
      <c r="EM104" s="854" t="s">
        <v>3</v>
      </c>
      <c r="EN104" s="854"/>
      <c r="EO104" s="852"/>
      <c r="EP104" s="854" t="s">
        <v>3</v>
      </c>
      <c r="EQ104" s="854"/>
      <c r="ER104" s="852"/>
      <c r="ES104" s="854" t="s">
        <v>3</v>
      </c>
      <c r="ET104" s="854"/>
      <c r="EU104" s="852"/>
      <c r="EV104" s="854" t="s">
        <v>3</v>
      </c>
      <c r="EW104" s="854"/>
      <c r="EX104" s="852"/>
      <c r="EY104" s="854" t="s">
        <v>3</v>
      </c>
      <c r="EZ104" s="854"/>
      <c r="FA104" s="852"/>
      <c r="FB104" s="854" t="s">
        <v>3</v>
      </c>
      <c r="FC104" s="854"/>
      <c r="FD104" s="852"/>
      <c r="FE104" s="854" t="s">
        <v>3</v>
      </c>
      <c r="FF104" s="854"/>
      <c r="FG104" s="852"/>
      <c r="FH104" s="854" t="s">
        <v>3</v>
      </c>
      <c r="FI104" s="854"/>
      <c r="FJ104" s="852"/>
      <c r="FK104" s="854" t="s">
        <v>3</v>
      </c>
      <c r="FL104" s="854"/>
      <c r="FM104" s="852"/>
      <c r="FN104" s="854" t="s">
        <v>3</v>
      </c>
      <c r="FO104" s="854"/>
      <c r="FP104" s="852"/>
      <c r="FQ104" s="854" t="s">
        <v>3</v>
      </c>
      <c r="FR104" s="854"/>
      <c r="FS104" s="852"/>
      <c r="FT104" s="854" t="s">
        <v>3</v>
      </c>
      <c r="FU104" s="854"/>
      <c r="FV104" s="852"/>
      <c r="FW104" s="854" t="s">
        <v>3</v>
      </c>
      <c r="FX104" s="854"/>
      <c r="FY104" s="852"/>
      <c r="FZ104" s="854" t="s">
        <v>3</v>
      </c>
      <c r="GA104" s="854"/>
      <c r="GB104" s="852"/>
      <c r="GC104" s="854" t="s">
        <v>3</v>
      </c>
      <c r="GD104" s="854"/>
      <c r="GE104" s="852"/>
      <c r="GF104" s="854" t="s">
        <v>3</v>
      </c>
      <c r="GG104" s="854"/>
      <c r="GH104" s="852"/>
      <c r="GI104" s="854" t="s">
        <v>3</v>
      </c>
      <c r="GJ104" s="854"/>
      <c r="GK104" s="779">
        <v>1</v>
      </c>
      <c r="GL104" s="855" t="s">
        <v>12</v>
      </c>
      <c r="GM104" s="855"/>
      <c r="GN104" s="779">
        <v>1</v>
      </c>
      <c r="GO104" s="855" t="s">
        <v>12</v>
      </c>
      <c r="GP104" s="855"/>
      <c r="GQ104" s="779">
        <v>1</v>
      </c>
      <c r="GR104" s="855" t="s">
        <v>12</v>
      </c>
      <c r="GS104" s="855"/>
      <c r="GT104" s="779">
        <v>1</v>
      </c>
      <c r="GU104" s="855" t="s">
        <v>12</v>
      </c>
      <c r="GV104" s="855"/>
      <c r="GW104" s="779">
        <v>1</v>
      </c>
      <c r="GX104" s="855" t="s">
        <v>12</v>
      </c>
      <c r="GY104" s="855"/>
      <c r="GZ104" s="779">
        <v>5</v>
      </c>
      <c r="HA104" s="855" t="s">
        <v>12</v>
      </c>
      <c r="HB104" s="855"/>
      <c r="HC104" s="779">
        <v>1</v>
      </c>
      <c r="HD104" s="855" t="s">
        <v>12</v>
      </c>
      <c r="HE104" s="855"/>
      <c r="HF104" s="779">
        <v>1</v>
      </c>
      <c r="HG104" s="855" t="s">
        <v>12</v>
      </c>
      <c r="HH104" s="855"/>
      <c r="HI104" s="779">
        <v>1</v>
      </c>
      <c r="HJ104" s="855" t="s">
        <v>12</v>
      </c>
      <c r="HK104" s="855"/>
      <c r="HL104" s="779">
        <v>1</v>
      </c>
      <c r="HM104" s="855" t="s">
        <v>12</v>
      </c>
      <c r="HN104" s="855"/>
      <c r="HO104" s="779">
        <v>1</v>
      </c>
      <c r="HP104" s="855" t="s">
        <v>12</v>
      </c>
      <c r="HQ104" s="855"/>
      <c r="HR104" s="779">
        <v>1</v>
      </c>
      <c r="HS104" s="855" t="s">
        <v>12</v>
      </c>
      <c r="HT104" s="855"/>
      <c r="HU104" s="779">
        <v>1</v>
      </c>
      <c r="HV104" s="855" t="s">
        <v>12</v>
      </c>
      <c r="HW104" s="855"/>
      <c r="HX104" s="779">
        <v>1</v>
      </c>
      <c r="HY104" s="855" t="s">
        <v>12</v>
      </c>
      <c r="HZ104" s="855"/>
      <c r="IA104" s="779">
        <v>1</v>
      </c>
      <c r="IB104" s="855" t="s">
        <v>12</v>
      </c>
      <c r="IC104" s="855"/>
      <c r="ID104" s="779">
        <v>1</v>
      </c>
      <c r="IE104" s="855" t="s">
        <v>12</v>
      </c>
      <c r="IF104" s="855"/>
      <c r="IG104" s="779">
        <v>1</v>
      </c>
      <c r="IH104" s="855" t="s">
        <v>12</v>
      </c>
      <c r="II104" s="855"/>
      <c r="IJ104" s="779">
        <v>1</v>
      </c>
      <c r="IK104" s="856" t="s">
        <v>12</v>
      </c>
      <c r="IL104" s="779">
        <v>1</v>
      </c>
      <c r="IM104" s="856" t="s">
        <v>12</v>
      </c>
      <c r="IN104" s="779">
        <v>1</v>
      </c>
      <c r="IO104" s="855" t="s">
        <v>12</v>
      </c>
      <c r="IP104" s="855"/>
      <c r="IQ104" s="779">
        <v>1</v>
      </c>
      <c r="IR104" s="855" t="s">
        <v>12</v>
      </c>
      <c r="IS104" s="855"/>
      <c r="IT104" s="779">
        <v>1</v>
      </c>
      <c r="IU104" s="855" t="s">
        <v>12</v>
      </c>
      <c r="IV104" s="855"/>
      <c r="IW104" s="870"/>
      <c r="IX104" s="1070"/>
      <c r="IY104" s="1070"/>
      <c r="IZ104" s="870"/>
      <c r="JA104" s="1070"/>
      <c r="JB104" s="1070"/>
      <c r="JC104" s="870"/>
      <c r="JD104" s="1070"/>
      <c r="JE104" s="1070"/>
      <c r="JF104" s="870"/>
      <c r="JG104" s="1070"/>
      <c r="JH104" s="1070"/>
      <c r="JI104" s="870"/>
      <c r="JJ104" s="1070"/>
      <c r="JK104" s="1070"/>
      <c r="JL104" s="870"/>
      <c r="JM104" s="913"/>
      <c r="JN104" s="913"/>
      <c r="JO104" s="996"/>
      <c r="JP104" s="997"/>
      <c r="JQ104" s="997"/>
      <c r="JR104" s="996"/>
      <c r="JS104" s="997"/>
      <c r="JT104" s="997"/>
      <c r="JU104" s="996"/>
      <c r="JV104" s="997"/>
      <c r="JW104" s="997"/>
      <c r="JX104" s="996"/>
      <c r="JY104" s="997"/>
      <c r="JZ104" s="997"/>
      <c r="KA104" s="998"/>
      <c r="KB104" s="997"/>
      <c r="KC104" s="997"/>
      <c r="KD104" s="996"/>
      <c r="KE104" s="997"/>
      <c r="KF104" s="997"/>
      <c r="KG104" s="997"/>
      <c r="KH104" s="997"/>
      <c r="KI104" s="997"/>
      <c r="KJ104" s="996"/>
      <c r="KK104" s="996"/>
      <c r="KL104" s="996"/>
      <c r="KM104" s="996"/>
      <c r="KN104" s="996"/>
      <c r="KO104" s="996"/>
      <c r="KP104" s="996"/>
      <c r="KQ104" s="996"/>
      <c r="KR104" s="996"/>
      <c r="KS104" s="998"/>
      <c r="KT104" s="997"/>
      <c r="KU104" s="997"/>
      <c r="KV104" s="996"/>
      <c r="KW104" s="997"/>
      <c r="KX104" s="997"/>
      <c r="KY104" s="996"/>
      <c r="KZ104" s="997"/>
      <c r="LA104" s="997"/>
      <c r="LB104" s="996"/>
      <c r="LC104" s="997"/>
      <c r="LD104" s="997"/>
      <c r="LE104" s="996"/>
      <c r="LF104" s="997"/>
      <c r="LG104" s="997"/>
      <c r="LH104" s="996"/>
      <c r="LI104" s="997"/>
      <c r="LJ104" s="997"/>
      <c r="LK104" s="996"/>
      <c r="LL104" s="997"/>
      <c r="LM104" s="997"/>
      <c r="LN104" s="998"/>
      <c r="LO104" s="997"/>
      <c r="LP104" s="997"/>
      <c r="LQ104" s="996"/>
      <c r="LR104" s="997"/>
      <c r="LS104" s="997"/>
      <c r="LT104" s="996"/>
      <c r="LU104" s="997"/>
      <c r="LV104" s="997"/>
      <c r="LW104" s="996"/>
      <c r="LX104" s="997"/>
      <c r="LY104" s="997"/>
      <c r="LZ104" s="996"/>
      <c r="MA104" s="997"/>
      <c r="MB104" s="997"/>
      <c r="MC104" s="996"/>
      <c r="MD104" s="997"/>
      <c r="ME104" s="997"/>
      <c r="MF104" s="999"/>
      <c r="MG104" s="997"/>
      <c r="MH104" s="997"/>
      <c r="MI104" s="998"/>
      <c r="MJ104" s="997"/>
      <c r="MK104" s="997"/>
      <c r="ML104" s="996"/>
      <c r="MM104" s="997"/>
      <c r="MN104" s="997"/>
      <c r="MO104" s="996"/>
      <c r="MP104" s="997"/>
      <c r="MQ104" s="997"/>
      <c r="MR104" s="996"/>
      <c r="MS104" s="997"/>
      <c r="MT104" s="997"/>
      <c r="MU104" s="996"/>
      <c r="MV104" s="997"/>
      <c r="MW104" s="997"/>
      <c r="MX104" s="996"/>
      <c r="MY104" s="997"/>
      <c r="MZ104" s="997"/>
      <c r="NA104" s="996"/>
      <c r="NB104" s="997"/>
      <c r="NC104" s="997"/>
      <c r="ND104" s="998"/>
      <c r="NE104" s="997"/>
      <c r="NF104" s="997"/>
      <c r="NG104" s="996"/>
      <c r="NH104" s="997"/>
      <c r="NI104" s="997"/>
      <c r="NJ104" s="996"/>
      <c r="NK104" s="997"/>
      <c r="NL104" s="997"/>
      <c r="NM104" s="996"/>
      <c r="NN104" s="997"/>
      <c r="NO104" s="997"/>
      <c r="NP104" s="1000"/>
      <c r="NQ104" s="997"/>
      <c r="NR104" s="997"/>
      <c r="NS104" s="996"/>
      <c r="NT104" s="997"/>
      <c r="NU104" s="997"/>
      <c r="NV104" s="996"/>
      <c r="NW104" s="997"/>
      <c r="NX104" s="997"/>
      <c r="NY104" s="998"/>
      <c r="NZ104" s="997"/>
      <c r="OA104" s="997"/>
      <c r="OB104" s="996"/>
      <c r="OC104" s="997"/>
      <c r="OD104" s="997"/>
      <c r="OE104" s="996"/>
      <c r="OF104" s="997"/>
      <c r="OG104" s="997"/>
      <c r="OH104" s="996"/>
      <c r="OI104" s="997"/>
      <c r="OJ104" s="997"/>
      <c r="OK104" s="996"/>
      <c r="OL104" s="997"/>
      <c r="OM104" s="997"/>
      <c r="ON104" s="996"/>
      <c r="OO104" s="997"/>
      <c r="OP104" s="997"/>
      <c r="OQ104" s="996"/>
      <c r="OR104" s="997"/>
      <c r="OS104" s="997"/>
      <c r="OT104" s="998"/>
      <c r="OU104" s="1071"/>
      <c r="OV104" s="1071"/>
      <c r="OW104" s="998"/>
      <c r="OX104" s="1071"/>
      <c r="OY104" s="1071"/>
      <c r="OZ104" s="998"/>
      <c r="PA104" s="1071"/>
      <c r="PB104" s="1071"/>
    </row>
    <row r="105" spans="1:418" ht="12.75" customHeight="1" x14ac:dyDescent="0.25">
      <c r="A105" s="1091" t="s">
        <v>335</v>
      </c>
      <c r="B105" s="1018" t="s">
        <v>557</v>
      </c>
      <c r="C105" s="2230" t="s">
        <v>2</v>
      </c>
      <c r="D105" s="769">
        <v>7100</v>
      </c>
      <c r="E105" s="852"/>
      <c r="F105" s="854" t="s">
        <v>3</v>
      </c>
      <c r="G105" s="854"/>
      <c r="H105" s="852"/>
      <c r="I105" s="854" t="s">
        <v>3</v>
      </c>
      <c r="J105" s="854"/>
      <c r="K105" s="852"/>
      <c r="L105" s="854" t="s">
        <v>3</v>
      </c>
      <c r="M105" s="854"/>
      <c r="N105" s="852"/>
      <c r="O105" s="854" t="s">
        <v>3</v>
      </c>
      <c r="P105" s="854"/>
      <c r="Q105" s="852"/>
      <c r="R105" s="854" t="s">
        <v>3</v>
      </c>
      <c r="S105" s="854"/>
      <c r="T105" s="852"/>
      <c r="U105" s="854" t="s">
        <v>3</v>
      </c>
      <c r="V105" s="854"/>
      <c r="W105" s="852"/>
      <c r="X105" s="854" t="s">
        <v>3</v>
      </c>
      <c r="Y105" s="854"/>
      <c r="Z105" s="852"/>
      <c r="AA105" s="854" t="s">
        <v>3</v>
      </c>
      <c r="AB105" s="854"/>
      <c r="AC105" s="852"/>
      <c r="AD105" s="854" t="s">
        <v>3</v>
      </c>
      <c r="AE105" s="854"/>
      <c r="AF105" s="852"/>
      <c r="AG105" s="854" t="s">
        <v>3</v>
      </c>
      <c r="AH105" s="854"/>
      <c r="AI105" s="852"/>
      <c r="AJ105" s="854" t="s">
        <v>3</v>
      </c>
      <c r="AK105" s="854"/>
      <c r="AL105" s="852"/>
      <c r="AM105" s="854" t="s">
        <v>3</v>
      </c>
      <c r="AN105" s="854"/>
      <c r="AO105" s="852"/>
      <c r="AP105" s="854" t="s">
        <v>3</v>
      </c>
      <c r="AQ105" s="854"/>
      <c r="AR105" s="852"/>
      <c r="AS105" s="854" t="s">
        <v>3</v>
      </c>
      <c r="AT105" s="854"/>
      <c r="AU105" s="852"/>
      <c r="AV105" s="854" t="s">
        <v>3</v>
      </c>
      <c r="AW105" s="854"/>
      <c r="AX105" s="852"/>
      <c r="AY105" s="854" t="s">
        <v>3</v>
      </c>
      <c r="AZ105" s="854"/>
      <c r="BA105" s="852"/>
      <c r="BB105" s="854" t="s">
        <v>3</v>
      </c>
      <c r="BC105" s="854"/>
      <c r="BD105" s="852"/>
      <c r="BE105" s="854" t="s">
        <v>3</v>
      </c>
      <c r="BF105" s="854"/>
      <c r="BG105" s="852"/>
      <c r="BH105" s="854" t="s">
        <v>3</v>
      </c>
      <c r="BI105" s="854"/>
      <c r="BJ105" s="852"/>
      <c r="BK105" s="854" t="s">
        <v>3</v>
      </c>
      <c r="BL105" s="854"/>
      <c r="BM105" s="852"/>
      <c r="BN105" s="854" t="s">
        <v>3</v>
      </c>
      <c r="BO105" s="854"/>
      <c r="BP105" s="852"/>
      <c r="BQ105" s="854" t="s">
        <v>3</v>
      </c>
      <c r="BR105" s="854"/>
      <c r="BS105" s="852"/>
      <c r="BT105" s="912" t="s">
        <v>3</v>
      </c>
      <c r="BU105" s="852"/>
      <c r="BV105" s="854" t="s">
        <v>3</v>
      </c>
      <c r="BW105" s="854"/>
      <c r="BX105" s="852"/>
      <c r="BY105" s="854" t="s">
        <v>3</v>
      </c>
      <c r="BZ105" s="854"/>
      <c r="CA105" s="852"/>
      <c r="CB105" s="854" t="s">
        <v>3</v>
      </c>
      <c r="CC105" s="854"/>
      <c r="CD105" s="852"/>
      <c r="CE105" s="854" t="s">
        <v>3</v>
      </c>
      <c r="CF105" s="854"/>
      <c r="CG105" s="852"/>
      <c r="CH105" s="854" t="s">
        <v>3</v>
      </c>
      <c r="CI105" s="854"/>
      <c r="CJ105" s="852"/>
      <c r="CK105" s="854" t="s">
        <v>3</v>
      </c>
      <c r="CL105" s="854"/>
      <c r="CM105" s="852"/>
      <c r="CN105" s="854" t="s">
        <v>3</v>
      </c>
      <c r="CO105" s="854"/>
      <c r="CP105" s="852"/>
      <c r="CQ105" s="854" t="s">
        <v>3</v>
      </c>
      <c r="CR105" s="854"/>
      <c r="CS105" s="852"/>
      <c r="CT105" s="854" t="s">
        <v>3</v>
      </c>
      <c r="CU105" s="854"/>
      <c r="CV105" s="852"/>
      <c r="CW105" s="854" t="s">
        <v>3</v>
      </c>
      <c r="CX105" s="854"/>
      <c r="CY105" s="852"/>
      <c r="CZ105" s="854" t="s">
        <v>3</v>
      </c>
      <c r="DA105" s="854"/>
      <c r="DB105" s="852"/>
      <c r="DC105" s="912" t="s">
        <v>3</v>
      </c>
      <c r="DD105" s="852"/>
      <c r="DE105" s="912" t="s">
        <v>3</v>
      </c>
      <c r="DF105" s="852"/>
      <c r="DG105" s="854" t="s">
        <v>3</v>
      </c>
      <c r="DH105" s="854"/>
      <c r="DI105" s="852"/>
      <c r="DJ105" s="854" t="s">
        <v>3</v>
      </c>
      <c r="DK105" s="854"/>
      <c r="DL105" s="852"/>
      <c r="DM105" s="854" t="s">
        <v>3</v>
      </c>
      <c r="DN105" s="854"/>
      <c r="DO105" s="852"/>
      <c r="DP105" s="854" t="s">
        <v>3</v>
      </c>
      <c r="DQ105" s="854"/>
      <c r="DR105" s="852"/>
      <c r="DS105" s="854" t="s">
        <v>3</v>
      </c>
      <c r="DT105" s="854"/>
      <c r="DU105" s="852"/>
      <c r="DV105" s="854" t="s">
        <v>3</v>
      </c>
      <c r="DW105" s="854"/>
      <c r="DX105" s="852"/>
      <c r="DY105" s="854" t="s">
        <v>3</v>
      </c>
      <c r="DZ105" s="854"/>
      <c r="EA105" s="1068">
        <v>1</v>
      </c>
      <c r="EB105" s="854" t="s">
        <v>12</v>
      </c>
      <c r="EC105" s="854"/>
      <c r="ED105" s="1068">
        <v>1</v>
      </c>
      <c r="EE105" s="912" t="s">
        <v>12</v>
      </c>
      <c r="EF105" s="1068">
        <v>1</v>
      </c>
      <c r="EG105" s="854" t="s">
        <v>12</v>
      </c>
      <c r="EH105" s="854"/>
      <c r="EI105" s="1068">
        <v>1</v>
      </c>
      <c r="EJ105" s="854" t="s">
        <v>12</v>
      </c>
      <c r="EK105" s="854"/>
      <c r="EL105" s="1068">
        <v>1</v>
      </c>
      <c r="EM105" s="854" t="s">
        <v>12</v>
      </c>
      <c r="EN105" s="854"/>
      <c r="EO105" s="1068">
        <v>1</v>
      </c>
      <c r="EP105" s="854" t="s">
        <v>12</v>
      </c>
      <c r="EQ105" s="854"/>
      <c r="ER105" s="1068">
        <v>1</v>
      </c>
      <c r="ES105" s="854" t="s">
        <v>12</v>
      </c>
      <c r="ET105" s="854"/>
      <c r="EU105" s="1068">
        <v>11</v>
      </c>
      <c r="EV105" s="854" t="s">
        <v>12</v>
      </c>
      <c r="EW105" s="854"/>
      <c r="EX105" s="1068">
        <v>5</v>
      </c>
      <c r="EY105" s="854" t="s">
        <v>12</v>
      </c>
      <c r="EZ105" s="854"/>
      <c r="FA105" s="1068">
        <v>5</v>
      </c>
      <c r="FB105" s="854" t="s">
        <v>12</v>
      </c>
      <c r="FC105" s="854"/>
      <c r="FD105" s="1068">
        <v>5</v>
      </c>
      <c r="FE105" s="854" t="s">
        <v>12</v>
      </c>
      <c r="FF105" s="854"/>
      <c r="FG105" s="1068">
        <v>5</v>
      </c>
      <c r="FH105" s="854" t="s">
        <v>12</v>
      </c>
      <c r="FI105" s="854"/>
      <c r="FJ105" s="1068">
        <v>5</v>
      </c>
      <c r="FK105" s="854" t="s">
        <v>12</v>
      </c>
      <c r="FL105" s="854"/>
      <c r="FM105" s="1068">
        <v>50</v>
      </c>
      <c r="FN105" s="854" t="s">
        <v>12</v>
      </c>
      <c r="FO105" s="854"/>
      <c r="FP105" s="1068">
        <v>11</v>
      </c>
      <c r="FQ105" s="854" t="s">
        <v>12</v>
      </c>
      <c r="FR105" s="854"/>
      <c r="FS105" s="1068">
        <v>5</v>
      </c>
      <c r="FT105" s="854" t="s">
        <v>12</v>
      </c>
      <c r="FU105" s="854"/>
      <c r="FV105" s="1068">
        <v>5</v>
      </c>
      <c r="FW105" s="854" t="s">
        <v>12</v>
      </c>
      <c r="FX105" s="854"/>
      <c r="FY105" s="1068">
        <v>5</v>
      </c>
      <c r="FZ105" s="854" t="s">
        <v>12</v>
      </c>
      <c r="GA105" s="854"/>
      <c r="GB105" s="1068">
        <v>5</v>
      </c>
      <c r="GC105" s="854" t="s">
        <v>12</v>
      </c>
      <c r="GD105" s="854"/>
      <c r="GE105" s="1068">
        <v>5</v>
      </c>
      <c r="GF105" s="854" t="s">
        <v>12</v>
      </c>
      <c r="GG105" s="854"/>
      <c r="GH105" s="1068">
        <v>50</v>
      </c>
      <c r="GI105" s="854" t="s">
        <v>12</v>
      </c>
      <c r="GJ105" s="854"/>
      <c r="GK105" s="779">
        <v>1</v>
      </c>
      <c r="GL105" s="855" t="s">
        <v>12</v>
      </c>
      <c r="GM105" s="855"/>
      <c r="GN105" s="779">
        <v>1</v>
      </c>
      <c r="GO105" s="855" t="s">
        <v>12</v>
      </c>
      <c r="GP105" s="855"/>
      <c r="GQ105" s="779">
        <v>1</v>
      </c>
      <c r="GR105" s="855" t="s">
        <v>12</v>
      </c>
      <c r="GS105" s="855"/>
      <c r="GT105" s="779">
        <v>1</v>
      </c>
      <c r="GU105" s="855" t="s">
        <v>12</v>
      </c>
      <c r="GV105" s="855"/>
      <c r="GW105" s="779">
        <v>1</v>
      </c>
      <c r="GX105" s="855" t="s">
        <v>12</v>
      </c>
      <c r="GY105" s="855"/>
      <c r="GZ105" s="779">
        <v>5</v>
      </c>
      <c r="HA105" s="855" t="s">
        <v>12</v>
      </c>
      <c r="HB105" s="855"/>
      <c r="HC105" s="779">
        <v>1</v>
      </c>
      <c r="HD105" s="855" t="s">
        <v>12</v>
      </c>
      <c r="HE105" s="855"/>
      <c r="HF105" s="779">
        <v>1</v>
      </c>
      <c r="HG105" s="855" t="s">
        <v>12</v>
      </c>
      <c r="HH105" s="855"/>
      <c r="HI105" s="779">
        <v>1</v>
      </c>
      <c r="HJ105" s="855" t="s">
        <v>12</v>
      </c>
      <c r="HK105" s="855"/>
      <c r="HL105" s="779">
        <v>1</v>
      </c>
      <c r="HM105" s="855" t="s">
        <v>12</v>
      </c>
      <c r="HN105" s="855"/>
      <c r="HO105" s="779">
        <v>1</v>
      </c>
      <c r="HP105" s="855" t="s">
        <v>12</v>
      </c>
      <c r="HQ105" s="855"/>
      <c r="HR105" s="779">
        <v>1</v>
      </c>
      <c r="HS105" s="855" t="s">
        <v>12</v>
      </c>
      <c r="HT105" s="855"/>
      <c r="HU105" s="779">
        <v>1</v>
      </c>
      <c r="HV105" s="855" t="s">
        <v>12</v>
      </c>
      <c r="HW105" s="855"/>
      <c r="HX105" s="779">
        <v>1</v>
      </c>
      <c r="HY105" s="855" t="s">
        <v>12</v>
      </c>
      <c r="HZ105" s="855"/>
      <c r="IA105" s="779">
        <v>1</v>
      </c>
      <c r="IB105" s="855" t="s">
        <v>12</v>
      </c>
      <c r="IC105" s="855"/>
      <c r="ID105" s="779">
        <v>1</v>
      </c>
      <c r="IE105" s="855" t="s">
        <v>12</v>
      </c>
      <c r="IF105" s="855"/>
      <c r="IG105" s="779">
        <v>1</v>
      </c>
      <c r="IH105" s="855" t="s">
        <v>12</v>
      </c>
      <c r="II105" s="855"/>
      <c r="IJ105" s="779">
        <v>1</v>
      </c>
      <c r="IK105" s="856" t="s">
        <v>12</v>
      </c>
      <c r="IL105" s="779">
        <v>1</v>
      </c>
      <c r="IM105" s="856" t="s">
        <v>12</v>
      </c>
      <c r="IN105" s="779">
        <v>1</v>
      </c>
      <c r="IO105" s="855" t="s">
        <v>12</v>
      </c>
      <c r="IP105" s="855"/>
      <c r="IQ105" s="779">
        <v>1</v>
      </c>
      <c r="IR105" s="855" t="s">
        <v>12</v>
      </c>
      <c r="IS105" s="855"/>
      <c r="IT105" s="779">
        <v>1</v>
      </c>
      <c r="IU105" s="855" t="s">
        <v>12</v>
      </c>
      <c r="IV105" s="855"/>
      <c r="IW105" s="870"/>
      <c r="IX105" s="1070"/>
      <c r="IY105" s="1070"/>
      <c r="IZ105" s="870"/>
      <c r="JA105" s="1070"/>
      <c r="JB105" s="1070"/>
      <c r="JC105" s="870"/>
      <c r="JD105" s="1070"/>
      <c r="JE105" s="1070"/>
      <c r="JF105" s="870"/>
      <c r="JG105" s="1070"/>
      <c r="JH105" s="1070"/>
      <c r="JI105" s="870"/>
      <c r="JJ105" s="1070"/>
      <c r="JK105" s="1070"/>
      <c r="JL105" s="870"/>
      <c r="JM105" s="913"/>
      <c r="JN105" s="913"/>
      <c r="JO105" s="996"/>
      <c r="JP105" s="997"/>
      <c r="JQ105" s="997"/>
      <c r="JR105" s="996"/>
      <c r="JS105" s="997"/>
      <c r="JT105" s="997"/>
      <c r="JU105" s="996"/>
      <c r="JV105" s="997"/>
      <c r="JW105" s="997"/>
      <c r="JX105" s="996"/>
      <c r="JY105" s="997"/>
      <c r="JZ105" s="997"/>
      <c r="KA105" s="998"/>
      <c r="KB105" s="997"/>
      <c r="KC105" s="997"/>
      <c r="KD105" s="996"/>
      <c r="KE105" s="997"/>
      <c r="KF105" s="997"/>
      <c r="KG105" s="997"/>
      <c r="KH105" s="997"/>
      <c r="KI105" s="997"/>
      <c r="KJ105" s="996"/>
      <c r="KK105" s="996"/>
      <c r="KL105" s="996"/>
      <c r="KM105" s="996"/>
      <c r="KN105" s="996"/>
      <c r="KO105" s="996"/>
      <c r="KP105" s="996"/>
      <c r="KQ105" s="996"/>
      <c r="KR105" s="996"/>
      <c r="KS105" s="998"/>
      <c r="KT105" s="997"/>
      <c r="KU105" s="997"/>
      <c r="KV105" s="996"/>
      <c r="KW105" s="997"/>
      <c r="KX105" s="997"/>
      <c r="KY105" s="996"/>
      <c r="KZ105" s="997"/>
      <c r="LA105" s="997"/>
      <c r="LB105" s="996"/>
      <c r="LC105" s="997"/>
      <c r="LD105" s="997"/>
      <c r="LE105" s="996"/>
      <c r="LF105" s="997"/>
      <c r="LG105" s="997"/>
      <c r="LH105" s="996"/>
      <c r="LI105" s="997"/>
      <c r="LJ105" s="997"/>
      <c r="LK105" s="996"/>
      <c r="LL105" s="997"/>
      <c r="LM105" s="997"/>
      <c r="LN105" s="998"/>
      <c r="LO105" s="997"/>
      <c r="LP105" s="997"/>
      <c r="LQ105" s="996"/>
      <c r="LR105" s="997"/>
      <c r="LS105" s="997"/>
      <c r="LT105" s="996"/>
      <c r="LU105" s="997"/>
      <c r="LV105" s="997"/>
      <c r="LW105" s="996"/>
      <c r="LX105" s="997"/>
      <c r="LY105" s="997"/>
      <c r="LZ105" s="996"/>
      <c r="MA105" s="997"/>
      <c r="MB105" s="997"/>
      <c r="MC105" s="996"/>
      <c r="MD105" s="997"/>
      <c r="ME105" s="997"/>
      <c r="MF105" s="999"/>
      <c r="MG105" s="997"/>
      <c r="MH105" s="997"/>
      <c r="MI105" s="998"/>
      <c r="MJ105" s="997"/>
      <c r="MK105" s="997"/>
      <c r="ML105" s="996"/>
      <c r="MM105" s="997"/>
      <c r="MN105" s="997"/>
      <c r="MO105" s="996"/>
      <c r="MP105" s="997"/>
      <c r="MQ105" s="997"/>
      <c r="MR105" s="996"/>
      <c r="MS105" s="997"/>
      <c r="MT105" s="997"/>
      <c r="MU105" s="996"/>
      <c r="MV105" s="997"/>
      <c r="MW105" s="997"/>
      <c r="MX105" s="996"/>
      <c r="MY105" s="997"/>
      <c r="MZ105" s="997"/>
      <c r="NA105" s="996"/>
      <c r="NB105" s="997"/>
      <c r="NC105" s="997"/>
      <c r="ND105" s="998"/>
      <c r="NE105" s="997"/>
      <c r="NF105" s="997"/>
      <c r="NG105" s="996"/>
      <c r="NH105" s="997"/>
      <c r="NI105" s="997"/>
      <c r="NJ105" s="996"/>
      <c r="NK105" s="997"/>
      <c r="NL105" s="997"/>
      <c r="NM105" s="996"/>
      <c r="NN105" s="997"/>
      <c r="NO105" s="997"/>
      <c r="NP105" s="1000"/>
      <c r="NQ105" s="997"/>
      <c r="NR105" s="997"/>
      <c r="NS105" s="996"/>
      <c r="NT105" s="997"/>
      <c r="NU105" s="997"/>
      <c r="NV105" s="996"/>
      <c r="NW105" s="997"/>
      <c r="NX105" s="997"/>
      <c r="NY105" s="998"/>
      <c r="NZ105" s="997"/>
      <c r="OA105" s="997"/>
      <c r="OB105" s="996"/>
      <c r="OC105" s="997"/>
      <c r="OD105" s="997"/>
      <c r="OE105" s="996"/>
      <c r="OF105" s="997"/>
      <c r="OG105" s="997"/>
      <c r="OH105" s="996"/>
      <c r="OI105" s="997"/>
      <c r="OJ105" s="997"/>
      <c r="OK105" s="996"/>
      <c r="OL105" s="997"/>
      <c r="OM105" s="997"/>
      <c r="ON105" s="996"/>
      <c r="OO105" s="997"/>
      <c r="OP105" s="997"/>
      <c r="OQ105" s="996"/>
      <c r="OR105" s="997"/>
      <c r="OS105" s="997"/>
      <c r="OT105" s="998"/>
      <c r="OU105" s="1071"/>
      <c r="OV105" s="1071"/>
      <c r="OW105" s="998"/>
      <c r="OX105" s="1071"/>
      <c r="OY105" s="1071"/>
      <c r="OZ105" s="998"/>
      <c r="PA105" s="1071"/>
      <c r="PB105" s="1071"/>
    </row>
    <row r="106" spans="1:418" ht="12.75" customHeight="1" x14ac:dyDescent="0.25">
      <c r="A106" s="1091" t="s">
        <v>119</v>
      </c>
      <c r="B106" s="1018" t="s">
        <v>557</v>
      </c>
      <c r="C106" s="2230" t="s">
        <v>2</v>
      </c>
      <c r="D106" s="770" t="s">
        <v>2</v>
      </c>
      <c r="E106" s="852"/>
      <c r="F106" s="854" t="s">
        <v>3</v>
      </c>
      <c r="G106" s="854"/>
      <c r="H106" s="852"/>
      <c r="I106" s="854" t="s">
        <v>3</v>
      </c>
      <c r="J106" s="854"/>
      <c r="K106" s="852"/>
      <c r="L106" s="854" t="s">
        <v>3</v>
      </c>
      <c r="M106" s="854"/>
      <c r="N106" s="852"/>
      <c r="O106" s="854" t="s">
        <v>3</v>
      </c>
      <c r="P106" s="854"/>
      <c r="Q106" s="852"/>
      <c r="R106" s="854" t="s">
        <v>3</v>
      </c>
      <c r="S106" s="854"/>
      <c r="T106" s="852"/>
      <c r="U106" s="854" t="s">
        <v>3</v>
      </c>
      <c r="V106" s="854"/>
      <c r="W106" s="852"/>
      <c r="X106" s="854" t="s">
        <v>3</v>
      </c>
      <c r="Y106" s="854"/>
      <c r="Z106" s="852"/>
      <c r="AA106" s="854" t="s">
        <v>3</v>
      </c>
      <c r="AB106" s="854"/>
      <c r="AC106" s="852"/>
      <c r="AD106" s="854" t="s">
        <v>3</v>
      </c>
      <c r="AE106" s="854"/>
      <c r="AF106" s="852"/>
      <c r="AG106" s="854" t="s">
        <v>3</v>
      </c>
      <c r="AH106" s="854"/>
      <c r="AI106" s="852"/>
      <c r="AJ106" s="854" t="s">
        <v>3</v>
      </c>
      <c r="AK106" s="854"/>
      <c r="AL106" s="852"/>
      <c r="AM106" s="854" t="s">
        <v>3</v>
      </c>
      <c r="AN106" s="854"/>
      <c r="AO106" s="852"/>
      <c r="AP106" s="854" t="s">
        <v>3</v>
      </c>
      <c r="AQ106" s="854"/>
      <c r="AR106" s="852"/>
      <c r="AS106" s="854" t="s">
        <v>3</v>
      </c>
      <c r="AT106" s="854"/>
      <c r="AU106" s="852"/>
      <c r="AV106" s="854" t="s">
        <v>3</v>
      </c>
      <c r="AW106" s="854"/>
      <c r="AX106" s="852"/>
      <c r="AY106" s="854" t="s">
        <v>3</v>
      </c>
      <c r="AZ106" s="854"/>
      <c r="BA106" s="852"/>
      <c r="BB106" s="854" t="s">
        <v>3</v>
      </c>
      <c r="BC106" s="854"/>
      <c r="BD106" s="852"/>
      <c r="BE106" s="854" t="s">
        <v>3</v>
      </c>
      <c r="BF106" s="854"/>
      <c r="BG106" s="852"/>
      <c r="BH106" s="854" t="s">
        <v>3</v>
      </c>
      <c r="BI106" s="854"/>
      <c r="BJ106" s="852"/>
      <c r="BK106" s="854" t="s">
        <v>3</v>
      </c>
      <c r="BL106" s="854"/>
      <c r="BM106" s="852"/>
      <c r="BN106" s="854" t="s">
        <v>3</v>
      </c>
      <c r="BO106" s="854"/>
      <c r="BP106" s="852"/>
      <c r="BQ106" s="854" t="s">
        <v>3</v>
      </c>
      <c r="BR106" s="854"/>
      <c r="BS106" s="852"/>
      <c r="BT106" s="912" t="s">
        <v>3</v>
      </c>
      <c r="BU106" s="852"/>
      <c r="BV106" s="854" t="s">
        <v>3</v>
      </c>
      <c r="BW106" s="854"/>
      <c r="BX106" s="852"/>
      <c r="BY106" s="854" t="s">
        <v>3</v>
      </c>
      <c r="BZ106" s="854"/>
      <c r="CA106" s="852"/>
      <c r="CB106" s="854" t="s">
        <v>3</v>
      </c>
      <c r="CC106" s="854"/>
      <c r="CD106" s="852"/>
      <c r="CE106" s="854" t="s">
        <v>3</v>
      </c>
      <c r="CF106" s="854"/>
      <c r="CG106" s="852"/>
      <c r="CH106" s="854" t="s">
        <v>3</v>
      </c>
      <c r="CI106" s="854"/>
      <c r="CJ106" s="852"/>
      <c r="CK106" s="854" t="s">
        <v>3</v>
      </c>
      <c r="CL106" s="854"/>
      <c r="CM106" s="852"/>
      <c r="CN106" s="854" t="s">
        <v>3</v>
      </c>
      <c r="CO106" s="854"/>
      <c r="CP106" s="852"/>
      <c r="CQ106" s="854" t="s">
        <v>3</v>
      </c>
      <c r="CR106" s="854"/>
      <c r="CS106" s="852"/>
      <c r="CT106" s="854" t="s">
        <v>3</v>
      </c>
      <c r="CU106" s="854"/>
      <c r="CV106" s="852"/>
      <c r="CW106" s="854" t="s">
        <v>3</v>
      </c>
      <c r="CX106" s="854"/>
      <c r="CY106" s="852"/>
      <c r="CZ106" s="854" t="s">
        <v>3</v>
      </c>
      <c r="DA106" s="854"/>
      <c r="DB106" s="852"/>
      <c r="DC106" s="912" t="s">
        <v>3</v>
      </c>
      <c r="DD106" s="852"/>
      <c r="DE106" s="912" t="s">
        <v>3</v>
      </c>
      <c r="DF106" s="852"/>
      <c r="DG106" s="854" t="s">
        <v>3</v>
      </c>
      <c r="DH106" s="854"/>
      <c r="DI106" s="852"/>
      <c r="DJ106" s="854" t="s">
        <v>3</v>
      </c>
      <c r="DK106" s="854"/>
      <c r="DL106" s="852"/>
      <c r="DM106" s="854" t="s">
        <v>3</v>
      </c>
      <c r="DN106" s="854"/>
      <c r="DO106" s="852"/>
      <c r="DP106" s="854" t="s">
        <v>3</v>
      </c>
      <c r="DQ106" s="854"/>
      <c r="DR106" s="852"/>
      <c r="DS106" s="854" t="s">
        <v>3</v>
      </c>
      <c r="DT106" s="854"/>
      <c r="DU106" s="852"/>
      <c r="DV106" s="854" t="s">
        <v>3</v>
      </c>
      <c r="DW106" s="854"/>
      <c r="DX106" s="852"/>
      <c r="DY106" s="854" t="s">
        <v>3</v>
      </c>
      <c r="DZ106" s="854"/>
      <c r="EA106" s="852"/>
      <c r="EB106" s="854" t="s">
        <v>3</v>
      </c>
      <c r="EC106" s="854"/>
      <c r="ED106" s="852"/>
      <c r="EE106" s="912" t="s">
        <v>3</v>
      </c>
      <c r="EF106" s="852"/>
      <c r="EG106" s="854" t="s">
        <v>3</v>
      </c>
      <c r="EH106" s="854"/>
      <c r="EI106" s="852"/>
      <c r="EJ106" s="854" t="s">
        <v>3</v>
      </c>
      <c r="EK106" s="854"/>
      <c r="EL106" s="852"/>
      <c r="EM106" s="854" t="s">
        <v>3</v>
      </c>
      <c r="EN106" s="854"/>
      <c r="EO106" s="852"/>
      <c r="EP106" s="854" t="s">
        <v>3</v>
      </c>
      <c r="EQ106" s="854"/>
      <c r="ER106" s="852"/>
      <c r="ES106" s="854" t="s">
        <v>3</v>
      </c>
      <c r="ET106" s="854"/>
      <c r="EU106" s="852"/>
      <c r="EV106" s="854" t="s">
        <v>3</v>
      </c>
      <c r="EW106" s="854"/>
      <c r="EX106" s="852"/>
      <c r="EY106" s="854" t="s">
        <v>3</v>
      </c>
      <c r="EZ106" s="854"/>
      <c r="FA106" s="852"/>
      <c r="FB106" s="854" t="s">
        <v>3</v>
      </c>
      <c r="FC106" s="854"/>
      <c r="FD106" s="852"/>
      <c r="FE106" s="854" t="s">
        <v>3</v>
      </c>
      <c r="FF106" s="854"/>
      <c r="FG106" s="852"/>
      <c r="FH106" s="854" t="s">
        <v>3</v>
      </c>
      <c r="FI106" s="854"/>
      <c r="FJ106" s="852"/>
      <c r="FK106" s="854" t="s">
        <v>3</v>
      </c>
      <c r="FL106" s="854"/>
      <c r="FM106" s="852"/>
      <c r="FN106" s="854" t="s">
        <v>3</v>
      </c>
      <c r="FO106" s="854"/>
      <c r="FP106" s="852"/>
      <c r="FQ106" s="854" t="s">
        <v>3</v>
      </c>
      <c r="FR106" s="854"/>
      <c r="FS106" s="852"/>
      <c r="FT106" s="854" t="s">
        <v>3</v>
      </c>
      <c r="FU106" s="854"/>
      <c r="FV106" s="852"/>
      <c r="FW106" s="854" t="s">
        <v>3</v>
      </c>
      <c r="FX106" s="854"/>
      <c r="FY106" s="852"/>
      <c r="FZ106" s="854" t="s">
        <v>3</v>
      </c>
      <c r="GA106" s="854"/>
      <c r="GB106" s="852"/>
      <c r="GC106" s="854" t="s">
        <v>3</v>
      </c>
      <c r="GD106" s="854"/>
      <c r="GE106" s="852"/>
      <c r="GF106" s="854" t="s">
        <v>3</v>
      </c>
      <c r="GG106" s="854"/>
      <c r="GH106" s="852"/>
      <c r="GI106" s="854" t="s">
        <v>3</v>
      </c>
      <c r="GJ106" s="854"/>
      <c r="GK106" s="779"/>
      <c r="GL106" s="855"/>
      <c r="GM106" s="855"/>
      <c r="GN106" s="779"/>
      <c r="GO106" s="855"/>
      <c r="GP106" s="855"/>
      <c r="GQ106" s="779"/>
      <c r="GR106" s="855"/>
      <c r="GS106" s="855"/>
      <c r="GT106" s="779"/>
      <c r="GU106" s="855"/>
      <c r="GV106" s="855"/>
      <c r="GW106" s="779"/>
      <c r="GX106" s="855"/>
      <c r="GY106" s="855"/>
      <c r="GZ106" s="779"/>
      <c r="HA106" s="855"/>
      <c r="HB106" s="855"/>
      <c r="HC106" s="779"/>
      <c r="HD106" s="855"/>
      <c r="HE106" s="855"/>
      <c r="HF106" s="779"/>
      <c r="HG106" s="855"/>
      <c r="HH106" s="855"/>
      <c r="HI106" s="779"/>
      <c r="HJ106" s="855"/>
      <c r="HK106" s="855"/>
      <c r="HL106" s="779"/>
      <c r="HM106" s="855"/>
      <c r="HN106" s="855"/>
      <c r="HO106" s="779"/>
      <c r="HP106" s="855"/>
      <c r="HQ106" s="855"/>
      <c r="HR106" s="779"/>
      <c r="HS106" s="855"/>
      <c r="HT106" s="855"/>
      <c r="HU106" s="779"/>
      <c r="HV106" s="855"/>
      <c r="HW106" s="855"/>
      <c r="HX106" s="779"/>
      <c r="HY106" s="855"/>
      <c r="HZ106" s="855"/>
      <c r="IA106" s="779"/>
      <c r="IB106" s="855"/>
      <c r="IC106" s="855"/>
      <c r="ID106" s="779"/>
      <c r="IE106" s="855"/>
      <c r="IF106" s="855"/>
      <c r="IG106" s="779"/>
      <c r="IH106" s="855"/>
      <c r="II106" s="855"/>
      <c r="IJ106" s="779"/>
      <c r="IK106" s="856"/>
      <c r="IL106" s="779"/>
      <c r="IM106" s="856"/>
      <c r="IN106" s="779"/>
      <c r="IO106" s="855"/>
      <c r="IP106" s="855"/>
      <c r="IQ106" s="779"/>
      <c r="IR106" s="855"/>
      <c r="IS106" s="855"/>
      <c r="IT106" s="779"/>
      <c r="IU106" s="855"/>
      <c r="IV106" s="855"/>
      <c r="IW106" s="870"/>
      <c r="IX106" s="1070"/>
      <c r="IY106" s="1070"/>
      <c r="IZ106" s="870"/>
      <c r="JA106" s="1070"/>
      <c r="JB106" s="1070"/>
      <c r="JC106" s="870"/>
      <c r="JD106" s="1070"/>
      <c r="JE106" s="1070"/>
      <c r="JF106" s="870"/>
      <c r="JG106" s="1070"/>
      <c r="JH106" s="1070"/>
      <c r="JI106" s="870"/>
      <c r="JJ106" s="1070"/>
      <c r="JK106" s="1070"/>
      <c r="JL106" s="870"/>
      <c r="JM106" s="913"/>
      <c r="JN106" s="913"/>
      <c r="JO106" s="996"/>
      <c r="JP106" s="997"/>
      <c r="JQ106" s="997"/>
      <c r="JR106" s="996"/>
      <c r="JS106" s="997"/>
      <c r="JT106" s="997"/>
      <c r="JU106" s="996"/>
      <c r="JV106" s="997"/>
      <c r="JW106" s="997"/>
      <c r="JX106" s="996"/>
      <c r="JY106" s="997"/>
      <c r="JZ106" s="997"/>
      <c r="KA106" s="998"/>
      <c r="KB106" s="997"/>
      <c r="KC106" s="997"/>
      <c r="KD106" s="996"/>
      <c r="KE106" s="997"/>
      <c r="KF106" s="997"/>
      <c r="KG106" s="997"/>
      <c r="KH106" s="997"/>
      <c r="KI106" s="997"/>
      <c r="KJ106" s="996"/>
      <c r="KK106" s="996"/>
      <c r="KL106" s="996"/>
      <c r="KM106" s="996"/>
      <c r="KN106" s="996"/>
      <c r="KO106" s="996"/>
      <c r="KP106" s="996"/>
      <c r="KQ106" s="996"/>
      <c r="KR106" s="996"/>
      <c r="KS106" s="998"/>
      <c r="KT106" s="997"/>
      <c r="KU106" s="997"/>
      <c r="KV106" s="996"/>
      <c r="KW106" s="997"/>
      <c r="KX106" s="997"/>
      <c r="KY106" s="996"/>
      <c r="KZ106" s="997"/>
      <c r="LA106" s="997"/>
      <c r="LB106" s="996"/>
      <c r="LC106" s="997"/>
      <c r="LD106" s="997"/>
      <c r="LE106" s="996"/>
      <c r="LF106" s="997"/>
      <c r="LG106" s="997"/>
      <c r="LH106" s="996"/>
      <c r="LI106" s="997"/>
      <c r="LJ106" s="997"/>
      <c r="LK106" s="996"/>
      <c r="LL106" s="997"/>
      <c r="LM106" s="997"/>
      <c r="LN106" s="998"/>
      <c r="LO106" s="997"/>
      <c r="LP106" s="997"/>
      <c r="LQ106" s="996"/>
      <c r="LR106" s="997"/>
      <c r="LS106" s="997"/>
      <c r="LT106" s="996"/>
      <c r="LU106" s="997"/>
      <c r="LV106" s="997"/>
      <c r="LW106" s="996"/>
      <c r="LX106" s="997"/>
      <c r="LY106" s="997"/>
      <c r="LZ106" s="996"/>
      <c r="MA106" s="997"/>
      <c r="MB106" s="997"/>
      <c r="MC106" s="996"/>
      <c r="MD106" s="997"/>
      <c r="ME106" s="997"/>
      <c r="MF106" s="999"/>
      <c r="MG106" s="997"/>
      <c r="MH106" s="997"/>
      <c r="MI106" s="998"/>
      <c r="MJ106" s="997"/>
      <c r="MK106" s="997"/>
      <c r="ML106" s="996"/>
      <c r="MM106" s="997"/>
      <c r="MN106" s="997"/>
      <c r="MO106" s="996"/>
      <c r="MP106" s="997"/>
      <c r="MQ106" s="997"/>
      <c r="MR106" s="996"/>
      <c r="MS106" s="997"/>
      <c r="MT106" s="997"/>
      <c r="MU106" s="996"/>
      <c r="MV106" s="997"/>
      <c r="MW106" s="997"/>
      <c r="MX106" s="996"/>
      <c r="MY106" s="997"/>
      <c r="MZ106" s="997"/>
      <c r="NA106" s="996"/>
      <c r="NB106" s="997"/>
      <c r="NC106" s="997"/>
      <c r="ND106" s="998"/>
      <c r="NE106" s="997"/>
      <c r="NF106" s="997"/>
      <c r="NG106" s="996"/>
      <c r="NH106" s="997"/>
      <c r="NI106" s="997"/>
      <c r="NJ106" s="996"/>
      <c r="NK106" s="997"/>
      <c r="NL106" s="997"/>
      <c r="NM106" s="996"/>
      <c r="NN106" s="997"/>
      <c r="NO106" s="997"/>
      <c r="NP106" s="1000"/>
      <c r="NQ106" s="997"/>
      <c r="NR106" s="997"/>
      <c r="NS106" s="996"/>
      <c r="NT106" s="997"/>
      <c r="NU106" s="997"/>
      <c r="NV106" s="996"/>
      <c r="NW106" s="997"/>
      <c r="NX106" s="997"/>
      <c r="NY106" s="998"/>
      <c r="NZ106" s="997"/>
      <c r="OA106" s="997"/>
      <c r="OB106" s="996"/>
      <c r="OC106" s="997"/>
      <c r="OD106" s="997"/>
      <c r="OE106" s="996"/>
      <c r="OF106" s="997"/>
      <c r="OG106" s="997"/>
      <c r="OH106" s="996"/>
      <c r="OI106" s="997"/>
      <c r="OJ106" s="997"/>
      <c r="OK106" s="996"/>
      <c r="OL106" s="997"/>
      <c r="OM106" s="997"/>
      <c r="ON106" s="996"/>
      <c r="OO106" s="997"/>
      <c r="OP106" s="997"/>
      <c r="OQ106" s="996"/>
      <c r="OR106" s="997"/>
      <c r="OS106" s="997"/>
      <c r="OT106" s="998"/>
      <c r="OU106" s="1071"/>
      <c r="OV106" s="1071"/>
      <c r="OW106" s="998"/>
      <c r="OX106" s="1071"/>
      <c r="OY106" s="1071"/>
      <c r="OZ106" s="998"/>
      <c r="PA106" s="1071"/>
      <c r="PB106" s="1071"/>
    </row>
    <row r="107" spans="1:418" ht="12.75" customHeight="1" x14ac:dyDescent="0.25">
      <c r="A107" s="1091" t="s">
        <v>120</v>
      </c>
      <c r="B107" s="1018" t="s">
        <v>557</v>
      </c>
      <c r="C107" s="2230" t="s">
        <v>2</v>
      </c>
      <c r="D107" s="770" t="s">
        <v>2</v>
      </c>
      <c r="E107" s="1068">
        <v>1</v>
      </c>
      <c r="F107" s="854" t="s">
        <v>12</v>
      </c>
      <c r="G107" s="854"/>
      <c r="H107" s="1068">
        <v>1</v>
      </c>
      <c r="I107" s="854" t="s">
        <v>12</v>
      </c>
      <c r="J107" s="854"/>
      <c r="K107" s="1068">
        <v>1</v>
      </c>
      <c r="L107" s="854" t="s">
        <v>12</v>
      </c>
      <c r="M107" s="854"/>
      <c r="N107" s="1068">
        <v>1</v>
      </c>
      <c r="O107" s="854" t="s">
        <v>12</v>
      </c>
      <c r="P107" s="854"/>
      <c r="Q107" s="1068">
        <v>1</v>
      </c>
      <c r="R107" s="854" t="s">
        <v>12</v>
      </c>
      <c r="S107" s="854"/>
      <c r="T107" s="1068">
        <v>1</v>
      </c>
      <c r="U107" s="854" t="s">
        <v>12</v>
      </c>
      <c r="V107" s="854"/>
      <c r="W107" s="1068">
        <v>1</v>
      </c>
      <c r="X107" s="854" t="s">
        <v>12</v>
      </c>
      <c r="Y107" s="854"/>
      <c r="Z107" s="1068">
        <v>1</v>
      </c>
      <c r="AA107" s="854" t="s">
        <v>12</v>
      </c>
      <c r="AB107" s="854"/>
      <c r="AC107" s="1068">
        <v>1</v>
      </c>
      <c r="AD107" s="854" t="s">
        <v>12</v>
      </c>
      <c r="AE107" s="854"/>
      <c r="AF107" s="1068">
        <v>1</v>
      </c>
      <c r="AG107" s="854" t="s">
        <v>12</v>
      </c>
      <c r="AH107" s="854"/>
      <c r="AI107" s="1068">
        <v>1</v>
      </c>
      <c r="AJ107" s="854" t="s">
        <v>12</v>
      </c>
      <c r="AK107" s="854"/>
      <c r="AL107" s="1068">
        <v>1</v>
      </c>
      <c r="AM107" s="854" t="s">
        <v>12</v>
      </c>
      <c r="AN107" s="854"/>
      <c r="AO107" s="1068">
        <v>1</v>
      </c>
      <c r="AP107" s="854" t="s">
        <v>12</v>
      </c>
      <c r="AQ107" s="854"/>
      <c r="AR107" s="1068">
        <v>1</v>
      </c>
      <c r="AS107" s="854" t="s">
        <v>12</v>
      </c>
      <c r="AT107" s="854"/>
      <c r="AU107" s="1068">
        <v>1</v>
      </c>
      <c r="AV107" s="854" t="s">
        <v>12</v>
      </c>
      <c r="AW107" s="854"/>
      <c r="AX107" s="1068">
        <v>1</v>
      </c>
      <c r="AY107" s="854" t="s">
        <v>12</v>
      </c>
      <c r="AZ107" s="854"/>
      <c r="BA107" s="1068">
        <v>1</v>
      </c>
      <c r="BB107" s="854" t="s">
        <v>12</v>
      </c>
      <c r="BC107" s="854"/>
      <c r="BD107" s="1068">
        <v>1</v>
      </c>
      <c r="BE107" s="854" t="s">
        <v>12</v>
      </c>
      <c r="BF107" s="854"/>
      <c r="BG107" s="1068">
        <v>1</v>
      </c>
      <c r="BH107" s="854" t="s">
        <v>12</v>
      </c>
      <c r="BI107" s="854"/>
      <c r="BJ107" s="1068">
        <v>1</v>
      </c>
      <c r="BK107" s="854" t="s">
        <v>12</v>
      </c>
      <c r="BL107" s="854"/>
      <c r="BM107" s="1068">
        <v>1</v>
      </c>
      <c r="BN107" s="854" t="s">
        <v>12</v>
      </c>
      <c r="BO107" s="854"/>
      <c r="BP107" s="1068">
        <v>1</v>
      </c>
      <c r="BQ107" s="854" t="s">
        <v>12</v>
      </c>
      <c r="BR107" s="854"/>
      <c r="BS107" s="1068">
        <v>1</v>
      </c>
      <c r="BT107" s="912" t="s">
        <v>12</v>
      </c>
      <c r="BU107" s="1068">
        <v>1</v>
      </c>
      <c r="BV107" s="854" t="s">
        <v>12</v>
      </c>
      <c r="BW107" s="854"/>
      <c r="BX107" s="1068">
        <v>1</v>
      </c>
      <c r="BY107" s="854" t="s">
        <v>12</v>
      </c>
      <c r="BZ107" s="854"/>
      <c r="CA107" s="1068">
        <v>1</v>
      </c>
      <c r="CB107" s="854" t="s">
        <v>12</v>
      </c>
      <c r="CC107" s="854"/>
      <c r="CD107" s="1068">
        <v>1</v>
      </c>
      <c r="CE107" s="854" t="s">
        <v>12</v>
      </c>
      <c r="CF107" s="854"/>
      <c r="CG107" s="1068">
        <v>1</v>
      </c>
      <c r="CH107" s="854" t="s">
        <v>12</v>
      </c>
      <c r="CI107" s="854"/>
      <c r="CJ107" s="1068">
        <v>1</v>
      </c>
      <c r="CK107" s="854" t="s">
        <v>12</v>
      </c>
      <c r="CL107" s="854"/>
      <c r="CM107" s="1068">
        <v>1</v>
      </c>
      <c r="CN107" s="854" t="s">
        <v>12</v>
      </c>
      <c r="CO107" s="854"/>
      <c r="CP107" s="1068">
        <v>1</v>
      </c>
      <c r="CQ107" s="854" t="s">
        <v>12</v>
      </c>
      <c r="CR107" s="854"/>
      <c r="CS107" s="1068">
        <v>1</v>
      </c>
      <c r="CT107" s="854" t="s">
        <v>12</v>
      </c>
      <c r="CU107" s="854"/>
      <c r="CV107" s="1068">
        <v>1</v>
      </c>
      <c r="CW107" s="854" t="s">
        <v>12</v>
      </c>
      <c r="CX107" s="854"/>
      <c r="CY107" s="1068">
        <v>1</v>
      </c>
      <c r="CZ107" s="854" t="s">
        <v>12</v>
      </c>
      <c r="DA107" s="854"/>
      <c r="DB107" s="1068">
        <v>1</v>
      </c>
      <c r="DC107" s="912" t="s">
        <v>12</v>
      </c>
      <c r="DD107" s="1068">
        <v>1</v>
      </c>
      <c r="DE107" s="912" t="s">
        <v>12</v>
      </c>
      <c r="DF107" s="1068">
        <v>1</v>
      </c>
      <c r="DG107" s="854" t="s">
        <v>12</v>
      </c>
      <c r="DH107" s="854"/>
      <c r="DI107" s="1068">
        <v>1</v>
      </c>
      <c r="DJ107" s="854" t="s">
        <v>12</v>
      </c>
      <c r="DK107" s="854"/>
      <c r="DL107" s="1068">
        <v>1</v>
      </c>
      <c r="DM107" s="854" t="s">
        <v>12</v>
      </c>
      <c r="DN107" s="854"/>
      <c r="DO107" s="1068">
        <v>1</v>
      </c>
      <c r="DP107" s="854" t="s">
        <v>12</v>
      </c>
      <c r="DQ107" s="854"/>
      <c r="DR107" s="1068">
        <v>1</v>
      </c>
      <c r="DS107" s="854" t="s">
        <v>12</v>
      </c>
      <c r="DT107" s="854"/>
      <c r="DU107" s="1068">
        <v>1</v>
      </c>
      <c r="DV107" s="854" t="s">
        <v>12</v>
      </c>
      <c r="DW107" s="854"/>
      <c r="DX107" s="1068">
        <v>1</v>
      </c>
      <c r="DY107" s="854" t="s">
        <v>12</v>
      </c>
      <c r="DZ107" s="854"/>
      <c r="EA107" s="852"/>
      <c r="EB107" s="854" t="s">
        <v>3</v>
      </c>
      <c r="EC107" s="854"/>
      <c r="ED107" s="852"/>
      <c r="EE107" s="912" t="s">
        <v>3</v>
      </c>
      <c r="EF107" s="852"/>
      <c r="EG107" s="854" t="s">
        <v>3</v>
      </c>
      <c r="EH107" s="854"/>
      <c r="EI107" s="852"/>
      <c r="EJ107" s="854" t="s">
        <v>3</v>
      </c>
      <c r="EK107" s="854"/>
      <c r="EL107" s="852"/>
      <c r="EM107" s="854" t="s">
        <v>3</v>
      </c>
      <c r="EN107" s="854"/>
      <c r="EO107" s="852"/>
      <c r="EP107" s="854" t="s">
        <v>3</v>
      </c>
      <c r="EQ107" s="854"/>
      <c r="ER107" s="852"/>
      <c r="ES107" s="854" t="s">
        <v>3</v>
      </c>
      <c r="ET107" s="854"/>
      <c r="EU107" s="852"/>
      <c r="EV107" s="854" t="s">
        <v>3</v>
      </c>
      <c r="EW107" s="854"/>
      <c r="EX107" s="852"/>
      <c r="EY107" s="854" t="s">
        <v>3</v>
      </c>
      <c r="EZ107" s="854"/>
      <c r="FA107" s="852"/>
      <c r="FB107" s="854" t="s">
        <v>3</v>
      </c>
      <c r="FC107" s="854"/>
      <c r="FD107" s="852"/>
      <c r="FE107" s="854" t="s">
        <v>3</v>
      </c>
      <c r="FF107" s="854"/>
      <c r="FG107" s="852"/>
      <c r="FH107" s="854" t="s">
        <v>3</v>
      </c>
      <c r="FI107" s="854"/>
      <c r="FJ107" s="852"/>
      <c r="FK107" s="854" t="s">
        <v>3</v>
      </c>
      <c r="FL107" s="854"/>
      <c r="FM107" s="852"/>
      <c r="FN107" s="854" t="s">
        <v>3</v>
      </c>
      <c r="FO107" s="854"/>
      <c r="FP107" s="852"/>
      <c r="FQ107" s="854" t="s">
        <v>3</v>
      </c>
      <c r="FR107" s="854"/>
      <c r="FS107" s="852"/>
      <c r="FT107" s="854" t="s">
        <v>3</v>
      </c>
      <c r="FU107" s="854"/>
      <c r="FV107" s="852"/>
      <c r="FW107" s="854" t="s">
        <v>3</v>
      </c>
      <c r="FX107" s="854"/>
      <c r="FY107" s="852"/>
      <c r="FZ107" s="854" t="s">
        <v>3</v>
      </c>
      <c r="GA107" s="854"/>
      <c r="GB107" s="852"/>
      <c r="GC107" s="854" t="s">
        <v>3</v>
      </c>
      <c r="GD107" s="854"/>
      <c r="GE107" s="852"/>
      <c r="GF107" s="854" t="s">
        <v>3</v>
      </c>
      <c r="GG107" s="854"/>
      <c r="GH107" s="852"/>
      <c r="GI107" s="854" t="s">
        <v>3</v>
      </c>
      <c r="GJ107" s="854"/>
      <c r="GK107" s="779">
        <v>1</v>
      </c>
      <c r="GL107" s="855" t="s">
        <v>12</v>
      </c>
      <c r="GM107" s="855"/>
      <c r="GN107" s="779">
        <v>1</v>
      </c>
      <c r="GO107" s="855" t="s">
        <v>12</v>
      </c>
      <c r="GP107" s="855"/>
      <c r="GQ107" s="779">
        <v>1</v>
      </c>
      <c r="GR107" s="855" t="s">
        <v>12</v>
      </c>
      <c r="GS107" s="855"/>
      <c r="GT107" s="779">
        <v>1</v>
      </c>
      <c r="GU107" s="855" t="s">
        <v>12</v>
      </c>
      <c r="GV107" s="855"/>
      <c r="GW107" s="779">
        <v>1</v>
      </c>
      <c r="GX107" s="855" t="s">
        <v>12</v>
      </c>
      <c r="GY107" s="855"/>
      <c r="GZ107" s="779">
        <v>5</v>
      </c>
      <c r="HA107" s="855" t="s">
        <v>12</v>
      </c>
      <c r="HB107" s="855"/>
      <c r="HC107" s="779">
        <v>1</v>
      </c>
      <c r="HD107" s="855" t="s">
        <v>12</v>
      </c>
      <c r="HE107" s="855"/>
      <c r="HF107" s="779">
        <v>1</v>
      </c>
      <c r="HG107" s="855" t="s">
        <v>12</v>
      </c>
      <c r="HH107" s="855"/>
      <c r="HI107" s="779">
        <v>1</v>
      </c>
      <c r="HJ107" s="855" t="s">
        <v>12</v>
      </c>
      <c r="HK107" s="855"/>
      <c r="HL107" s="779">
        <v>1</v>
      </c>
      <c r="HM107" s="855" t="s">
        <v>12</v>
      </c>
      <c r="HN107" s="855"/>
      <c r="HO107" s="779">
        <v>1</v>
      </c>
      <c r="HP107" s="855" t="s">
        <v>12</v>
      </c>
      <c r="HQ107" s="855"/>
      <c r="HR107" s="779">
        <v>1</v>
      </c>
      <c r="HS107" s="855" t="s">
        <v>12</v>
      </c>
      <c r="HT107" s="855"/>
      <c r="HU107" s="779">
        <v>1</v>
      </c>
      <c r="HV107" s="855" t="s">
        <v>12</v>
      </c>
      <c r="HW107" s="855"/>
      <c r="HX107" s="779">
        <v>1</v>
      </c>
      <c r="HY107" s="855" t="s">
        <v>12</v>
      </c>
      <c r="HZ107" s="855"/>
      <c r="IA107" s="779">
        <v>1</v>
      </c>
      <c r="IB107" s="855" t="s">
        <v>12</v>
      </c>
      <c r="IC107" s="855"/>
      <c r="ID107" s="779">
        <v>1</v>
      </c>
      <c r="IE107" s="855" t="s">
        <v>12</v>
      </c>
      <c r="IF107" s="855"/>
      <c r="IG107" s="779">
        <v>1</v>
      </c>
      <c r="IH107" s="855" t="s">
        <v>12</v>
      </c>
      <c r="II107" s="855"/>
      <c r="IJ107" s="779">
        <v>1</v>
      </c>
      <c r="IK107" s="856" t="s">
        <v>12</v>
      </c>
      <c r="IL107" s="779">
        <v>1</v>
      </c>
      <c r="IM107" s="856" t="s">
        <v>12</v>
      </c>
      <c r="IN107" s="779">
        <v>1</v>
      </c>
      <c r="IO107" s="855" t="s">
        <v>12</v>
      </c>
      <c r="IP107" s="855"/>
      <c r="IQ107" s="779">
        <v>1</v>
      </c>
      <c r="IR107" s="855" t="s">
        <v>12</v>
      </c>
      <c r="IS107" s="855"/>
      <c r="IT107" s="779">
        <v>1</v>
      </c>
      <c r="IU107" s="855" t="s">
        <v>12</v>
      </c>
      <c r="IV107" s="855"/>
      <c r="IW107" s="870"/>
      <c r="IX107" s="1070"/>
      <c r="IY107" s="1070"/>
      <c r="IZ107" s="870"/>
      <c r="JA107" s="1070"/>
      <c r="JB107" s="1070"/>
      <c r="JC107" s="870"/>
      <c r="JD107" s="1070"/>
      <c r="JE107" s="1070"/>
      <c r="JF107" s="870"/>
      <c r="JG107" s="1070"/>
      <c r="JH107" s="1070"/>
      <c r="JI107" s="870"/>
      <c r="JJ107" s="1070"/>
      <c r="JK107" s="1070"/>
      <c r="JL107" s="870"/>
      <c r="JM107" s="913"/>
      <c r="JN107" s="913"/>
      <c r="JO107" s="996"/>
      <c r="JP107" s="997"/>
      <c r="JQ107" s="997"/>
      <c r="JR107" s="996"/>
      <c r="JS107" s="997"/>
      <c r="JT107" s="997"/>
      <c r="JU107" s="996"/>
      <c r="JV107" s="997"/>
      <c r="JW107" s="997"/>
      <c r="JX107" s="996"/>
      <c r="JY107" s="997"/>
      <c r="JZ107" s="997"/>
      <c r="KA107" s="998"/>
      <c r="KB107" s="997"/>
      <c r="KC107" s="997"/>
      <c r="KD107" s="996"/>
      <c r="KE107" s="997"/>
      <c r="KF107" s="997"/>
      <c r="KG107" s="997"/>
      <c r="KH107" s="997"/>
      <c r="KI107" s="997"/>
      <c r="KJ107" s="996"/>
      <c r="KK107" s="996"/>
      <c r="KL107" s="996"/>
      <c r="KM107" s="996"/>
      <c r="KN107" s="996"/>
      <c r="KO107" s="996"/>
      <c r="KP107" s="996"/>
      <c r="KQ107" s="996"/>
      <c r="KR107" s="996"/>
      <c r="KS107" s="998"/>
      <c r="KT107" s="997"/>
      <c r="KU107" s="997"/>
      <c r="KV107" s="996"/>
      <c r="KW107" s="997"/>
      <c r="KX107" s="997"/>
      <c r="KY107" s="996"/>
      <c r="KZ107" s="997"/>
      <c r="LA107" s="997"/>
      <c r="LB107" s="996"/>
      <c r="LC107" s="997"/>
      <c r="LD107" s="997"/>
      <c r="LE107" s="996"/>
      <c r="LF107" s="997"/>
      <c r="LG107" s="997"/>
      <c r="LH107" s="996"/>
      <c r="LI107" s="997"/>
      <c r="LJ107" s="997"/>
      <c r="LK107" s="996"/>
      <c r="LL107" s="997"/>
      <c r="LM107" s="997"/>
      <c r="LN107" s="998"/>
      <c r="LO107" s="997"/>
      <c r="LP107" s="997"/>
      <c r="LQ107" s="996"/>
      <c r="LR107" s="997"/>
      <c r="LS107" s="997"/>
      <c r="LT107" s="996"/>
      <c r="LU107" s="997"/>
      <c r="LV107" s="997"/>
      <c r="LW107" s="996"/>
      <c r="LX107" s="997"/>
      <c r="LY107" s="997"/>
      <c r="LZ107" s="996"/>
      <c r="MA107" s="997"/>
      <c r="MB107" s="997"/>
      <c r="MC107" s="996"/>
      <c r="MD107" s="997"/>
      <c r="ME107" s="997"/>
      <c r="MF107" s="999"/>
      <c r="MG107" s="997"/>
      <c r="MH107" s="997"/>
      <c r="MI107" s="998"/>
      <c r="MJ107" s="997"/>
      <c r="MK107" s="997"/>
      <c r="ML107" s="996"/>
      <c r="MM107" s="997"/>
      <c r="MN107" s="997"/>
      <c r="MO107" s="996"/>
      <c r="MP107" s="997"/>
      <c r="MQ107" s="997"/>
      <c r="MR107" s="996"/>
      <c r="MS107" s="997"/>
      <c r="MT107" s="997"/>
      <c r="MU107" s="996"/>
      <c r="MV107" s="997"/>
      <c r="MW107" s="997"/>
      <c r="MX107" s="996"/>
      <c r="MY107" s="997"/>
      <c r="MZ107" s="997"/>
      <c r="NA107" s="996"/>
      <c r="NB107" s="997"/>
      <c r="NC107" s="997"/>
      <c r="ND107" s="998"/>
      <c r="NE107" s="997"/>
      <c r="NF107" s="997"/>
      <c r="NG107" s="996"/>
      <c r="NH107" s="997"/>
      <c r="NI107" s="997"/>
      <c r="NJ107" s="996"/>
      <c r="NK107" s="997"/>
      <c r="NL107" s="997"/>
      <c r="NM107" s="996"/>
      <c r="NN107" s="997"/>
      <c r="NO107" s="997"/>
      <c r="NP107" s="1000"/>
      <c r="NQ107" s="997"/>
      <c r="NR107" s="997"/>
      <c r="NS107" s="996"/>
      <c r="NT107" s="997"/>
      <c r="NU107" s="997"/>
      <c r="NV107" s="996"/>
      <c r="NW107" s="997"/>
      <c r="NX107" s="997"/>
      <c r="NY107" s="998"/>
      <c r="NZ107" s="997"/>
      <c r="OA107" s="997"/>
      <c r="OB107" s="996"/>
      <c r="OC107" s="997"/>
      <c r="OD107" s="997"/>
      <c r="OE107" s="996"/>
      <c r="OF107" s="997"/>
      <c r="OG107" s="997"/>
      <c r="OH107" s="996"/>
      <c r="OI107" s="997"/>
      <c r="OJ107" s="997"/>
      <c r="OK107" s="996"/>
      <c r="OL107" s="997"/>
      <c r="OM107" s="997"/>
      <c r="ON107" s="996"/>
      <c r="OO107" s="997"/>
      <c r="OP107" s="997"/>
      <c r="OQ107" s="996"/>
      <c r="OR107" s="997"/>
      <c r="OS107" s="997"/>
      <c r="OT107" s="998"/>
      <c r="OU107" s="1071"/>
      <c r="OV107" s="1071"/>
      <c r="OW107" s="998"/>
      <c r="OX107" s="1071"/>
      <c r="OY107" s="1071"/>
      <c r="OZ107" s="998"/>
      <c r="PA107" s="1071"/>
      <c r="PB107" s="1071"/>
    </row>
    <row r="108" spans="1:418" ht="12.75" customHeight="1" x14ac:dyDescent="0.25">
      <c r="A108" s="1091" t="s">
        <v>588</v>
      </c>
      <c r="B108" s="1018" t="s">
        <v>557</v>
      </c>
      <c r="C108" s="2230" t="s">
        <v>2</v>
      </c>
      <c r="D108" s="769">
        <v>99</v>
      </c>
      <c r="E108" s="852"/>
      <c r="F108" s="854" t="s">
        <v>3</v>
      </c>
      <c r="G108" s="854"/>
      <c r="H108" s="852"/>
      <c r="I108" s="854" t="s">
        <v>3</v>
      </c>
      <c r="J108" s="854"/>
      <c r="K108" s="852"/>
      <c r="L108" s="854" t="s">
        <v>3</v>
      </c>
      <c r="M108" s="854"/>
      <c r="N108" s="852"/>
      <c r="O108" s="854" t="s">
        <v>3</v>
      </c>
      <c r="P108" s="854"/>
      <c r="Q108" s="852"/>
      <c r="R108" s="854" t="s">
        <v>3</v>
      </c>
      <c r="S108" s="854"/>
      <c r="T108" s="852"/>
      <c r="U108" s="854" t="s">
        <v>3</v>
      </c>
      <c r="V108" s="854"/>
      <c r="W108" s="852"/>
      <c r="X108" s="854" t="s">
        <v>3</v>
      </c>
      <c r="Y108" s="854"/>
      <c r="Z108" s="852"/>
      <c r="AA108" s="854" t="s">
        <v>3</v>
      </c>
      <c r="AB108" s="854"/>
      <c r="AC108" s="852"/>
      <c r="AD108" s="854" t="s">
        <v>3</v>
      </c>
      <c r="AE108" s="854"/>
      <c r="AF108" s="852"/>
      <c r="AG108" s="854" t="s">
        <v>3</v>
      </c>
      <c r="AH108" s="854"/>
      <c r="AI108" s="852"/>
      <c r="AJ108" s="854" t="s">
        <v>3</v>
      </c>
      <c r="AK108" s="854"/>
      <c r="AL108" s="852"/>
      <c r="AM108" s="854" t="s">
        <v>3</v>
      </c>
      <c r="AN108" s="854"/>
      <c r="AO108" s="852"/>
      <c r="AP108" s="854" t="s">
        <v>3</v>
      </c>
      <c r="AQ108" s="854"/>
      <c r="AR108" s="852"/>
      <c r="AS108" s="854" t="s">
        <v>3</v>
      </c>
      <c r="AT108" s="854"/>
      <c r="AU108" s="852"/>
      <c r="AV108" s="854" t="s">
        <v>3</v>
      </c>
      <c r="AW108" s="854"/>
      <c r="AX108" s="852"/>
      <c r="AY108" s="854" t="s">
        <v>3</v>
      </c>
      <c r="AZ108" s="854"/>
      <c r="BA108" s="852"/>
      <c r="BB108" s="854" t="s">
        <v>3</v>
      </c>
      <c r="BC108" s="854"/>
      <c r="BD108" s="852"/>
      <c r="BE108" s="854" t="s">
        <v>3</v>
      </c>
      <c r="BF108" s="854"/>
      <c r="BG108" s="852"/>
      <c r="BH108" s="854" t="s">
        <v>3</v>
      </c>
      <c r="BI108" s="854"/>
      <c r="BJ108" s="852"/>
      <c r="BK108" s="854" t="s">
        <v>3</v>
      </c>
      <c r="BL108" s="854"/>
      <c r="BM108" s="852"/>
      <c r="BN108" s="854" t="s">
        <v>3</v>
      </c>
      <c r="BO108" s="854"/>
      <c r="BP108" s="852"/>
      <c r="BQ108" s="854" t="s">
        <v>3</v>
      </c>
      <c r="BR108" s="854"/>
      <c r="BS108" s="852"/>
      <c r="BT108" s="912" t="s">
        <v>3</v>
      </c>
      <c r="BU108" s="852"/>
      <c r="BV108" s="854" t="s">
        <v>3</v>
      </c>
      <c r="BW108" s="854"/>
      <c r="BX108" s="852"/>
      <c r="BY108" s="854" t="s">
        <v>3</v>
      </c>
      <c r="BZ108" s="854"/>
      <c r="CA108" s="852"/>
      <c r="CB108" s="854" t="s">
        <v>3</v>
      </c>
      <c r="CC108" s="854"/>
      <c r="CD108" s="852"/>
      <c r="CE108" s="854" t="s">
        <v>3</v>
      </c>
      <c r="CF108" s="854"/>
      <c r="CG108" s="852"/>
      <c r="CH108" s="854" t="s">
        <v>3</v>
      </c>
      <c r="CI108" s="854"/>
      <c r="CJ108" s="852"/>
      <c r="CK108" s="854" t="s">
        <v>3</v>
      </c>
      <c r="CL108" s="854"/>
      <c r="CM108" s="852"/>
      <c r="CN108" s="854" t="s">
        <v>3</v>
      </c>
      <c r="CO108" s="854"/>
      <c r="CP108" s="852"/>
      <c r="CQ108" s="854" t="s">
        <v>3</v>
      </c>
      <c r="CR108" s="854"/>
      <c r="CS108" s="852"/>
      <c r="CT108" s="854" t="s">
        <v>3</v>
      </c>
      <c r="CU108" s="854"/>
      <c r="CV108" s="852"/>
      <c r="CW108" s="854" t="s">
        <v>3</v>
      </c>
      <c r="CX108" s="854"/>
      <c r="CY108" s="852"/>
      <c r="CZ108" s="854" t="s">
        <v>3</v>
      </c>
      <c r="DA108" s="854"/>
      <c r="DB108" s="852"/>
      <c r="DC108" s="912" t="s">
        <v>3</v>
      </c>
      <c r="DD108" s="852"/>
      <c r="DE108" s="912" t="s">
        <v>3</v>
      </c>
      <c r="DF108" s="852"/>
      <c r="DG108" s="854" t="s">
        <v>3</v>
      </c>
      <c r="DH108" s="854"/>
      <c r="DI108" s="852"/>
      <c r="DJ108" s="854" t="s">
        <v>3</v>
      </c>
      <c r="DK108" s="854"/>
      <c r="DL108" s="852"/>
      <c r="DM108" s="854" t="s">
        <v>3</v>
      </c>
      <c r="DN108" s="854"/>
      <c r="DO108" s="852"/>
      <c r="DP108" s="854" t="s">
        <v>3</v>
      </c>
      <c r="DQ108" s="854"/>
      <c r="DR108" s="852"/>
      <c r="DS108" s="854" t="s">
        <v>3</v>
      </c>
      <c r="DT108" s="854"/>
      <c r="DU108" s="852"/>
      <c r="DV108" s="854" t="s">
        <v>3</v>
      </c>
      <c r="DW108" s="854"/>
      <c r="DX108" s="852"/>
      <c r="DY108" s="854" t="s">
        <v>3</v>
      </c>
      <c r="DZ108" s="854"/>
      <c r="EA108" s="1068">
        <v>1</v>
      </c>
      <c r="EB108" s="854" t="s">
        <v>12</v>
      </c>
      <c r="EC108" s="854"/>
      <c r="ED108" s="1068">
        <v>1</v>
      </c>
      <c r="EE108" s="912" t="s">
        <v>12</v>
      </c>
      <c r="EF108" s="1068">
        <v>1</v>
      </c>
      <c r="EG108" s="854" t="s">
        <v>12</v>
      </c>
      <c r="EH108" s="854"/>
      <c r="EI108" s="1068">
        <v>1</v>
      </c>
      <c r="EJ108" s="854" t="s">
        <v>12</v>
      </c>
      <c r="EK108" s="854"/>
      <c r="EL108" s="1068">
        <v>1</v>
      </c>
      <c r="EM108" s="854" t="s">
        <v>12</v>
      </c>
      <c r="EN108" s="854"/>
      <c r="EO108" s="1068">
        <v>1</v>
      </c>
      <c r="EP108" s="854" t="s">
        <v>12</v>
      </c>
      <c r="EQ108" s="854"/>
      <c r="ER108" s="1068">
        <v>1</v>
      </c>
      <c r="ES108" s="854" t="s">
        <v>12</v>
      </c>
      <c r="ET108" s="854"/>
      <c r="EU108" s="1068">
        <v>11</v>
      </c>
      <c r="EV108" s="854" t="s">
        <v>12</v>
      </c>
      <c r="EW108" s="854"/>
      <c r="EX108" s="1068">
        <v>5</v>
      </c>
      <c r="EY108" s="854" t="s">
        <v>12</v>
      </c>
      <c r="EZ108" s="854"/>
      <c r="FA108" s="1068">
        <v>5</v>
      </c>
      <c r="FB108" s="854" t="s">
        <v>12</v>
      </c>
      <c r="FC108" s="854"/>
      <c r="FD108" s="1068">
        <v>5</v>
      </c>
      <c r="FE108" s="854" t="s">
        <v>12</v>
      </c>
      <c r="FF108" s="854"/>
      <c r="FG108" s="1068">
        <v>5</v>
      </c>
      <c r="FH108" s="854" t="s">
        <v>12</v>
      </c>
      <c r="FI108" s="854"/>
      <c r="FJ108" s="1068">
        <v>5</v>
      </c>
      <c r="FK108" s="854" t="s">
        <v>12</v>
      </c>
      <c r="FL108" s="854"/>
      <c r="FM108" s="1068">
        <v>50</v>
      </c>
      <c r="FN108" s="854" t="s">
        <v>12</v>
      </c>
      <c r="FO108" s="854"/>
      <c r="FP108" s="1068">
        <v>11</v>
      </c>
      <c r="FQ108" s="854" t="s">
        <v>12</v>
      </c>
      <c r="FR108" s="854"/>
      <c r="FS108" s="1068">
        <v>5</v>
      </c>
      <c r="FT108" s="854" t="s">
        <v>12</v>
      </c>
      <c r="FU108" s="854"/>
      <c r="FV108" s="1068">
        <v>5</v>
      </c>
      <c r="FW108" s="854" t="s">
        <v>12</v>
      </c>
      <c r="FX108" s="854"/>
      <c r="FY108" s="1068">
        <v>5</v>
      </c>
      <c r="FZ108" s="854" t="s">
        <v>12</v>
      </c>
      <c r="GA108" s="854"/>
      <c r="GB108" s="1068">
        <v>5</v>
      </c>
      <c r="GC108" s="854" t="s">
        <v>12</v>
      </c>
      <c r="GD108" s="854"/>
      <c r="GE108" s="1068">
        <v>5</v>
      </c>
      <c r="GF108" s="854" t="s">
        <v>12</v>
      </c>
      <c r="GG108" s="854"/>
      <c r="GH108" s="1068">
        <v>50</v>
      </c>
      <c r="GI108" s="854" t="s">
        <v>12</v>
      </c>
      <c r="GJ108" s="854"/>
      <c r="GK108" s="779"/>
      <c r="GL108" s="855"/>
      <c r="GM108" s="855"/>
      <c r="GN108" s="779"/>
      <c r="GO108" s="855"/>
      <c r="GP108" s="855"/>
      <c r="GQ108" s="779"/>
      <c r="GR108" s="855"/>
      <c r="GS108" s="855"/>
      <c r="GT108" s="779"/>
      <c r="GU108" s="855"/>
      <c r="GV108" s="855"/>
      <c r="GW108" s="779"/>
      <c r="GX108" s="855"/>
      <c r="GY108" s="855"/>
      <c r="GZ108" s="779"/>
      <c r="HA108" s="855"/>
      <c r="HB108" s="855"/>
      <c r="HC108" s="779"/>
      <c r="HD108" s="855"/>
      <c r="HE108" s="855"/>
      <c r="HF108" s="779"/>
      <c r="HG108" s="855"/>
      <c r="HH108" s="855"/>
      <c r="HI108" s="779"/>
      <c r="HJ108" s="855"/>
      <c r="HK108" s="855"/>
      <c r="HL108" s="779"/>
      <c r="HM108" s="855"/>
      <c r="HN108" s="855"/>
      <c r="HO108" s="779"/>
      <c r="HP108" s="855"/>
      <c r="HQ108" s="855"/>
      <c r="HR108" s="779"/>
      <c r="HS108" s="855"/>
      <c r="HT108" s="855"/>
      <c r="HU108" s="779"/>
      <c r="HV108" s="855"/>
      <c r="HW108" s="855"/>
      <c r="HX108" s="779"/>
      <c r="HY108" s="855"/>
      <c r="HZ108" s="855"/>
      <c r="IA108" s="779"/>
      <c r="IB108" s="855"/>
      <c r="IC108" s="855"/>
      <c r="ID108" s="779"/>
      <c r="IE108" s="855"/>
      <c r="IF108" s="855"/>
      <c r="IG108" s="779"/>
      <c r="IH108" s="855"/>
      <c r="II108" s="855"/>
      <c r="IJ108" s="779"/>
      <c r="IK108" s="856"/>
      <c r="IL108" s="779"/>
      <c r="IM108" s="856"/>
      <c r="IN108" s="779"/>
      <c r="IO108" s="855"/>
      <c r="IP108" s="855"/>
      <c r="IQ108" s="779"/>
      <c r="IR108" s="855"/>
      <c r="IS108" s="855"/>
      <c r="IT108" s="779"/>
      <c r="IU108" s="855"/>
      <c r="IV108" s="855"/>
      <c r="IW108" s="870"/>
      <c r="IX108" s="1070"/>
      <c r="IY108" s="1070"/>
      <c r="IZ108" s="870"/>
      <c r="JA108" s="1070"/>
      <c r="JB108" s="1070"/>
      <c r="JC108" s="870"/>
      <c r="JD108" s="1070"/>
      <c r="JE108" s="1070"/>
      <c r="JF108" s="870"/>
      <c r="JG108" s="1070"/>
      <c r="JH108" s="1070"/>
      <c r="JI108" s="870"/>
      <c r="JJ108" s="1070"/>
      <c r="JK108" s="1070"/>
      <c r="JL108" s="870"/>
      <c r="JM108" s="913"/>
      <c r="JN108" s="913"/>
      <c r="JO108" s="996"/>
      <c r="JP108" s="997"/>
      <c r="JQ108" s="997"/>
      <c r="JR108" s="996"/>
      <c r="JS108" s="997"/>
      <c r="JT108" s="997"/>
      <c r="JU108" s="996"/>
      <c r="JV108" s="997"/>
      <c r="JW108" s="997"/>
      <c r="JX108" s="996"/>
      <c r="JY108" s="997"/>
      <c r="JZ108" s="997"/>
      <c r="KA108" s="998"/>
      <c r="KB108" s="997"/>
      <c r="KC108" s="997"/>
      <c r="KD108" s="996"/>
      <c r="KE108" s="997"/>
      <c r="KF108" s="997"/>
      <c r="KG108" s="997"/>
      <c r="KH108" s="997"/>
      <c r="KI108" s="997"/>
      <c r="KJ108" s="996"/>
      <c r="KK108" s="996"/>
      <c r="KL108" s="996"/>
      <c r="KM108" s="996"/>
      <c r="KN108" s="996"/>
      <c r="KO108" s="996"/>
      <c r="KP108" s="996"/>
      <c r="KQ108" s="996"/>
      <c r="KR108" s="996"/>
      <c r="KS108" s="998"/>
      <c r="KT108" s="997"/>
      <c r="KU108" s="997"/>
      <c r="KV108" s="996"/>
      <c r="KW108" s="997"/>
      <c r="KX108" s="997"/>
      <c r="KY108" s="996"/>
      <c r="KZ108" s="997"/>
      <c r="LA108" s="997"/>
      <c r="LB108" s="996"/>
      <c r="LC108" s="997"/>
      <c r="LD108" s="997"/>
      <c r="LE108" s="996"/>
      <c r="LF108" s="997"/>
      <c r="LG108" s="997"/>
      <c r="LH108" s="996"/>
      <c r="LI108" s="997"/>
      <c r="LJ108" s="997"/>
      <c r="LK108" s="996"/>
      <c r="LL108" s="997"/>
      <c r="LM108" s="997"/>
      <c r="LN108" s="998"/>
      <c r="LO108" s="997"/>
      <c r="LP108" s="997"/>
      <c r="LQ108" s="996"/>
      <c r="LR108" s="997"/>
      <c r="LS108" s="997"/>
      <c r="LT108" s="996"/>
      <c r="LU108" s="997"/>
      <c r="LV108" s="997"/>
      <c r="LW108" s="996"/>
      <c r="LX108" s="997"/>
      <c r="LY108" s="997"/>
      <c r="LZ108" s="996"/>
      <c r="MA108" s="997"/>
      <c r="MB108" s="997"/>
      <c r="MC108" s="996"/>
      <c r="MD108" s="997"/>
      <c r="ME108" s="997"/>
      <c r="MF108" s="999"/>
      <c r="MG108" s="997"/>
      <c r="MH108" s="997"/>
      <c r="MI108" s="998"/>
      <c r="MJ108" s="997"/>
      <c r="MK108" s="997"/>
      <c r="ML108" s="996"/>
      <c r="MM108" s="997"/>
      <c r="MN108" s="997"/>
      <c r="MO108" s="996"/>
      <c r="MP108" s="997"/>
      <c r="MQ108" s="997"/>
      <c r="MR108" s="996"/>
      <c r="MS108" s="997"/>
      <c r="MT108" s="997"/>
      <c r="MU108" s="996"/>
      <c r="MV108" s="997"/>
      <c r="MW108" s="997"/>
      <c r="MX108" s="996"/>
      <c r="MY108" s="997"/>
      <c r="MZ108" s="997"/>
      <c r="NA108" s="996"/>
      <c r="NB108" s="997"/>
      <c r="NC108" s="997"/>
      <c r="ND108" s="998"/>
      <c r="NE108" s="997"/>
      <c r="NF108" s="997"/>
      <c r="NG108" s="996"/>
      <c r="NH108" s="997"/>
      <c r="NI108" s="997"/>
      <c r="NJ108" s="996"/>
      <c r="NK108" s="997"/>
      <c r="NL108" s="997"/>
      <c r="NM108" s="996"/>
      <c r="NN108" s="997"/>
      <c r="NO108" s="997"/>
      <c r="NP108" s="1000"/>
      <c r="NQ108" s="997"/>
      <c r="NR108" s="997"/>
      <c r="NS108" s="996"/>
      <c r="NT108" s="997"/>
      <c r="NU108" s="997"/>
      <c r="NV108" s="996"/>
      <c r="NW108" s="997"/>
      <c r="NX108" s="997"/>
      <c r="NY108" s="998"/>
      <c r="NZ108" s="997"/>
      <c r="OA108" s="997"/>
      <c r="OB108" s="996"/>
      <c r="OC108" s="997"/>
      <c r="OD108" s="997"/>
      <c r="OE108" s="996"/>
      <c r="OF108" s="997"/>
      <c r="OG108" s="997"/>
      <c r="OH108" s="996"/>
      <c r="OI108" s="997"/>
      <c r="OJ108" s="997"/>
      <c r="OK108" s="996"/>
      <c r="OL108" s="997"/>
      <c r="OM108" s="997"/>
      <c r="ON108" s="996"/>
      <c r="OO108" s="997"/>
      <c r="OP108" s="997"/>
      <c r="OQ108" s="996"/>
      <c r="OR108" s="997"/>
      <c r="OS108" s="997"/>
      <c r="OT108" s="998"/>
      <c r="OU108" s="1071"/>
      <c r="OV108" s="1071"/>
      <c r="OW108" s="998"/>
      <c r="OX108" s="1071"/>
      <c r="OY108" s="1071"/>
      <c r="OZ108" s="998"/>
      <c r="PA108" s="1071"/>
      <c r="PB108" s="1071"/>
    </row>
    <row r="109" spans="1:418" ht="12.75" customHeight="1" x14ac:dyDescent="0.25">
      <c r="A109" s="1091" t="s">
        <v>121</v>
      </c>
      <c r="B109" s="1018" t="s">
        <v>557</v>
      </c>
      <c r="C109" s="2230" t="s">
        <v>2</v>
      </c>
      <c r="D109" s="770" t="s">
        <v>2</v>
      </c>
      <c r="E109" s="1068">
        <v>1</v>
      </c>
      <c r="F109" s="854" t="s">
        <v>12</v>
      </c>
      <c r="G109" s="854"/>
      <c r="H109" s="1068">
        <v>1</v>
      </c>
      <c r="I109" s="854" t="s">
        <v>12</v>
      </c>
      <c r="J109" s="854"/>
      <c r="K109" s="1068">
        <v>1</v>
      </c>
      <c r="L109" s="854" t="s">
        <v>12</v>
      </c>
      <c r="M109" s="854"/>
      <c r="N109" s="1068">
        <v>1</v>
      </c>
      <c r="O109" s="854" t="s">
        <v>12</v>
      </c>
      <c r="P109" s="854"/>
      <c r="Q109" s="1068">
        <v>1</v>
      </c>
      <c r="R109" s="854" t="s">
        <v>12</v>
      </c>
      <c r="S109" s="854"/>
      <c r="T109" s="1068">
        <v>1</v>
      </c>
      <c r="U109" s="854" t="s">
        <v>12</v>
      </c>
      <c r="V109" s="854"/>
      <c r="W109" s="1068">
        <v>1</v>
      </c>
      <c r="X109" s="854" t="s">
        <v>12</v>
      </c>
      <c r="Y109" s="854"/>
      <c r="Z109" s="1068">
        <v>1</v>
      </c>
      <c r="AA109" s="854" t="s">
        <v>12</v>
      </c>
      <c r="AB109" s="854"/>
      <c r="AC109" s="1068">
        <v>1</v>
      </c>
      <c r="AD109" s="854" t="s">
        <v>12</v>
      </c>
      <c r="AE109" s="854"/>
      <c r="AF109" s="1068">
        <v>1</v>
      </c>
      <c r="AG109" s="854" t="s">
        <v>12</v>
      </c>
      <c r="AH109" s="854"/>
      <c r="AI109" s="1068">
        <v>1</v>
      </c>
      <c r="AJ109" s="854" t="s">
        <v>12</v>
      </c>
      <c r="AK109" s="854"/>
      <c r="AL109" s="1068">
        <v>1</v>
      </c>
      <c r="AM109" s="854" t="s">
        <v>12</v>
      </c>
      <c r="AN109" s="854"/>
      <c r="AO109" s="1068">
        <v>1</v>
      </c>
      <c r="AP109" s="854" t="s">
        <v>12</v>
      </c>
      <c r="AQ109" s="854"/>
      <c r="AR109" s="1068">
        <v>1</v>
      </c>
      <c r="AS109" s="854" t="s">
        <v>12</v>
      </c>
      <c r="AT109" s="854"/>
      <c r="AU109" s="1068">
        <v>1</v>
      </c>
      <c r="AV109" s="854" t="s">
        <v>12</v>
      </c>
      <c r="AW109" s="854"/>
      <c r="AX109" s="1068">
        <v>1</v>
      </c>
      <c r="AY109" s="854" t="s">
        <v>12</v>
      </c>
      <c r="AZ109" s="854"/>
      <c r="BA109" s="1068">
        <v>1</v>
      </c>
      <c r="BB109" s="854" t="s">
        <v>12</v>
      </c>
      <c r="BC109" s="854"/>
      <c r="BD109" s="1068">
        <v>1</v>
      </c>
      <c r="BE109" s="854" t="s">
        <v>12</v>
      </c>
      <c r="BF109" s="854"/>
      <c r="BG109" s="1068">
        <v>1</v>
      </c>
      <c r="BH109" s="854" t="s">
        <v>12</v>
      </c>
      <c r="BI109" s="854"/>
      <c r="BJ109" s="1068">
        <v>1</v>
      </c>
      <c r="BK109" s="854" t="s">
        <v>12</v>
      </c>
      <c r="BL109" s="854"/>
      <c r="BM109" s="1068">
        <v>1</v>
      </c>
      <c r="BN109" s="854" t="s">
        <v>12</v>
      </c>
      <c r="BO109" s="854"/>
      <c r="BP109" s="1068">
        <v>1</v>
      </c>
      <c r="BQ109" s="854" t="s">
        <v>12</v>
      </c>
      <c r="BR109" s="854"/>
      <c r="BS109" s="1068">
        <v>1</v>
      </c>
      <c r="BT109" s="912" t="s">
        <v>12</v>
      </c>
      <c r="BU109" s="1068">
        <v>1</v>
      </c>
      <c r="BV109" s="854" t="s">
        <v>12</v>
      </c>
      <c r="BW109" s="854"/>
      <c r="BX109" s="1068">
        <v>1</v>
      </c>
      <c r="BY109" s="854" t="s">
        <v>12</v>
      </c>
      <c r="BZ109" s="854"/>
      <c r="CA109" s="1068">
        <v>1</v>
      </c>
      <c r="CB109" s="854" t="s">
        <v>12</v>
      </c>
      <c r="CC109" s="854"/>
      <c r="CD109" s="1068">
        <v>1</v>
      </c>
      <c r="CE109" s="854" t="s">
        <v>12</v>
      </c>
      <c r="CF109" s="854"/>
      <c r="CG109" s="1068">
        <v>1</v>
      </c>
      <c r="CH109" s="854" t="s">
        <v>12</v>
      </c>
      <c r="CI109" s="854"/>
      <c r="CJ109" s="1068">
        <v>1</v>
      </c>
      <c r="CK109" s="854" t="s">
        <v>12</v>
      </c>
      <c r="CL109" s="854"/>
      <c r="CM109" s="1068">
        <v>1</v>
      </c>
      <c r="CN109" s="854" t="s">
        <v>12</v>
      </c>
      <c r="CO109" s="854"/>
      <c r="CP109" s="1068">
        <v>1</v>
      </c>
      <c r="CQ109" s="854" t="s">
        <v>12</v>
      </c>
      <c r="CR109" s="854"/>
      <c r="CS109" s="1068">
        <v>1</v>
      </c>
      <c r="CT109" s="854" t="s">
        <v>12</v>
      </c>
      <c r="CU109" s="854"/>
      <c r="CV109" s="1068">
        <v>1</v>
      </c>
      <c r="CW109" s="854" t="s">
        <v>12</v>
      </c>
      <c r="CX109" s="854"/>
      <c r="CY109" s="1068">
        <v>1</v>
      </c>
      <c r="CZ109" s="854" t="s">
        <v>12</v>
      </c>
      <c r="DA109" s="854"/>
      <c r="DB109" s="1068">
        <v>1</v>
      </c>
      <c r="DC109" s="912" t="s">
        <v>12</v>
      </c>
      <c r="DD109" s="1068">
        <v>1</v>
      </c>
      <c r="DE109" s="912" t="s">
        <v>12</v>
      </c>
      <c r="DF109" s="1068">
        <v>1</v>
      </c>
      <c r="DG109" s="854" t="s">
        <v>12</v>
      </c>
      <c r="DH109" s="854"/>
      <c r="DI109" s="1068">
        <v>1</v>
      </c>
      <c r="DJ109" s="854" t="s">
        <v>12</v>
      </c>
      <c r="DK109" s="854"/>
      <c r="DL109" s="1068">
        <v>1</v>
      </c>
      <c r="DM109" s="854" t="s">
        <v>12</v>
      </c>
      <c r="DN109" s="854"/>
      <c r="DO109" s="1068">
        <v>1</v>
      </c>
      <c r="DP109" s="854" t="s">
        <v>12</v>
      </c>
      <c r="DQ109" s="854"/>
      <c r="DR109" s="1068">
        <v>1</v>
      </c>
      <c r="DS109" s="854" t="s">
        <v>12</v>
      </c>
      <c r="DT109" s="854"/>
      <c r="DU109" s="1068">
        <v>1</v>
      </c>
      <c r="DV109" s="854" t="s">
        <v>12</v>
      </c>
      <c r="DW109" s="854"/>
      <c r="DX109" s="1068">
        <v>1</v>
      </c>
      <c r="DY109" s="854" t="s">
        <v>12</v>
      </c>
      <c r="DZ109" s="854"/>
      <c r="EA109" s="852"/>
      <c r="EB109" s="854" t="s">
        <v>3</v>
      </c>
      <c r="EC109" s="854"/>
      <c r="ED109" s="852"/>
      <c r="EE109" s="912" t="s">
        <v>3</v>
      </c>
      <c r="EF109" s="852"/>
      <c r="EG109" s="854" t="s">
        <v>3</v>
      </c>
      <c r="EH109" s="854"/>
      <c r="EI109" s="852"/>
      <c r="EJ109" s="854" t="s">
        <v>3</v>
      </c>
      <c r="EK109" s="854"/>
      <c r="EL109" s="852"/>
      <c r="EM109" s="854" t="s">
        <v>3</v>
      </c>
      <c r="EN109" s="854"/>
      <c r="EO109" s="852"/>
      <c r="EP109" s="854" t="s">
        <v>3</v>
      </c>
      <c r="EQ109" s="854"/>
      <c r="ER109" s="852"/>
      <c r="ES109" s="854" t="s">
        <v>3</v>
      </c>
      <c r="ET109" s="854"/>
      <c r="EU109" s="852"/>
      <c r="EV109" s="854" t="s">
        <v>3</v>
      </c>
      <c r="EW109" s="854"/>
      <c r="EX109" s="852"/>
      <c r="EY109" s="854" t="s">
        <v>3</v>
      </c>
      <c r="EZ109" s="854"/>
      <c r="FA109" s="852"/>
      <c r="FB109" s="854" t="s">
        <v>3</v>
      </c>
      <c r="FC109" s="854"/>
      <c r="FD109" s="852"/>
      <c r="FE109" s="854" t="s">
        <v>3</v>
      </c>
      <c r="FF109" s="854"/>
      <c r="FG109" s="852"/>
      <c r="FH109" s="854" t="s">
        <v>3</v>
      </c>
      <c r="FI109" s="854"/>
      <c r="FJ109" s="852"/>
      <c r="FK109" s="854" t="s">
        <v>3</v>
      </c>
      <c r="FL109" s="854"/>
      <c r="FM109" s="852"/>
      <c r="FN109" s="854" t="s">
        <v>3</v>
      </c>
      <c r="FO109" s="854"/>
      <c r="FP109" s="852"/>
      <c r="FQ109" s="854" t="s">
        <v>3</v>
      </c>
      <c r="FR109" s="854"/>
      <c r="FS109" s="852"/>
      <c r="FT109" s="854" t="s">
        <v>3</v>
      </c>
      <c r="FU109" s="854"/>
      <c r="FV109" s="852"/>
      <c r="FW109" s="854" t="s">
        <v>3</v>
      </c>
      <c r="FX109" s="854"/>
      <c r="FY109" s="852"/>
      <c r="FZ109" s="854" t="s">
        <v>3</v>
      </c>
      <c r="GA109" s="854"/>
      <c r="GB109" s="852"/>
      <c r="GC109" s="854" t="s">
        <v>3</v>
      </c>
      <c r="GD109" s="854"/>
      <c r="GE109" s="852"/>
      <c r="GF109" s="854" t="s">
        <v>3</v>
      </c>
      <c r="GG109" s="854"/>
      <c r="GH109" s="852"/>
      <c r="GI109" s="854" t="s">
        <v>3</v>
      </c>
      <c r="GJ109" s="854"/>
      <c r="GK109" s="779">
        <v>1</v>
      </c>
      <c r="GL109" s="855" t="s">
        <v>12</v>
      </c>
      <c r="GM109" s="855"/>
      <c r="GN109" s="779">
        <v>1</v>
      </c>
      <c r="GO109" s="855" t="s">
        <v>12</v>
      </c>
      <c r="GP109" s="855"/>
      <c r="GQ109" s="779">
        <v>1</v>
      </c>
      <c r="GR109" s="855" t="s">
        <v>12</v>
      </c>
      <c r="GS109" s="855"/>
      <c r="GT109" s="779">
        <v>1</v>
      </c>
      <c r="GU109" s="855" t="s">
        <v>12</v>
      </c>
      <c r="GV109" s="855"/>
      <c r="GW109" s="779">
        <v>1</v>
      </c>
      <c r="GX109" s="855" t="s">
        <v>12</v>
      </c>
      <c r="GY109" s="855"/>
      <c r="GZ109" s="779">
        <v>5</v>
      </c>
      <c r="HA109" s="855" t="s">
        <v>12</v>
      </c>
      <c r="HB109" s="855"/>
      <c r="HC109" s="779">
        <v>1</v>
      </c>
      <c r="HD109" s="855" t="s">
        <v>12</v>
      </c>
      <c r="HE109" s="855"/>
      <c r="HF109" s="779">
        <v>1</v>
      </c>
      <c r="HG109" s="855" t="s">
        <v>12</v>
      </c>
      <c r="HH109" s="855"/>
      <c r="HI109" s="779">
        <v>1</v>
      </c>
      <c r="HJ109" s="855" t="s">
        <v>12</v>
      </c>
      <c r="HK109" s="855"/>
      <c r="HL109" s="779">
        <v>1</v>
      </c>
      <c r="HM109" s="855" t="s">
        <v>12</v>
      </c>
      <c r="HN109" s="855"/>
      <c r="HO109" s="779">
        <v>1</v>
      </c>
      <c r="HP109" s="855" t="s">
        <v>12</v>
      </c>
      <c r="HQ109" s="855"/>
      <c r="HR109" s="779">
        <v>1</v>
      </c>
      <c r="HS109" s="855" t="s">
        <v>12</v>
      </c>
      <c r="HT109" s="855"/>
      <c r="HU109" s="779">
        <v>1</v>
      </c>
      <c r="HV109" s="855" t="s">
        <v>12</v>
      </c>
      <c r="HW109" s="855"/>
      <c r="HX109" s="779">
        <v>1</v>
      </c>
      <c r="HY109" s="855" t="s">
        <v>12</v>
      </c>
      <c r="HZ109" s="855"/>
      <c r="IA109" s="779">
        <v>1</v>
      </c>
      <c r="IB109" s="855" t="s">
        <v>12</v>
      </c>
      <c r="IC109" s="855"/>
      <c r="ID109" s="779">
        <v>1</v>
      </c>
      <c r="IE109" s="855" t="s">
        <v>12</v>
      </c>
      <c r="IF109" s="855"/>
      <c r="IG109" s="779">
        <v>1</v>
      </c>
      <c r="IH109" s="855" t="s">
        <v>12</v>
      </c>
      <c r="II109" s="855"/>
      <c r="IJ109" s="779">
        <v>1</v>
      </c>
      <c r="IK109" s="856" t="s">
        <v>12</v>
      </c>
      <c r="IL109" s="779">
        <v>1</v>
      </c>
      <c r="IM109" s="856" t="s">
        <v>12</v>
      </c>
      <c r="IN109" s="779">
        <v>1</v>
      </c>
      <c r="IO109" s="855" t="s">
        <v>12</v>
      </c>
      <c r="IP109" s="855"/>
      <c r="IQ109" s="779">
        <v>1</v>
      </c>
      <c r="IR109" s="855" t="s">
        <v>12</v>
      </c>
      <c r="IS109" s="855"/>
      <c r="IT109" s="779">
        <v>1</v>
      </c>
      <c r="IU109" s="855" t="s">
        <v>12</v>
      </c>
      <c r="IV109" s="855"/>
      <c r="IW109" s="870"/>
      <c r="IX109" s="1070"/>
      <c r="IY109" s="1070"/>
      <c r="IZ109" s="870"/>
      <c r="JA109" s="1070"/>
      <c r="JB109" s="1070"/>
      <c r="JC109" s="870"/>
      <c r="JD109" s="1070"/>
      <c r="JE109" s="1070"/>
      <c r="JF109" s="870"/>
      <c r="JG109" s="1070"/>
      <c r="JH109" s="1070"/>
      <c r="JI109" s="870"/>
      <c r="JJ109" s="1070"/>
      <c r="JK109" s="1070"/>
      <c r="JL109" s="870"/>
      <c r="JM109" s="913"/>
      <c r="JN109" s="913"/>
      <c r="JO109" s="996"/>
      <c r="JP109" s="997"/>
      <c r="JQ109" s="997"/>
      <c r="JR109" s="996"/>
      <c r="JS109" s="997"/>
      <c r="JT109" s="997"/>
      <c r="JU109" s="996"/>
      <c r="JV109" s="997"/>
      <c r="JW109" s="997"/>
      <c r="JX109" s="996"/>
      <c r="JY109" s="997"/>
      <c r="JZ109" s="997"/>
      <c r="KA109" s="998"/>
      <c r="KB109" s="997"/>
      <c r="KC109" s="997"/>
      <c r="KD109" s="996"/>
      <c r="KE109" s="997"/>
      <c r="KF109" s="997"/>
      <c r="KG109" s="997"/>
      <c r="KH109" s="997"/>
      <c r="KI109" s="997"/>
      <c r="KJ109" s="996"/>
      <c r="KK109" s="996"/>
      <c r="KL109" s="996"/>
      <c r="KM109" s="996"/>
      <c r="KN109" s="996"/>
      <c r="KO109" s="996"/>
      <c r="KP109" s="996"/>
      <c r="KQ109" s="996"/>
      <c r="KR109" s="996"/>
      <c r="KS109" s="998"/>
      <c r="KT109" s="997"/>
      <c r="KU109" s="997"/>
      <c r="KV109" s="996"/>
      <c r="KW109" s="997"/>
      <c r="KX109" s="997"/>
      <c r="KY109" s="996"/>
      <c r="KZ109" s="997"/>
      <c r="LA109" s="997"/>
      <c r="LB109" s="996"/>
      <c r="LC109" s="997"/>
      <c r="LD109" s="997"/>
      <c r="LE109" s="996"/>
      <c r="LF109" s="997"/>
      <c r="LG109" s="997"/>
      <c r="LH109" s="996"/>
      <c r="LI109" s="997"/>
      <c r="LJ109" s="997"/>
      <c r="LK109" s="996"/>
      <c r="LL109" s="997"/>
      <c r="LM109" s="997"/>
      <c r="LN109" s="998"/>
      <c r="LO109" s="997"/>
      <c r="LP109" s="997"/>
      <c r="LQ109" s="996"/>
      <c r="LR109" s="997"/>
      <c r="LS109" s="997"/>
      <c r="LT109" s="996"/>
      <c r="LU109" s="997"/>
      <c r="LV109" s="997"/>
      <c r="LW109" s="996"/>
      <c r="LX109" s="997"/>
      <c r="LY109" s="997"/>
      <c r="LZ109" s="996"/>
      <c r="MA109" s="997"/>
      <c r="MB109" s="997"/>
      <c r="MC109" s="996"/>
      <c r="MD109" s="997"/>
      <c r="ME109" s="997"/>
      <c r="MF109" s="999"/>
      <c r="MG109" s="997"/>
      <c r="MH109" s="997"/>
      <c r="MI109" s="998"/>
      <c r="MJ109" s="997"/>
      <c r="MK109" s="997"/>
      <c r="ML109" s="996"/>
      <c r="MM109" s="997"/>
      <c r="MN109" s="997"/>
      <c r="MO109" s="996"/>
      <c r="MP109" s="997"/>
      <c r="MQ109" s="997"/>
      <c r="MR109" s="996"/>
      <c r="MS109" s="997"/>
      <c r="MT109" s="997"/>
      <c r="MU109" s="996"/>
      <c r="MV109" s="997"/>
      <c r="MW109" s="997"/>
      <c r="MX109" s="996"/>
      <c r="MY109" s="997"/>
      <c r="MZ109" s="997"/>
      <c r="NA109" s="996"/>
      <c r="NB109" s="997"/>
      <c r="NC109" s="997"/>
      <c r="ND109" s="998"/>
      <c r="NE109" s="997"/>
      <c r="NF109" s="997"/>
      <c r="NG109" s="996"/>
      <c r="NH109" s="997"/>
      <c r="NI109" s="997"/>
      <c r="NJ109" s="996"/>
      <c r="NK109" s="997"/>
      <c r="NL109" s="997"/>
      <c r="NM109" s="996"/>
      <c r="NN109" s="997"/>
      <c r="NO109" s="997"/>
      <c r="NP109" s="1000"/>
      <c r="NQ109" s="997"/>
      <c r="NR109" s="997"/>
      <c r="NS109" s="996"/>
      <c r="NT109" s="997"/>
      <c r="NU109" s="997"/>
      <c r="NV109" s="996"/>
      <c r="NW109" s="997"/>
      <c r="NX109" s="997"/>
      <c r="NY109" s="998"/>
      <c r="NZ109" s="997"/>
      <c r="OA109" s="997"/>
      <c r="OB109" s="996"/>
      <c r="OC109" s="997"/>
      <c r="OD109" s="997"/>
      <c r="OE109" s="996"/>
      <c r="OF109" s="997"/>
      <c r="OG109" s="997"/>
      <c r="OH109" s="996"/>
      <c r="OI109" s="997"/>
      <c r="OJ109" s="997"/>
      <c r="OK109" s="996"/>
      <c r="OL109" s="997"/>
      <c r="OM109" s="997"/>
      <c r="ON109" s="996"/>
      <c r="OO109" s="997"/>
      <c r="OP109" s="997"/>
      <c r="OQ109" s="996"/>
      <c r="OR109" s="997"/>
      <c r="OS109" s="997"/>
      <c r="OT109" s="998"/>
      <c r="OU109" s="1071"/>
      <c r="OV109" s="1071"/>
      <c r="OW109" s="998"/>
      <c r="OX109" s="1071"/>
      <c r="OY109" s="1071"/>
      <c r="OZ109" s="998"/>
      <c r="PA109" s="1071"/>
      <c r="PB109" s="1071"/>
    </row>
    <row r="110" spans="1:418" ht="12.75" customHeight="1" x14ac:dyDescent="0.25">
      <c r="A110" s="1091" t="s">
        <v>336</v>
      </c>
      <c r="B110" s="1018" t="s">
        <v>557</v>
      </c>
      <c r="C110" s="2230" t="s">
        <v>2</v>
      </c>
      <c r="D110" s="769">
        <v>170</v>
      </c>
      <c r="E110" s="852"/>
      <c r="F110" s="854" t="s">
        <v>3</v>
      </c>
      <c r="G110" s="854"/>
      <c r="H110" s="852"/>
      <c r="I110" s="854" t="s">
        <v>3</v>
      </c>
      <c r="J110" s="854"/>
      <c r="K110" s="852"/>
      <c r="L110" s="854" t="s">
        <v>3</v>
      </c>
      <c r="M110" s="854"/>
      <c r="N110" s="852"/>
      <c r="O110" s="854" t="s">
        <v>3</v>
      </c>
      <c r="P110" s="854"/>
      <c r="Q110" s="852"/>
      <c r="R110" s="854" t="s">
        <v>3</v>
      </c>
      <c r="S110" s="854"/>
      <c r="T110" s="852"/>
      <c r="U110" s="854" t="s">
        <v>3</v>
      </c>
      <c r="V110" s="854"/>
      <c r="W110" s="852"/>
      <c r="X110" s="854" t="s">
        <v>3</v>
      </c>
      <c r="Y110" s="854"/>
      <c r="Z110" s="852"/>
      <c r="AA110" s="854" t="s">
        <v>3</v>
      </c>
      <c r="AB110" s="854"/>
      <c r="AC110" s="852"/>
      <c r="AD110" s="854" t="s">
        <v>3</v>
      </c>
      <c r="AE110" s="854"/>
      <c r="AF110" s="852"/>
      <c r="AG110" s="854" t="s">
        <v>3</v>
      </c>
      <c r="AH110" s="854"/>
      <c r="AI110" s="852"/>
      <c r="AJ110" s="854" t="s">
        <v>3</v>
      </c>
      <c r="AK110" s="854"/>
      <c r="AL110" s="852"/>
      <c r="AM110" s="854" t="s">
        <v>3</v>
      </c>
      <c r="AN110" s="854"/>
      <c r="AO110" s="852"/>
      <c r="AP110" s="854" t="s">
        <v>3</v>
      </c>
      <c r="AQ110" s="854"/>
      <c r="AR110" s="852"/>
      <c r="AS110" s="854" t="s">
        <v>3</v>
      </c>
      <c r="AT110" s="854"/>
      <c r="AU110" s="852"/>
      <c r="AV110" s="854" t="s">
        <v>3</v>
      </c>
      <c r="AW110" s="854"/>
      <c r="AX110" s="852"/>
      <c r="AY110" s="854" t="s">
        <v>3</v>
      </c>
      <c r="AZ110" s="854"/>
      <c r="BA110" s="852"/>
      <c r="BB110" s="854" t="s">
        <v>3</v>
      </c>
      <c r="BC110" s="854"/>
      <c r="BD110" s="852"/>
      <c r="BE110" s="854" t="s">
        <v>3</v>
      </c>
      <c r="BF110" s="854"/>
      <c r="BG110" s="852"/>
      <c r="BH110" s="854" t="s">
        <v>3</v>
      </c>
      <c r="BI110" s="854"/>
      <c r="BJ110" s="852"/>
      <c r="BK110" s="854" t="s">
        <v>3</v>
      </c>
      <c r="BL110" s="854"/>
      <c r="BM110" s="852"/>
      <c r="BN110" s="854" t="s">
        <v>3</v>
      </c>
      <c r="BO110" s="854"/>
      <c r="BP110" s="852"/>
      <c r="BQ110" s="854" t="s">
        <v>3</v>
      </c>
      <c r="BR110" s="854"/>
      <c r="BS110" s="852"/>
      <c r="BT110" s="912" t="s">
        <v>3</v>
      </c>
      <c r="BU110" s="852"/>
      <c r="BV110" s="854" t="s">
        <v>3</v>
      </c>
      <c r="BW110" s="854"/>
      <c r="BX110" s="852"/>
      <c r="BY110" s="854" t="s">
        <v>3</v>
      </c>
      <c r="BZ110" s="854"/>
      <c r="CA110" s="852"/>
      <c r="CB110" s="854" t="s">
        <v>3</v>
      </c>
      <c r="CC110" s="854"/>
      <c r="CD110" s="852"/>
      <c r="CE110" s="854" t="s">
        <v>3</v>
      </c>
      <c r="CF110" s="854"/>
      <c r="CG110" s="852"/>
      <c r="CH110" s="854" t="s">
        <v>3</v>
      </c>
      <c r="CI110" s="854"/>
      <c r="CJ110" s="852"/>
      <c r="CK110" s="854" t="s">
        <v>3</v>
      </c>
      <c r="CL110" s="854"/>
      <c r="CM110" s="852"/>
      <c r="CN110" s="854" t="s">
        <v>3</v>
      </c>
      <c r="CO110" s="854"/>
      <c r="CP110" s="852"/>
      <c r="CQ110" s="854" t="s">
        <v>3</v>
      </c>
      <c r="CR110" s="854"/>
      <c r="CS110" s="852"/>
      <c r="CT110" s="854" t="s">
        <v>3</v>
      </c>
      <c r="CU110" s="854"/>
      <c r="CV110" s="852"/>
      <c r="CW110" s="854" t="s">
        <v>3</v>
      </c>
      <c r="CX110" s="854"/>
      <c r="CY110" s="852"/>
      <c r="CZ110" s="854" t="s">
        <v>3</v>
      </c>
      <c r="DA110" s="854"/>
      <c r="DB110" s="852"/>
      <c r="DC110" s="912" t="s">
        <v>3</v>
      </c>
      <c r="DD110" s="852"/>
      <c r="DE110" s="912" t="s">
        <v>3</v>
      </c>
      <c r="DF110" s="852"/>
      <c r="DG110" s="854" t="s">
        <v>3</v>
      </c>
      <c r="DH110" s="854"/>
      <c r="DI110" s="852"/>
      <c r="DJ110" s="854" t="s">
        <v>3</v>
      </c>
      <c r="DK110" s="854"/>
      <c r="DL110" s="852"/>
      <c r="DM110" s="854" t="s">
        <v>3</v>
      </c>
      <c r="DN110" s="854"/>
      <c r="DO110" s="852"/>
      <c r="DP110" s="854" t="s">
        <v>3</v>
      </c>
      <c r="DQ110" s="854"/>
      <c r="DR110" s="852"/>
      <c r="DS110" s="854" t="s">
        <v>3</v>
      </c>
      <c r="DT110" s="854"/>
      <c r="DU110" s="852"/>
      <c r="DV110" s="854" t="s">
        <v>3</v>
      </c>
      <c r="DW110" s="854"/>
      <c r="DX110" s="852"/>
      <c r="DY110" s="854" t="s">
        <v>3</v>
      </c>
      <c r="DZ110" s="854"/>
      <c r="EA110" s="1068">
        <v>1</v>
      </c>
      <c r="EB110" s="854" t="s">
        <v>12</v>
      </c>
      <c r="EC110" s="854"/>
      <c r="ED110" s="1068">
        <v>1</v>
      </c>
      <c r="EE110" s="912" t="s">
        <v>12</v>
      </c>
      <c r="EF110" s="1068">
        <v>1</v>
      </c>
      <c r="EG110" s="854" t="s">
        <v>12</v>
      </c>
      <c r="EH110" s="854"/>
      <c r="EI110" s="1068">
        <v>1</v>
      </c>
      <c r="EJ110" s="854" t="s">
        <v>12</v>
      </c>
      <c r="EK110" s="854"/>
      <c r="EL110" s="1068">
        <v>1</v>
      </c>
      <c r="EM110" s="854" t="s">
        <v>12</v>
      </c>
      <c r="EN110" s="854"/>
      <c r="EO110" s="1068">
        <v>1</v>
      </c>
      <c r="EP110" s="854" t="s">
        <v>12</v>
      </c>
      <c r="EQ110" s="854"/>
      <c r="ER110" s="1068">
        <v>1</v>
      </c>
      <c r="ES110" s="854" t="s">
        <v>12</v>
      </c>
      <c r="ET110" s="854"/>
      <c r="EU110" s="1068">
        <v>2.2000000000000002</v>
      </c>
      <c r="EV110" s="854" t="s">
        <v>12</v>
      </c>
      <c r="EW110" s="854"/>
      <c r="EX110" s="1068">
        <v>1</v>
      </c>
      <c r="EY110" s="854" t="s">
        <v>12</v>
      </c>
      <c r="EZ110" s="854"/>
      <c r="FA110" s="1068">
        <v>1</v>
      </c>
      <c r="FB110" s="854" t="s">
        <v>12</v>
      </c>
      <c r="FC110" s="854"/>
      <c r="FD110" s="1068">
        <v>1</v>
      </c>
      <c r="FE110" s="854" t="s">
        <v>12</v>
      </c>
      <c r="FF110" s="854"/>
      <c r="FG110" s="1068">
        <v>1</v>
      </c>
      <c r="FH110" s="854" t="s">
        <v>12</v>
      </c>
      <c r="FI110" s="854"/>
      <c r="FJ110" s="1068">
        <v>1</v>
      </c>
      <c r="FK110" s="854" t="s">
        <v>12</v>
      </c>
      <c r="FL110" s="854"/>
      <c r="FM110" s="1068">
        <v>10</v>
      </c>
      <c r="FN110" s="854" t="s">
        <v>12</v>
      </c>
      <c r="FO110" s="854"/>
      <c r="FP110" s="1068">
        <v>2.2000000000000002</v>
      </c>
      <c r="FQ110" s="854" t="s">
        <v>12</v>
      </c>
      <c r="FR110" s="854"/>
      <c r="FS110" s="1068">
        <v>1</v>
      </c>
      <c r="FT110" s="854" t="s">
        <v>12</v>
      </c>
      <c r="FU110" s="854"/>
      <c r="FV110" s="1068">
        <v>1</v>
      </c>
      <c r="FW110" s="854" t="s">
        <v>12</v>
      </c>
      <c r="FX110" s="854"/>
      <c r="FY110" s="1068">
        <v>1</v>
      </c>
      <c r="FZ110" s="854" t="s">
        <v>12</v>
      </c>
      <c r="GA110" s="854"/>
      <c r="GB110" s="1068">
        <v>1</v>
      </c>
      <c r="GC110" s="854" t="s">
        <v>12</v>
      </c>
      <c r="GD110" s="854"/>
      <c r="GE110" s="1068">
        <v>1</v>
      </c>
      <c r="GF110" s="854" t="s">
        <v>12</v>
      </c>
      <c r="GG110" s="854"/>
      <c r="GH110" s="1068">
        <v>10</v>
      </c>
      <c r="GI110" s="854" t="s">
        <v>12</v>
      </c>
      <c r="GJ110" s="854"/>
      <c r="GK110" s="779">
        <v>1</v>
      </c>
      <c r="GL110" s="855" t="s">
        <v>12</v>
      </c>
      <c r="GM110" s="855"/>
      <c r="GN110" s="779">
        <v>1</v>
      </c>
      <c r="GO110" s="855" t="s">
        <v>12</v>
      </c>
      <c r="GP110" s="855"/>
      <c r="GQ110" s="779">
        <v>1</v>
      </c>
      <c r="GR110" s="855" t="s">
        <v>12</v>
      </c>
      <c r="GS110" s="855"/>
      <c r="GT110" s="779">
        <v>1</v>
      </c>
      <c r="GU110" s="855" t="s">
        <v>12</v>
      </c>
      <c r="GV110" s="855"/>
      <c r="GW110" s="779">
        <v>1</v>
      </c>
      <c r="GX110" s="855" t="s">
        <v>12</v>
      </c>
      <c r="GY110" s="855"/>
      <c r="GZ110" s="779">
        <v>5</v>
      </c>
      <c r="HA110" s="855" t="s">
        <v>12</v>
      </c>
      <c r="HB110" s="855"/>
      <c r="HC110" s="779">
        <v>1</v>
      </c>
      <c r="HD110" s="855" t="s">
        <v>12</v>
      </c>
      <c r="HE110" s="855"/>
      <c r="HF110" s="779">
        <v>1</v>
      </c>
      <c r="HG110" s="855" t="s">
        <v>12</v>
      </c>
      <c r="HH110" s="855"/>
      <c r="HI110" s="779">
        <v>1</v>
      </c>
      <c r="HJ110" s="855" t="s">
        <v>12</v>
      </c>
      <c r="HK110" s="855"/>
      <c r="HL110" s="779">
        <v>1</v>
      </c>
      <c r="HM110" s="855" t="s">
        <v>12</v>
      </c>
      <c r="HN110" s="855"/>
      <c r="HO110" s="779">
        <v>1</v>
      </c>
      <c r="HP110" s="855" t="s">
        <v>12</v>
      </c>
      <c r="HQ110" s="855"/>
      <c r="HR110" s="779">
        <v>1</v>
      </c>
      <c r="HS110" s="855" t="s">
        <v>12</v>
      </c>
      <c r="HT110" s="855"/>
      <c r="HU110" s="779">
        <v>1</v>
      </c>
      <c r="HV110" s="855" t="s">
        <v>12</v>
      </c>
      <c r="HW110" s="855"/>
      <c r="HX110" s="779">
        <v>1</v>
      </c>
      <c r="HY110" s="855" t="s">
        <v>12</v>
      </c>
      <c r="HZ110" s="855"/>
      <c r="IA110" s="779">
        <v>1</v>
      </c>
      <c r="IB110" s="855" t="s">
        <v>12</v>
      </c>
      <c r="IC110" s="855"/>
      <c r="ID110" s="779">
        <v>1</v>
      </c>
      <c r="IE110" s="855" t="s">
        <v>12</v>
      </c>
      <c r="IF110" s="855"/>
      <c r="IG110" s="779">
        <v>1</v>
      </c>
      <c r="IH110" s="855" t="s">
        <v>12</v>
      </c>
      <c r="II110" s="855"/>
      <c r="IJ110" s="779">
        <v>1</v>
      </c>
      <c r="IK110" s="856" t="s">
        <v>12</v>
      </c>
      <c r="IL110" s="779">
        <v>1</v>
      </c>
      <c r="IM110" s="856" t="s">
        <v>12</v>
      </c>
      <c r="IN110" s="779">
        <v>1</v>
      </c>
      <c r="IO110" s="855" t="s">
        <v>12</v>
      </c>
      <c r="IP110" s="855"/>
      <c r="IQ110" s="779">
        <v>1</v>
      </c>
      <c r="IR110" s="855" t="s">
        <v>12</v>
      </c>
      <c r="IS110" s="855"/>
      <c r="IT110" s="779">
        <v>1</v>
      </c>
      <c r="IU110" s="855" t="s">
        <v>12</v>
      </c>
      <c r="IV110" s="855"/>
      <c r="IW110" s="870"/>
      <c r="IX110" s="1070"/>
      <c r="IY110" s="1070"/>
      <c r="IZ110" s="870"/>
      <c r="JA110" s="1070"/>
      <c r="JB110" s="1070"/>
      <c r="JC110" s="870"/>
      <c r="JD110" s="1070"/>
      <c r="JE110" s="1070"/>
      <c r="JF110" s="870"/>
      <c r="JG110" s="1070"/>
      <c r="JH110" s="1070"/>
      <c r="JI110" s="870"/>
      <c r="JJ110" s="1070"/>
      <c r="JK110" s="1070"/>
      <c r="JL110" s="870"/>
      <c r="JM110" s="913"/>
      <c r="JN110" s="913"/>
      <c r="JO110" s="996"/>
      <c r="JP110" s="997"/>
      <c r="JQ110" s="997"/>
      <c r="JR110" s="996"/>
      <c r="JS110" s="997"/>
      <c r="JT110" s="997"/>
      <c r="JU110" s="996"/>
      <c r="JV110" s="997"/>
      <c r="JW110" s="997"/>
      <c r="JX110" s="996"/>
      <c r="JY110" s="997"/>
      <c r="JZ110" s="997"/>
      <c r="KA110" s="998"/>
      <c r="KB110" s="997"/>
      <c r="KC110" s="997"/>
      <c r="KD110" s="996"/>
      <c r="KE110" s="997"/>
      <c r="KF110" s="997"/>
      <c r="KG110" s="997"/>
      <c r="KH110" s="997"/>
      <c r="KI110" s="997"/>
      <c r="KJ110" s="996"/>
      <c r="KK110" s="996"/>
      <c r="KL110" s="996"/>
      <c r="KM110" s="996"/>
      <c r="KN110" s="996"/>
      <c r="KO110" s="996"/>
      <c r="KP110" s="996"/>
      <c r="KQ110" s="996"/>
      <c r="KR110" s="996"/>
      <c r="KS110" s="998"/>
      <c r="KT110" s="997"/>
      <c r="KU110" s="997"/>
      <c r="KV110" s="996"/>
      <c r="KW110" s="997"/>
      <c r="KX110" s="997"/>
      <c r="KY110" s="996"/>
      <c r="KZ110" s="997"/>
      <c r="LA110" s="997"/>
      <c r="LB110" s="996"/>
      <c r="LC110" s="997"/>
      <c r="LD110" s="997"/>
      <c r="LE110" s="996"/>
      <c r="LF110" s="997"/>
      <c r="LG110" s="997"/>
      <c r="LH110" s="996"/>
      <c r="LI110" s="997"/>
      <c r="LJ110" s="997"/>
      <c r="LK110" s="996"/>
      <c r="LL110" s="997"/>
      <c r="LM110" s="997"/>
      <c r="LN110" s="998"/>
      <c r="LO110" s="997"/>
      <c r="LP110" s="997"/>
      <c r="LQ110" s="996"/>
      <c r="LR110" s="997"/>
      <c r="LS110" s="997"/>
      <c r="LT110" s="996"/>
      <c r="LU110" s="997"/>
      <c r="LV110" s="997"/>
      <c r="LW110" s="996"/>
      <c r="LX110" s="997"/>
      <c r="LY110" s="997"/>
      <c r="LZ110" s="996"/>
      <c r="MA110" s="997"/>
      <c r="MB110" s="997"/>
      <c r="MC110" s="996"/>
      <c r="MD110" s="997"/>
      <c r="ME110" s="997"/>
      <c r="MF110" s="999"/>
      <c r="MG110" s="997"/>
      <c r="MH110" s="997"/>
      <c r="MI110" s="998"/>
      <c r="MJ110" s="997"/>
      <c r="MK110" s="997"/>
      <c r="ML110" s="996"/>
      <c r="MM110" s="997"/>
      <c r="MN110" s="997"/>
      <c r="MO110" s="996"/>
      <c r="MP110" s="997"/>
      <c r="MQ110" s="997"/>
      <c r="MR110" s="996"/>
      <c r="MS110" s="997"/>
      <c r="MT110" s="997"/>
      <c r="MU110" s="996"/>
      <c r="MV110" s="997"/>
      <c r="MW110" s="997"/>
      <c r="MX110" s="996"/>
      <c r="MY110" s="997"/>
      <c r="MZ110" s="997"/>
      <c r="NA110" s="996"/>
      <c r="NB110" s="997"/>
      <c r="NC110" s="997"/>
      <c r="ND110" s="998"/>
      <c r="NE110" s="997"/>
      <c r="NF110" s="997"/>
      <c r="NG110" s="996"/>
      <c r="NH110" s="997"/>
      <c r="NI110" s="997"/>
      <c r="NJ110" s="996"/>
      <c r="NK110" s="997"/>
      <c r="NL110" s="997"/>
      <c r="NM110" s="996"/>
      <c r="NN110" s="997"/>
      <c r="NO110" s="997"/>
      <c r="NP110" s="1000"/>
      <c r="NQ110" s="997"/>
      <c r="NR110" s="997"/>
      <c r="NS110" s="996"/>
      <c r="NT110" s="997"/>
      <c r="NU110" s="997"/>
      <c r="NV110" s="996"/>
      <c r="NW110" s="997"/>
      <c r="NX110" s="997"/>
      <c r="NY110" s="998"/>
      <c r="NZ110" s="997"/>
      <c r="OA110" s="997"/>
      <c r="OB110" s="996"/>
      <c r="OC110" s="997"/>
      <c r="OD110" s="997"/>
      <c r="OE110" s="996"/>
      <c r="OF110" s="997"/>
      <c r="OG110" s="997"/>
      <c r="OH110" s="996"/>
      <c r="OI110" s="997"/>
      <c r="OJ110" s="997"/>
      <c r="OK110" s="996"/>
      <c r="OL110" s="997"/>
      <c r="OM110" s="997"/>
      <c r="ON110" s="996"/>
      <c r="OO110" s="997"/>
      <c r="OP110" s="997"/>
      <c r="OQ110" s="996"/>
      <c r="OR110" s="997"/>
      <c r="OS110" s="997"/>
      <c r="OT110" s="998"/>
      <c r="OU110" s="1071"/>
      <c r="OV110" s="1071"/>
      <c r="OW110" s="998"/>
      <c r="OX110" s="1071"/>
      <c r="OY110" s="1071"/>
      <c r="OZ110" s="998"/>
      <c r="PA110" s="1071"/>
      <c r="PB110" s="1071"/>
    </row>
    <row r="111" spans="1:418" ht="12.75" customHeight="1" x14ac:dyDescent="0.25">
      <c r="A111" s="1091" t="s">
        <v>337</v>
      </c>
      <c r="B111" s="1018" t="s">
        <v>557</v>
      </c>
      <c r="C111" s="2230" t="s">
        <v>2</v>
      </c>
      <c r="D111" s="769">
        <v>1500</v>
      </c>
      <c r="E111" s="852"/>
      <c r="F111" s="854" t="s">
        <v>3</v>
      </c>
      <c r="G111" s="854"/>
      <c r="H111" s="852"/>
      <c r="I111" s="854" t="s">
        <v>3</v>
      </c>
      <c r="J111" s="854"/>
      <c r="K111" s="852"/>
      <c r="L111" s="854" t="s">
        <v>3</v>
      </c>
      <c r="M111" s="854"/>
      <c r="N111" s="852"/>
      <c r="O111" s="854" t="s">
        <v>3</v>
      </c>
      <c r="P111" s="854"/>
      <c r="Q111" s="852"/>
      <c r="R111" s="854" t="s">
        <v>3</v>
      </c>
      <c r="S111" s="854"/>
      <c r="T111" s="852"/>
      <c r="U111" s="854" t="s">
        <v>3</v>
      </c>
      <c r="V111" s="854"/>
      <c r="W111" s="852"/>
      <c r="X111" s="854" t="s">
        <v>3</v>
      </c>
      <c r="Y111" s="854"/>
      <c r="Z111" s="852"/>
      <c r="AA111" s="854" t="s">
        <v>3</v>
      </c>
      <c r="AB111" s="854"/>
      <c r="AC111" s="852"/>
      <c r="AD111" s="854" t="s">
        <v>3</v>
      </c>
      <c r="AE111" s="854"/>
      <c r="AF111" s="852"/>
      <c r="AG111" s="854" t="s">
        <v>3</v>
      </c>
      <c r="AH111" s="854"/>
      <c r="AI111" s="852"/>
      <c r="AJ111" s="854" t="s">
        <v>3</v>
      </c>
      <c r="AK111" s="854"/>
      <c r="AL111" s="852"/>
      <c r="AM111" s="854" t="s">
        <v>3</v>
      </c>
      <c r="AN111" s="854"/>
      <c r="AO111" s="852"/>
      <c r="AP111" s="854" t="s">
        <v>3</v>
      </c>
      <c r="AQ111" s="854"/>
      <c r="AR111" s="852"/>
      <c r="AS111" s="854" t="s">
        <v>3</v>
      </c>
      <c r="AT111" s="854"/>
      <c r="AU111" s="852"/>
      <c r="AV111" s="854" t="s">
        <v>3</v>
      </c>
      <c r="AW111" s="854"/>
      <c r="AX111" s="852"/>
      <c r="AY111" s="854" t="s">
        <v>3</v>
      </c>
      <c r="AZ111" s="854"/>
      <c r="BA111" s="852"/>
      <c r="BB111" s="854" t="s">
        <v>3</v>
      </c>
      <c r="BC111" s="854"/>
      <c r="BD111" s="852"/>
      <c r="BE111" s="854" t="s">
        <v>3</v>
      </c>
      <c r="BF111" s="854"/>
      <c r="BG111" s="852"/>
      <c r="BH111" s="854" t="s">
        <v>3</v>
      </c>
      <c r="BI111" s="854"/>
      <c r="BJ111" s="852"/>
      <c r="BK111" s="854" t="s">
        <v>3</v>
      </c>
      <c r="BL111" s="854"/>
      <c r="BM111" s="852"/>
      <c r="BN111" s="854" t="s">
        <v>3</v>
      </c>
      <c r="BO111" s="854"/>
      <c r="BP111" s="852"/>
      <c r="BQ111" s="854" t="s">
        <v>3</v>
      </c>
      <c r="BR111" s="854"/>
      <c r="BS111" s="852"/>
      <c r="BT111" s="912" t="s">
        <v>3</v>
      </c>
      <c r="BU111" s="852"/>
      <c r="BV111" s="854" t="s">
        <v>3</v>
      </c>
      <c r="BW111" s="854"/>
      <c r="BX111" s="852"/>
      <c r="BY111" s="854" t="s">
        <v>3</v>
      </c>
      <c r="BZ111" s="854"/>
      <c r="CA111" s="852"/>
      <c r="CB111" s="854" t="s">
        <v>3</v>
      </c>
      <c r="CC111" s="854"/>
      <c r="CD111" s="852"/>
      <c r="CE111" s="854" t="s">
        <v>3</v>
      </c>
      <c r="CF111" s="854"/>
      <c r="CG111" s="852"/>
      <c r="CH111" s="854" t="s">
        <v>3</v>
      </c>
      <c r="CI111" s="854"/>
      <c r="CJ111" s="852"/>
      <c r="CK111" s="854" t="s">
        <v>3</v>
      </c>
      <c r="CL111" s="854"/>
      <c r="CM111" s="852"/>
      <c r="CN111" s="854" t="s">
        <v>3</v>
      </c>
      <c r="CO111" s="854"/>
      <c r="CP111" s="852"/>
      <c r="CQ111" s="854" t="s">
        <v>3</v>
      </c>
      <c r="CR111" s="854"/>
      <c r="CS111" s="852"/>
      <c r="CT111" s="854" t="s">
        <v>3</v>
      </c>
      <c r="CU111" s="854"/>
      <c r="CV111" s="852"/>
      <c r="CW111" s="854" t="s">
        <v>3</v>
      </c>
      <c r="CX111" s="854"/>
      <c r="CY111" s="852"/>
      <c r="CZ111" s="854" t="s">
        <v>3</v>
      </c>
      <c r="DA111" s="854"/>
      <c r="DB111" s="852"/>
      <c r="DC111" s="912" t="s">
        <v>3</v>
      </c>
      <c r="DD111" s="852"/>
      <c r="DE111" s="912" t="s">
        <v>3</v>
      </c>
      <c r="DF111" s="852"/>
      <c r="DG111" s="854" t="s">
        <v>3</v>
      </c>
      <c r="DH111" s="854"/>
      <c r="DI111" s="852"/>
      <c r="DJ111" s="854" t="s">
        <v>3</v>
      </c>
      <c r="DK111" s="854"/>
      <c r="DL111" s="852"/>
      <c r="DM111" s="854" t="s">
        <v>3</v>
      </c>
      <c r="DN111" s="854"/>
      <c r="DO111" s="852"/>
      <c r="DP111" s="854" t="s">
        <v>3</v>
      </c>
      <c r="DQ111" s="854"/>
      <c r="DR111" s="852"/>
      <c r="DS111" s="854" t="s">
        <v>3</v>
      </c>
      <c r="DT111" s="854"/>
      <c r="DU111" s="852"/>
      <c r="DV111" s="854" t="s">
        <v>3</v>
      </c>
      <c r="DW111" s="854"/>
      <c r="DX111" s="852"/>
      <c r="DY111" s="854" t="s">
        <v>3</v>
      </c>
      <c r="DZ111" s="854"/>
      <c r="EA111" s="1068">
        <v>1</v>
      </c>
      <c r="EB111" s="854" t="s">
        <v>12</v>
      </c>
      <c r="EC111" s="854"/>
      <c r="ED111" s="1068">
        <v>1</v>
      </c>
      <c r="EE111" s="912" t="s">
        <v>12</v>
      </c>
      <c r="EF111" s="1068">
        <v>1</v>
      </c>
      <c r="EG111" s="854" t="s">
        <v>12</v>
      </c>
      <c r="EH111" s="854"/>
      <c r="EI111" s="1068">
        <v>1</v>
      </c>
      <c r="EJ111" s="854" t="s">
        <v>12</v>
      </c>
      <c r="EK111" s="854"/>
      <c r="EL111" s="1068">
        <v>1</v>
      </c>
      <c r="EM111" s="854" t="s">
        <v>12</v>
      </c>
      <c r="EN111" s="854"/>
      <c r="EO111" s="1068">
        <v>1.8</v>
      </c>
      <c r="EP111" s="854"/>
      <c r="EQ111" s="854"/>
      <c r="ER111" s="1068">
        <v>1.6</v>
      </c>
      <c r="ES111" s="854"/>
      <c r="ET111" s="854"/>
      <c r="EU111" s="1068">
        <v>2.2000000000000002</v>
      </c>
      <c r="EV111" s="854" t="s">
        <v>12</v>
      </c>
      <c r="EW111" s="854"/>
      <c r="EX111" s="1068">
        <v>1</v>
      </c>
      <c r="EY111" s="854" t="s">
        <v>12</v>
      </c>
      <c r="EZ111" s="854"/>
      <c r="FA111" s="1068">
        <v>1</v>
      </c>
      <c r="FB111" s="854" t="s">
        <v>12</v>
      </c>
      <c r="FC111" s="854"/>
      <c r="FD111" s="1068">
        <v>1</v>
      </c>
      <c r="FE111" s="854" t="s">
        <v>12</v>
      </c>
      <c r="FF111" s="854"/>
      <c r="FG111" s="1068">
        <v>1</v>
      </c>
      <c r="FH111" s="854" t="s">
        <v>12</v>
      </c>
      <c r="FI111" s="854"/>
      <c r="FJ111" s="1068">
        <v>1</v>
      </c>
      <c r="FK111" s="854" t="s">
        <v>12</v>
      </c>
      <c r="FL111" s="854"/>
      <c r="FM111" s="1068">
        <v>10</v>
      </c>
      <c r="FN111" s="854" t="s">
        <v>12</v>
      </c>
      <c r="FO111" s="854"/>
      <c r="FP111" s="1068">
        <v>2.2000000000000002</v>
      </c>
      <c r="FQ111" s="854" t="s">
        <v>12</v>
      </c>
      <c r="FR111" s="854"/>
      <c r="FS111" s="1068">
        <v>8.6</v>
      </c>
      <c r="FT111" s="854"/>
      <c r="FU111" s="854"/>
      <c r="FV111" s="1068">
        <v>11</v>
      </c>
      <c r="FW111" s="854"/>
      <c r="FX111" s="854"/>
      <c r="FY111" s="1068">
        <v>4.8</v>
      </c>
      <c r="FZ111" s="854"/>
      <c r="GA111" s="854"/>
      <c r="GB111" s="1068">
        <v>1</v>
      </c>
      <c r="GC111" s="854" t="s">
        <v>12</v>
      </c>
      <c r="GD111" s="854"/>
      <c r="GE111" s="1068">
        <v>3.7</v>
      </c>
      <c r="GF111" s="854"/>
      <c r="GG111" s="854"/>
      <c r="GH111" s="1068">
        <v>10</v>
      </c>
      <c r="GI111" s="854" t="s">
        <v>12</v>
      </c>
      <c r="GJ111" s="854"/>
      <c r="GK111" s="779">
        <v>1</v>
      </c>
      <c r="GL111" s="855" t="s">
        <v>12</v>
      </c>
      <c r="GM111" s="855"/>
      <c r="GN111" s="779">
        <v>1</v>
      </c>
      <c r="GO111" s="855" t="s">
        <v>12</v>
      </c>
      <c r="GP111" s="855"/>
      <c r="GQ111" s="779">
        <v>1</v>
      </c>
      <c r="GR111" s="855" t="s">
        <v>12</v>
      </c>
      <c r="GS111" s="855"/>
      <c r="GT111" s="779">
        <v>1</v>
      </c>
      <c r="GU111" s="855" t="s">
        <v>12</v>
      </c>
      <c r="GV111" s="855"/>
      <c r="GW111" s="779">
        <v>1</v>
      </c>
      <c r="GX111" s="855" t="s">
        <v>12</v>
      </c>
      <c r="GY111" s="855"/>
      <c r="GZ111" s="779">
        <v>5</v>
      </c>
      <c r="HA111" s="855" t="s">
        <v>12</v>
      </c>
      <c r="HB111" s="855"/>
      <c r="HC111" s="779">
        <v>1</v>
      </c>
      <c r="HD111" s="855" t="s">
        <v>12</v>
      </c>
      <c r="HE111" s="855"/>
      <c r="HF111" s="779">
        <v>1</v>
      </c>
      <c r="HG111" s="855" t="s">
        <v>12</v>
      </c>
      <c r="HH111" s="855"/>
      <c r="HI111" s="779">
        <v>1</v>
      </c>
      <c r="HJ111" s="855" t="s">
        <v>12</v>
      </c>
      <c r="HK111" s="855"/>
      <c r="HL111" s="779">
        <v>1</v>
      </c>
      <c r="HM111" s="855" t="s">
        <v>12</v>
      </c>
      <c r="HN111" s="855"/>
      <c r="HO111" s="779">
        <v>1</v>
      </c>
      <c r="HP111" s="855" t="s">
        <v>12</v>
      </c>
      <c r="HQ111" s="855"/>
      <c r="HR111" s="779">
        <v>1</v>
      </c>
      <c r="HS111" s="855" t="s">
        <v>12</v>
      </c>
      <c r="HT111" s="855"/>
      <c r="HU111" s="779">
        <v>1</v>
      </c>
      <c r="HV111" s="855" t="s">
        <v>12</v>
      </c>
      <c r="HW111" s="855"/>
      <c r="HX111" s="779">
        <v>1</v>
      </c>
      <c r="HY111" s="855" t="s">
        <v>12</v>
      </c>
      <c r="HZ111" s="855"/>
      <c r="IA111" s="779">
        <v>1</v>
      </c>
      <c r="IB111" s="855" t="s">
        <v>12</v>
      </c>
      <c r="IC111" s="855"/>
      <c r="ID111" s="779">
        <v>1</v>
      </c>
      <c r="IE111" s="855" t="s">
        <v>12</v>
      </c>
      <c r="IF111" s="855"/>
      <c r="IG111" s="779">
        <v>1</v>
      </c>
      <c r="IH111" s="855" t="s">
        <v>12</v>
      </c>
      <c r="II111" s="855"/>
      <c r="IJ111" s="779">
        <v>1</v>
      </c>
      <c r="IK111" s="856" t="s">
        <v>12</v>
      </c>
      <c r="IL111" s="779">
        <v>1</v>
      </c>
      <c r="IM111" s="856" t="s">
        <v>12</v>
      </c>
      <c r="IN111" s="779">
        <v>1</v>
      </c>
      <c r="IO111" s="855" t="s">
        <v>12</v>
      </c>
      <c r="IP111" s="855"/>
      <c r="IQ111" s="779">
        <v>1</v>
      </c>
      <c r="IR111" s="855" t="s">
        <v>12</v>
      </c>
      <c r="IS111" s="855"/>
      <c r="IT111" s="779">
        <v>1</v>
      </c>
      <c r="IU111" s="855" t="s">
        <v>12</v>
      </c>
      <c r="IV111" s="855"/>
      <c r="IW111" s="870"/>
      <c r="IX111" s="1070"/>
      <c r="IY111" s="1070"/>
      <c r="IZ111" s="870"/>
      <c r="JA111" s="1070"/>
      <c r="JB111" s="1070"/>
      <c r="JC111" s="870"/>
      <c r="JD111" s="1070"/>
      <c r="JE111" s="1070"/>
      <c r="JF111" s="870"/>
      <c r="JG111" s="1070"/>
      <c r="JH111" s="1070"/>
      <c r="JI111" s="870"/>
      <c r="JJ111" s="1070"/>
      <c r="JK111" s="1070"/>
      <c r="JL111" s="870"/>
      <c r="JM111" s="913"/>
      <c r="JN111" s="913"/>
      <c r="JO111" s="996"/>
      <c r="JP111" s="997"/>
      <c r="JQ111" s="997"/>
      <c r="JR111" s="996"/>
      <c r="JS111" s="997"/>
      <c r="JT111" s="997"/>
      <c r="JU111" s="996"/>
      <c r="JV111" s="997"/>
      <c r="JW111" s="997"/>
      <c r="JX111" s="996"/>
      <c r="JY111" s="997"/>
      <c r="JZ111" s="997"/>
      <c r="KA111" s="998"/>
      <c r="KB111" s="997"/>
      <c r="KC111" s="997"/>
      <c r="KD111" s="996"/>
      <c r="KE111" s="997"/>
      <c r="KF111" s="997"/>
      <c r="KG111" s="997"/>
      <c r="KH111" s="997"/>
      <c r="KI111" s="997"/>
      <c r="KJ111" s="996"/>
      <c r="KK111" s="996"/>
      <c r="KL111" s="996"/>
      <c r="KM111" s="996"/>
      <c r="KN111" s="996"/>
      <c r="KO111" s="996"/>
      <c r="KP111" s="996"/>
      <c r="KQ111" s="996"/>
      <c r="KR111" s="996"/>
      <c r="KS111" s="998"/>
      <c r="KT111" s="997"/>
      <c r="KU111" s="997"/>
      <c r="KV111" s="996"/>
      <c r="KW111" s="997"/>
      <c r="KX111" s="997"/>
      <c r="KY111" s="996"/>
      <c r="KZ111" s="997"/>
      <c r="LA111" s="997"/>
      <c r="LB111" s="996"/>
      <c r="LC111" s="997"/>
      <c r="LD111" s="997"/>
      <c r="LE111" s="996"/>
      <c r="LF111" s="997"/>
      <c r="LG111" s="997"/>
      <c r="LH111" s="996"/>
      <c r="LI111" s="997"/>
      <c r="LJ111" s="997"/>
      <c r="LK111" s="996"/>
      <c r="LL111" s="997"/>
      <c r="LM111" s="997"/>
      <c r="LN111" s="943"/>
      <c r="LO111" s="861"/>
      <c r="LP111" s="861"/>
      <c r="LQ111" s="788"/>
      <c r="LR111" s="861"/>
      <c r="LS111" s="861"/>
      <c r="LT111" s="788"/>
      <c r="LU111" s="861"/>
      <c r="LV111" s="861"/>
      <c r="LW111" s="788"/>
      <c r="LX111" s="861"/>
      <c r="LY111" s="861"/>
      <c r="LZ111" s="788"/>
      <c r="MA111" s="997"/>
      <c r="MB111" s="997"/>
      <c r="MC111" s="996"/>
      <c r="MD111" s="997"/>
      <c r="ME111" s="997"/>
      <c r="MF111" s="999"/>
      <c r="MG111" s="997"/>
      <c r="MH111" s="997"/>
      <c r="MI111" s="998"/>
      <c r="MJ111" s="997"/>
      <c r="MK111" s="997"/>
      <c r="ML111" s="996"/>
      <c r="MM111" s="997"/>
      <c r="MN111" s="997"/>
      <c r="MO111" s="996"/>
      <c r="MP111" s="997"/>
      <c r="MQ111" s="997"/>
      <c r="MR111" s="996"/>
      <c r="MS111" s="997"/>
      <c r="MT111" s="997"/>
      <c r="MU111" s="996"/>
      <c r="MV111" s="997"/>
      <c r="MW111" s="997"/>
      <c r="MX111" s="996"/>
      <c r="MY111" s="997"/>
      <c r="MZ111" s="997"/>
      <c r="NA111" s="996"/>
      <c r="NB111" s="997"/>
      <c r="NC111" s="997"/>
      <c r="ND111" s="998"/>
      <c r="NE111" s="997"/>
      <c r="NF111" s="997"/>
      <c r="NG111" s="996"/>
      <c r="NH111" s="997"/>
      <c r="NI111" s="997"/>
      <c r="NJ111" s="996"/>
      <c r="NK111" s="997"/>
      <c r="NL111" s="997"/>
      <c r="NM111" s="996"/>
      <c r="NN111" s="997"/>
      <c r="NO111" s="997"/>
      <c r="NP111" s="1000"/>
      <c r="NQ111" s="997"/>
      <c r="NR111" s="997"/>
      <c r="NS111" s="996"/>
      <c r="NT111" s="997"/>
      <c r="NU111" s="997"/>
      <c r="NV111" s="996"/>
      <c r="NW111" s="997"/>
      <c r="NX111" s="997"/>
      <c r="NY111" s="998"/>
      <c r="NZ111" s="997"/>
      <c r="OA111" s="997"/>
      <c r="OB111" s="996"/>
      <c r="OC111" s="997"/>
      <c r="OD111" s="997"/>
      <c r="OE111" s="996"/>
      <c r="OF111" s="997"/>
      <c r="OG111" s="997"/>
      <c r="OH111" s="996"/>
      <c r="OI111" s="997"/>
      <c r="OJ111" s="997"/>
      <c r="OK111" s="996"/>
      <c r="OL111" s="997"/>
      <c r="OM111" s="997"/>
      <c r="ON111" s="996"/>
      <c r="OO111" s="997"/>
      <c r="OP111" s="997"/>
      <c r="OQ111" s="996"/>
      <c r="OR111" s="997"/>
      <c r="OS111" s="997"/>
      <c r="OT111" s="998"/>
      <c r="OU111" s="1071"/>
      <c r="OV111" s="1071"/>
      <c r="OW111" s="998"/>
      <c r="OX111" s="1071"/>
      <c r="OY111" s="1071"/>
      <c r="OZ111" s="998"/>
      <c r="PA111" s="1071"/>
      <c r="PB111" s="1071"/>
    </row>
    <row r="112" spans="1:418" ht="12.75" customHeight="1" x14ac:dyDescent="0.25">
      <c r="A112" s="1091" t="s">
        <v>122</v>
      </c>
      <c r="B112" s="1018" t="s">
        <v>557</v>
      </c>
      <c r="C112" s="869">
        <v>0.44</v>
      </c>
      <c r="D112" s="769" t="s">
        <v>2</v>
      </c>
      <c r="E112" s="1068">
        <v>1</v>
      </c>
      <c r="F112" s="854" t="s">
        <v>12</v>
      </c>
      <c r="G112" s="854"/>
      <c r="H112" s="1068">
        <v>1</v>
      </c>
      <c r="I112" s="854" t="s">
        <v>12</v>
      </c>
      <c r="J112" s="854"/>
      <c r="K112" s="1068">
        <v>1</v>
      </c>
      <c r="L112" s="854" t="s">
        <v>12</v>
      </c>
      <c r="M112" s="854"/>
      <c r="N112" s="1068">
        <v>1</v>
      </c>
      <c r="O112" s="854" t="s">
        <v>12</v>
      </c>
      <c r="P112" s="854"/>
      <c r="Q112" s="1068">
        <v>1</v>
      </c>
      <c r="R112" s="854" t="s">
        <v>12</v>
      </c>
      <c r="S112" s="854"/>
      <c r="T112" s="1068">
        <v>1</v>
      </c>
      <c r="U112" s="854" t="s">
        <v>12</v>
      </c>
      <c r="V112" s="854"/>
      <c r="W112" s="1068">
        <v>1</v>
      </c>
      <c r="X112" s="854" t="s">
        <v>12</v>
      </c>
      <c r="Y112" s="854"/>
      <c r="Z112" s="1068">
        <v>1</v>
      </c>
      <c r="AA112" s="854" t="s">
        <v>12</v>
      </c>
      <c r="AB112" s="854"/>
      <c r="AC112" s="1068">
        <v>1</v>
      </c>
      <c r="AD112" s="854" t="s">
        <v>12</v>
      </c>
      <c r="AE112" s="854"/>
      <c r="AF112" s="1068">
        <v>1</v>
      </c>
      <c r="AG112" s="854" t="s">
        <v>12</v>
      </c>
      <c r="AH112" s="854"/>
      <c r="AI112" s="1092">
        <v>0.5</v>
      </c>
      <c r="AJ112" s="854" t="s">
        <v>8</v>
      </c>
      <c r="AK112" s="903" t="str">
        <f>(IF(((AI112/$C112)&lt;10),"&lt;10",ROUND((AI112/$C112),0)))</f>
        <v>&lt;10</v>
      </c>
      <c r="AL112" s="1068">
        <v>1</v>
      </c>
      <c r="AM112" s="854" t="s">
        <v>12</v>
      </c>
      <c r="AN112" s="854"/>
      <c r="AO112" s="1092">
        <v>0.8</v>
      </c>
      <c r="AP112" s="854" t="s">
        <v>8</v>
      </c>
      <c r="AQ112" s="903" t="str">
        <f>(IF(((AO112/$C112)&lt;10),"&lt;10",ROUND((AO112/$C112),0)))</f>
        <v>&lt;10</v>
      </c>
      <c r="AR112" s="1068">
        <v>1</v>
      </c>
      <c r="AS112" s="854" t="s">
        <v>12</v>
      </c>
      <c r="AT112" s="854"/>
      <c r="AU112" s="1068">
        <v>1</v>
      </c>
      <c r="AV112" s="854" t="s">
        <v>12</v>
      </c>
      <c r="AW112" s="854"/>
      <c r="AX112" s="1068">
        <v>1</v>
      </c>
      <c r="AY112" s="854" t="s">
        <v>12</v>
      </c>
      <c r="AZ112" s="854"/>
      <c r="BA112" s="1068">
        <v>1</v>
      </c>
      <c r="BB112" s="854" t="s">
        <v>12</v>
      </c>
      <c r="BC112" s="854"/>
      <c r="BD112" s="1068">
        <v>1</v>
      </c>
      <c r="BE112" s="854" t="s">
        <v>12</v>
      </c>
      <c r="BF112" s="854"/>
      <c r="BG112" s="1068">
        <v>1</v>
      </c>
      <c r="BH112" s="854" t="s">
        <v>12</v>
      </c>
      <c r="BI112" s="854"/>
      <c r="BJ112" s="1068">
        <v>1</v>
      </c>
      <c r="BK112" s="854" t="s">
        <v>12</v>
      </c>
      <c r="BL112" s="854"/>
      <c r="BM112" s="1068">
        <v>1</v>
      </c>
      <c r="BN112" s="854" t="s">
        <v>12</v>
      </c>
      <c r="BO112" s="854"/>
      <c r="BP112" s="1068">
        <v>1</v>
      </c>
      <c r="BQ112" s="854" t="s">
        <v>12</v>
      </c>
      <c r="BR112" s="854"/>
      <c r="BS112" s="1068">
        <v>1</v>
      </c>
      <c r="BT112" s="912" t="s">
        <v>12</v>
      </c>
      <c r="BU112" s="1068">
        <v>1</v>
      </c>
      <c r="BV112" s="854" t="s">
        <v>12</v>
      </c>
      <c r="BW112" s="854"/>
      <c r="BX112" s="1068">
        <v>1</v>
      </c>
      <c r="BY112" s="854" t="s">
        <v>12</v>
      </c>
      <c r="BZ112" s="854"/>
      <c r="CA112" s="1068">
        <v>1</v>
      </c>
      <c r="CB112" s="854" t="s">
        <v>12</v>
      </c>
      <c r="CC112" s="854"/>
      <c r="CD112" s="1068">
        <v>1</v>
      </c>
      <c r="CE112" s="854" t="s">
        <v>12</v>
      </c>
      <c r="CF112" s="854"/>
      <c r="CG112" s="1068">
        <v>0.18</v>
      </c>
      <c r="CH112" s="854" t="s">
        <v>8</v>
      </c>
      <c r="CI112" s="854"/>
      <c r="CJ112" s="1068">
        <v>1</v>
      </c>
      <c r="CK112" s="854" t="s">
        <v>12</v>
      </c>
      <c r="CL112" s="854"/>
      <c r="CM112" s="1068">
        <v>1</v>
      </c>
      <c r="CN112" s="854" t="s">
        <v>12</v>
      </c>
      <c r="CO112" s="854"/>
      <c r="CP112" s="1068">
        <v>1</v>
      </c>
      <c r="CQ112" s="854" t="s">
        <v>12</v>
      </c>
      <c r="CR112" s="854"/>
      <c r="CS112" s="1068">
        <v>1</v>
      </c>
      <c r="CT112" s="854" t="s">
        <v>12</v>
      </c>
      <c r="CU112" s="854"/>
      <c r="CV112" s="1068">
        <v>1</v>
      </c>
      <c r="CW112" s="854" t="s">
        <v>12</v>
      </c>
      <c r="CX112" s="854"/>
      <c r="CY112" s="1068">
        <v>1</v>
      </c>
      <c r="CZ112" s="854" t="s">
        <v>12</v>
      </c>
      <c r="DA112" s="854"/>
      <c r="DB112" s="1068">
        <v>1</v>
      </c>
      <c r="DC112" s="912" t="s">
        <v>12</v>
      </c>
      <c r="DD112" s="1068">
        <v>1</v>
      </c>
      <c r="DE112" s="912" t="s">
        <v>12</v>
      </c>
      <c r="DF112" s="1068">
        <v>0.23</v>
      </c>
      <c r="DG112" s="854" t="s">
        <v>8</v>
      </c>
      <c r="DH112" s="854"/>
      <c r="DI112" s="1068">
        <v>1</v>
      </c>
      <c r="DJ112" s="854" t="s">
        <v>12</v>
      </c>
      <c r="DK112" s="854"/>
      <c r="DL112" s="1068">
        <v>1</v>
      </c>
      <c r="DM112" s="854" t="s">
        <v>12</v>
      </c>
      <c r="DN112" s="854"/>
      <c r="DO112" s="1068">
        <v>1</v>
      </c>
      <c r="DP112" s="854" t="s">
        <v>12</v>
      </c>
      <c r="DQ112" s="854"/>
      <c r="DR112" s="1068">
        <v>0.13</v>
      </c>
      <c r="DS112" s="854" t="s">
        <v>8</v>
      </c>
      <c r="DT112" s="854"/>
      <c r="DU112" s="1068">
        <v>1</v>
      </c>
      <c r="DV112" s="854" t="s">
        <v>12</v>
      </c>
      <c r="DW112" s="854"/>
      <c r="DX112" s="1068">
        <v>1</v>
      </c>
      <c r="DY112" s="854" t="s">
        <v>12</v>
      </c>
      <c r="DZ112" s="854"/>
      <c r="EA112" s="1068">
        <v>0.5</v>
      </c>
      <c r="EB112" s="854" t="s">
        <v>12</v>
      </c>
      <c r="EC112" s="854"/>
      <c r="ED112" s="1068">
        <v>0.5</v>
      </c>
      <c r="EE112" s="912" t="s">
        <v>12</v>
      </c>
      <c r="EF112" s="1068">
        <v>0.5</v>
      </c>
      <c r="EG112" s="854" t="s">
        <v>12</v>
      </c>
      <c r="EH112" s="854"/>
      <c r="EI112" s="1068">
        <v>0.5</v>
      </c>
      <c r="EJ112" s="854" t="s">
        <v>12</v>
      </c>
      <c r="EK112" s="854"/>
      <c r="EL112" s="1068">
        <v>0.5</v>
      </c>
      <c r="EM112" s="854" t="s">
        <v>12</v>
      </c>
      <c r="EN112" s="854"/>
      <c r="EO112" s="1068">
        <v>0.5</v>
      </c>
      <c r="EP112" s="854" t="s">
        <v>12</v>
      </c>
      <c r="EQ112" s="854"/>
      <c r="ER112" s="1068">
        <v>0.5</v>
      </c>
      <c r="ES112" s="854" t="s">
        <v>12</v>
      </c>
      <c r="ET112" s="854"/>
      <c r="EU112" s="1068">
        <v>1.1000000000000001</v>
      </c>
      <c r="EV112" s="854" t="s">
        <v>12</v>
      </c>
      <c r="EW112" s="854"/>
      <c r="EX112" s="1068">
        <v>0.5</v>
      </c>
      <c r="EY112" s="854" t="s">
        <v>12</v>
      </c>
      <c r="EZ112" s="854"/>
      <c r="FA112" s="1068">
        <v>0.5</v>
      </c>
      <c r="FB112" s="854" t="s">
        <v>12</v>
      </c>
      <c r="FC112" s="854"/>
      <c r="FD112" s="1068">
        <v>0.5</v>
      </c>
      <c r="FE112" s="854" t="s">
        <v>12</v>
      </c>
      <c r="FF112" s="854"/>
      <c r="FG112" s="1068">
        <v>0.5</v>
      </c>
      <c r="FH112" s="854" t="s">
        <v>12</v>
      </c>
      <c r="FI112" s="854"/>
      <c r="FJ112" s="1068">
        <v>0.5</v>
      </c>
      <c r="FK112" s="854" t="s">
        <v>12</v>
      </c>
      <c r="FL112" s="854"/>
      <c r="FM112" s="1068">
        <v>5</v>
      </c>
      <c r="FN112" s="854" t="s">
        <v>12</v>
      </c>
      <c r="FO112" s="854"/>
      <c r="FP112" s="1068">
        <v>1.1000000000000001</v>
      </c>
      <c r="FQ112" s="854" t="s">
        <v>12</v>
      </c>
      <c r="FR112" s="854"/>
      <c r="FS112" s="1068">
        <v>0.5</v>
      </c>
      <c r="FT112" s="854" t="s">
        <v>12</v>
      </c>
      <c r="FU112" s="854"/>
      <c r="FV112" s="1068">
        <v>0.5</v>
      </c>
      <c r="FW112" s="854" t="s">
        <v>12</v>
      </c>
      <c r="FX112" s="854"/>
      <c r="FY112" s="1068">
        <v>0.5</v>
      </c>
      <c r="FZ112" s="854" t="s">
        <v>12</v>
      </c>
      <c r="GA112" s="854"/>
      <c r="GB112" s="1068">
        <v>0.5</v>
      </c>
      <c r="GC112" s="854" t="s">
        <v>12</v>
      </c>
      <c r="GD112" s="854"/>
      <c r="GE112" s="1068">
        <v>0.5</v>
      </c>
      <c r="GF112" s="854" t="s">
        <v>12</v>
      </c>
      <c r="GG112" s="854"/>
      <c r="GH112" s="1068">
        <v>5</v>
      </c>
      <c r="GI112" s="854" t="s">
        <v>12</v>
      </c>
      <c r="GJ112" s="854"/>
      <c r="GK112" s="779">
        <v>0.11</v>
      </c>
      <c r="GL112" s="855" t="s">
        <v>8</v>
      </c>
      <c r="GM112" s="855"/>
      <c r="GN112" s="779">
        <v>1</v>
      </c>
      <c r="GO112" s="855" t="s">
        <v>12</v>
      </c>
      <c r="GP112" s="855"/>
      <c r="GQ112" s="779">
        <v>1</v>
      </c>
      <c r="GR112" s="855" t="s">
        <v>12</v>
      </c>
      <c r="GS112" s="855"/>
      <c r="GT112" s="779">
        <v>0.1</v>
      </c>
      <c r="GU112" s="855" t="s">
        <v>8</v>
      </c>
      <c r="GV112" s="855"/>
      <c r="GW112" s="779">
        <v>0.2</v>
      </c>
      <c r="GX112" s="855" t="s">
        <v>8</v>
      </c>
      <c r="GY112" s="855"/>
      <c r="GZ112" s="779">
        <v>5</v>
      </c>
      <c r="HA112" s="855" t="s">
        <v>12</v>
      </c>
      <c r="HB112" s="855"/>
      <c r="HC112" s="779">
        <v>1</v>
      </c>
      <c r="HD112" s="855" t="s">
        <v>12</v>
      </c>
      <c r="HE112" s="855"/>
      <c r="HF112" s="779">
        <v>1</v>
      </c>
      <c r="HG112" s="855" t="s">
        <v>12</v>
      </c>
      <c r="HH112" s="855"/>
      <c r="HI112" s="2220">
        <v>0.55000000000000004</v>
      </c>
      <c r="HJ112" s="855" t="s">
        <v>8</v>
      </c>
      <c r="HK112" s="1006" t="str">
        <f>(IF(((HI112/$C112)&lt;10),"&lt;10",ROUND((HI112/$C112),0)))</f>
        <v>&lt;10</v>
      </c>
      <c r="HL112" s="2220">
        <v>0.56999999999999995</v>
      </c>
      <c r="HM112" s="855" t="s">
        <v>8</v>
      </c>
      <c r="HN112" s="1006" t="str">
        <f t="shared" ref="HN112" si="7">(IF(((HL112/$C112)&lt;10),"&lt;10",ROUND((HL112/$C112),0)))</f>
        <v>&lt;10</v>
      </c>
      <c r="HO112" s="779">
        <v>1</v>
      </c>
      <c r="HP112" s="855" t="s">
        <v>12</v>
      </c>
      <c r="HQ112" s="855"/>
      <c r="HR112" s="779">
        <v>1</v>
      </c>
      <c r="HS112" s="855" t="s">
        <v>12</v>
      </c>
      <c r="HT112" s="855"/>
      <c r="HU112" s="779">
        <v>1</v>
      </c>
      <c r="HV112" s="855" t="s">
        <v>12</v>
      </c>
      <c r="HW112" s="855"/>
      <c r="HX112" s="779">
        <v>0.1</v>
      </c>
      <c r="HY112" s="855" t="s">
        <v>8</v>
      </c>
      <c r="HZ112" s="855"/>
      <c r="IA112" s="779">
        <v>1</v>
      </c>
      <c r="IB112" s="855" t="s">
        <v>12</v>
      </c>
      <c r="IC112" s="855"/>
      <c r="ID112" s="779">
        <v>1</v>
      </c>
      <c r="IE112" s="855" t="s">
        <v>12</v>
      </c>
      <c r="IF112" s="855"/>
      <c r="IG112" s="779">
        <v>1</v>
      </c>
      <c r="IH112" s="855" t="s">
        <v>12</v>
      </c>
      <c r="II112" s="855"/>
      <c r="IJ112" s="779">
        <v>1</v>
      </c>
      <c r="IK112" s="856" t="s">
        <v>12</v>
      </c>
      <c r="IL112" s="779">
        <v>1</v>
      </c>
      <c r="IM112" s="856" t="s">
        <v>12</v>
      </c>
      <c r="IN112" s="779">
        <v>1</v>
      </c>
      <c r="IO112" s="855" t="s">
        <v>12</v>
      </c>
      <c r="IP112" s="855"/>
      <c r="IQ112" s="779">
        <v>1</v>
      </c>
      <c r="IR112" s="855" t="s">
        <v>12</v>
      </c>
      <c r="IS112" s="855"/>
      <c r="IT112" s="779">
        <v>1</v>
      </c>
      <c r="IU112" s="855" t="s">
        <v>12</v>
      </c>
      <c r="IV112" s="855"/>
      <c r="IW112" s="870"/>
      <c r="IX112" s="1070"/>
      <c r="IY112" s="1070"/>
      <c r="IZ112" s="870"/>
      <c r="JA112" s="1070"/>
      <c r="JB112" s="1070"/>
      <c r="JC112" s="870"/>
      <c r="JD112" s="1070"/>
      <c r="JE112" s="1070"/>
      <c r="JF112" s="870"/>
      <c r="JG112" s="1070"/>
      <c r="JH112" s="1070"/>
      <c r="JI112" s="870"/>
      <c r="JJ112" s="1070"/>
      <c r="JK112" s="1070"/>
      <c r="JL112" s="870"/>
      <c r="JM112" s="913"/>
      <c r="JN112" s="913"/>
      <c r="JO112" s="996"/>
      <c r="JP112" s="997"/>
      <c r="JQ112" s="997"/>
      <c r="JR112" s="996"/>
      <c r="JS112" s="997"/>
      <c r="JT112" s="997"/>
      <c r="JU112" s="996"/>
      <c r="JV112" s="997"/>
      <c r="JW112" s="997"/>
      <c r="JX112" s="996"/>
      <c r="JY112" s="997"/>
      <c r="JZ112" s="997"/>
      <c r="KA112" s="998"/>
      <c r="KB112" s="997"/>
      <c r="KC112" s="997"/>
      <c r="KD112" s="996"/>
      <c r="KE112" s="997"/>
      <c r="KF112" s="997"/>
      <c r="KG112" s="997"/>
      <c r="KH112" s="997"/>
      <c r="KI112" s="997"/>
      <c r="KJ112" s="996"/>
      <c r="KK112" s="996"/>
      <c r="KL112" s="996"/>
      <c r="KM112" s="996"/>
      <c r="KN112" s="996"/>
      <c r="KO112" s="996"/>
      <c r="KP112" s="996"/>
      <c r="KQ112" s="996"/>
      <c r="KR112" s="996"/>
      <c r="KS112" s="998"/>
      <c r="KT112" s="997"/>
      <c r="KU112" s="997"/>
      <c r="KV112" s="996"/>
      <c r="KW112" s="997"/>
      <c r="KX112" s="997"/>
      <c r="KY112" s="996"/>
      <c r="KZ112" s="997"/>
      <c r="LA112" s="997"/>
      <c r="LB112" s="996"/>
      <c r="LC112" s="997"/>
      <c r="LD112" s="997"/>
      <c r="LE112" s="996"/>
      <c r="LF112" s="997"/>
      <c r="LG112" s="997"/>
      <c r="LH112" s="996"/>
      <c r="LI112" s="997"/>
      <c r="LJ112" s="997"/>
      <c r="LK112" s="996"/>
      <c r="LL112" s="997"/>
      <c r="LM112" s="997"/>
      <c r="LN112" s="943"/>
      <c r="LO112" s="861"/>
      <c r="LP112" s="861"/>
      <c r="LQ112" s="788"/>
      <c r="LR112" s="861"/>
      <c r="LS112" s="861"/>
      <c r="LT112" s="788"/>
      <c r="LU112" s="861"/>
      <c r="LV112" s="861"/>
      <c r="LW112" s="788"/>
      <c r="LX112" s="861"/>
      <c r="LY112" s="861"/>
      <c r="LZ112" s="788"/>
      <c r="MA112" s="997"/>
      <c r="MB112" s="997"/>
      <c r="MC112" s="996"/>
      <c r="MD112" s="997"/>
      <c r="ME112" s="997"/>
      <c r="MF112" s="999"/>
      <c r="MG112" s="997"/>
      <c r="MH112" s="997"/>
      <c r="MI112" s="998"/>
      <c r="MJ112" s="997"/>
      <c r="MK112" s="997"/>
      <c r="ML112" s="996"/>
      <c r="MM112" s="997"/>
      <c r="MN112" s="997"/>
      <c r="MO112" s="996"/>
      <c r="MP112" s="997"/>
      <c r="MQ112" s="997"/>
      <c r="MR112" s="996"/>
      <c r="MS112" s="997"/>
      <c r="MT112" s="997"/>
      <c r="MU112" s="996"/>
      <c r="MV112" s="997"/>
      <c r="MW112" s="997"/>
      <c r="MX112" s="996"/>
      <c r="MY112" s="997"/>
      <c r="MZ112" s="997"/>
      <c r="NA112" s="996"/>
      <c r="NB112" s="997"/>
      <c r="NC112" s="997"/>
      <c r="ND112" s="998"/>
      <c r="NE112" s="997"/>
      <c r="NF112" s="997"/>
      <c r="NG112" s="996"/>
      <c r="NH112" s="997"/>
      <c r="NI112" s="997"/>
      <c r="NJ112" s="996"/>
      <c r="NK112" s="997"/>
      <c r="NL112" s="997"/>
      <c r="NM112" s="996"/>
      <c r="NN112" s="997"/>
      <c r="NO112" s="997"/>
      <c r="NP112" s="1000"/>
      <c r="NQ112" s="997"/>
      <c r="NR112" s="997"/>
      <c r="NS112" s="996"/>
      <c r="NT112" s="997"/>
      <c r="NU112" s="997"/>
      <c r="NV112" s="996"/>
      <c r="NW112" s="997"/>
      <c r="NX112" s="997"/>
      <c r="NY112" s="998"/>
      <c r="NZ112" s="997"/>
      <c r="OA112" s="997"/>
      <c r="OB112" s="996"/>
      <c r="OC112" s="997"/>
      <c r="OD112" s="997"/>
      <c r="OE112" s="996"/>
      <c r="OF112" s="997"/>
      <c r="OG112" s="997"/>
      <c r="OH112" s="996"/>
      <c r="OI112" s="997"/>
      <c r="OJ112" s="997"/>
      <c r="OK112" s="996"/>
      <c r="OL112" s="997"/>
      <c r="OM112" s="997"/>
      <c r="ON112" s="996"/>
      <c r="OO112" s="997"/>
      <c r="OP112" s="997"/>
      <c r="OQ112" s="996"/>
      <c r="OR112" s="997"/>
      <c r="OS112" s="997"/>
      <c r="OT112" s="998"/>
      <c r="OU112" s="1071"/>
      <c r="OV112" s="1071"/>
      <c r="OW112" s="998"/>
      <c r="OX112" s="1071"/>
      <c r="OY112" s="1071"/>
      <c r="OZ112" s="998"/>
      <c r="PA112" s="1071"/>
      <c r="PB112" s="1071"/>
    </row>
    <row r="113" spans="1:418" ht="12.75" customHeight="1" x14ac:dyDescent="0.25">
      <c r="A113" s="1091" t="s">
        <v>123</v>
      </c>
      <c r="B113" s="1018" t="s">
        <v>557</v>
      </c>
      <c r="C113" s="2230" t="s">
        <v>2</v>
      </c>
      <c r="D113" s="770" t="s">
        <v>2</v>
      </c>
      <c r="E113" s="1068">
        <v>1</v>
      </c>
      <c r="F113" s="854" t="s">
        <v>12</v>
      </c>
      <c r="G113" s="854"/>
      <c r="H113" s="1068">
        <v>1</v>
      </c>
      <c r="I113" s="854" t="s">
        <v>12</v>
      </c>
      <c r="J113" s="854"/>
      <c r="K113" s="1068">
        <v>1</v>
      </c>
      <c r="L113" s="854" t="s">
        <v>12</v>
      </c>
      <c r="M113" s="854"/>
      <c r="N113" s="1068">
        <v>1</v>
      </c>
      <c r="O113" s="854" t="s">
        <v>12</v>
      </c>
      <c r="P113" s="854"/>
      <c r="Q113" s="1068">
        <v>1</v>
      </c>
      <c r="R113" s="854" t="s">
        <v>12</v>
      </c>
      <c r="S113" s="854"/>
      <c r="T113" s="1068">
        <v>1</v>
      </c>
      <c r="U113" s="854" t="s">
        <v>12</v>
      </c>
      <c r="V113" s="854"/>
      <c r="W113" s="1068">
        <v>1</v>
      </c>
      <c r="X113" s="854" t="s">
        <v>12</v>
      </c>
      <c r="Y113" s="854"/>
      <c r="Z113" s="1068">
        <v>1</v>
      </c>
      <c r="AA113" s="854" t="s">
        <v>12</v>
      </c>
      <c r="AB113" s="854"/>
      <c r="AC113" s="1068">
        <v>1</v>
      </c>
      <c r="AD113" s="854" t="s">
        <v>12</v>
      </c>
      <c r="AE113" s="854"/>
      <c r="AF113" s="1068">
        <v>1</v>
      </c>
      <c r="AG113" s="854" t="s">
        <v>12</v>
      </c>
      <c r="AH113" s="854"/>
      <c r="AI113" s="1068">
        <v>1</v>
      </c>
      <c r="AJ113" s="854" t="s">
        <v>12</v>
      </c>
      <c r="AK113" s="854"/>
      <c r="AL113" s="1068">
        <v>1</v>
      </c>
      <c r="AM113" s="854" t="s">
        <v>12</v>
      </c>
      <c r="AN113" s="854"/>
      <c r="AO113" s="1068">
        <v>1</v>
      </c>
      <c r="AP113" s="854" t="s">
        <v>12</v>
      </c>
      <c r="AQ113" s="854"/>
      <c r="AR113" s="1068">
        <v>1</v>
      </c>
      <c r="AS113" s="854" t="s">
        <v>12</v>
      </c>
      <c r="AT113" s="854"/>
      <c r="AU113" s="1068">
        <v>1</v>
      </c>
      <c r="AV113" s="854" t="s">
        <v>12</v>
      </c>
      <c r="AW113" s="854"/>
      <c r="AX113" s="1068">
        <v>1</v>
      </c>
      <c r="AY113" s="854" t="s">
        <v>12</v>
      </c>
      <c r="AZ113" s="854"/>
      <c r="BA113" s="1068">
        <v>1</v>
      </c>
      <c r="BB113" s="854" t="s">
        <v>12</v>
      </c>
      <c r="BC113" s="854"/>
      <c r="BD113" s="1068">
        <v>1</v>
      </c>
      <c r="BE113" s="854" t="s">
        <v>12</v>
      </c>
      <c r="BF113" s="854"/>
      <c r="BG113" s="1068">
        <v>1</v>
      </c>
      <c r="BH113" s="854" t="s">
        <v>12</v>
      </c>
      <c r="BI113" s="854"/>
      <c r="BJ113" s="1068">
        <v>1</v>
      </c>
      <c r="BK113" s="854" t="s">
        <v>12</v>
      </c>
      <c r="BL113" s="854"/>
      <c r="BM113" s="1068">
        <v>1</v>
      </c>
      <c r="BN113" s="854" t="s">
        <v>12</v>
      </c>
      <c r="BO113" s="854"/>
      <c r="BP113" s="1068">
        <v>1</v>
      </c>
      <c r="BQ113" s="854" t="s">
        <v>12</v>
      </c>
      <c r="BR113" s="854"/>
      <c r="BS113" s="1068">
        <v>1</v>
      </c>
      <c r="BT113" s="912" t="s">
        <v>12</v>
      </c>
      <c r="BU113" s="1068">
        <v>1</v>
      </c>
      <c r="BV113" s="854" t="s">
        <v>12</v>
      </c>
      <c r="BW113" s="854"/>
      <c r="BX113" s="1068">
        <v>1</v>
      </c>
      <c r="BY113" s="854" t="s">
        <v>12</v>
      </c>
      <c r="BZ113" s="854"/>
      <c r="CA113" s="1068">
        <v>1</v>
      </c>
      <c r="CB113" s="854" t="s">
        <v>12</v>
      </c>
      <c r="CC113" s="854"/>
      <c r="CD113" s="1068">
        <v>1</v>
      </c>
      <c r="CE113" s="854" t="s">
        <v>12</v>
      </c>
      <c r="CF113" s="854"/>
      <c r="CG113" s="1068">
        <v>1</v>
      </c>
      <c r="CH113" s="854" t="s">
        <v>12</v>
      </c>
      <c r="CI113" s="854"/>
      <c r="CJ113" s="1068">
        <v>1</v>
      </c>
      <c r="CK113" s="854" t="s">
        <v>12</v>
      </c>
      <c r="CL113" s="854"/>
      <c r="CM113" s="1068">
        <v>1</v>
      </c>
      <c r="CN113" s="854" t="s">
        <v>12</v>
      </c>
      <c r="CO113" s="854"/>
      <c r="CP113" s="1068">
        <v>1</v>
      </c>
      <c r="CQ113" s="854" t="s">
        <v>12</v>
      </c>
      <c r="CR113" s="854"/>
      <c r="CS113" s="1068">
        <v>1</v>
      </c>
      <c r="CT113" s="854" t="s">
        <v>12</v>
      </c>
      <c r="CU113" s="854"/>
      <c r="CV113" s="1068">
        <v>1</v>
      </c>
      <c r="CW113" s="854" t="s">
        <v>12</v>
      </c>
      <c r="CX113" s="854"/>
      <c r="CY113" s="1068">
        <v>1</v>
      </c>
      <c r="CZ113" s="854" t="s">
        <v>12</v>
      </c>
      <c r="DA113" s="854"/>
      <c r="DB113" s="1068">
        <v>1</v>
      </c>
      <c r="DC113" s="912" t="s">
        <v>12</v>
      </c>
      <c r="DD113" s="1068">
        <v>1</v>
      </c>
      <c r="DE113" s="912" t="s">
        <v>12</v>
      </c>
      <c r="DF113" s="1068">
        <v>1</v>
      </c>
      <c r="DG113" s="854" t="s">
        <v>12</v>
      </c>
      <c r="DH113" s="854"/>
      <c r="DI113" s="1068">
        <v>1</v>
      </c>
      <c r="DJ113" s="854" t="s">
        <v>12</v>
      </c>
      <c r="DK113" s="854"/>
      <c r="DL113" s="1068">
        <v>1</v>
      </c>
      <c r="DM113" s="854" t="s">
        <v>12</v>
      </c>
      <c r="DN113" s="854"/>
      <c r="DO113" s="1068">
        <v>1</v>
      </c>
      <c r="DP113" s="854" t="s">
        <v>12</v>
      </c>
      <c r="DQ113" s="854"/>
      <c r="DR113" s="1068">
        <v>1</v>
      </c>
      <c r="DS113" s="854" t="s">
        <v>12</v>
      </c>
      <c r="DT113" s="854"/>
      <c r="DU113" s="1068">
        <v>1</v>
      </c>
      <c r="DV113" s="854" t="s">
        <v>12</v>
      </c>
      <c r="DW113" s="854"/>
      <c r="DX113" s="1068">
        <v>1</v>
      </c>
      <c r="DY113" s="854" t="s">
        <v>12</v>
      </c>
      <c r="DZ113" s="854"/>
      <c r="EA113" s="852"/>
      <c r="EB113" s="854" t="s">
        <v>3</v>
      </c>
      <c r="EC113" s="854"/>
      <c r="ED113" s="852"/>
      <c r="EE113" s="912" t="s">
        <v>3</v>
      </c>
      <c r="EF113" s="852"/>
      <c r="EG113" s="854" t="s">
        <v>3</v>
      </c>
      <c r="EH113" s="854"/>
      <c r="EI113" s="852"/>
      <c r="EJ113" s="854" t="s">
        <v>3</v>
      </c>
      <c r="EK113" s="854"/>
      <c r="EL113" s="852"/>
      <c r="EM113" s="854" t="s">
        <v>3</v>
      </c>
      <c r="EN113" s="854"/>
      <c r="EO113" s="852"/>
      <c r="EP113" s="854" t="s">
        <v>3</v>
      </c>
      <c r="EQ113" s="854"/>
      <c r="ER113" s="852"/>
      <c r="ES113" s="854" t="s">
        <v>3</v>
      </c>
      <c r="ET113" s="854"/>
      <c r="EU113" s="852"/>
      <c r="EV113" s="854" t="s">
        <v>3</v>
      </c>
      <c r="EW113" s="854"/>
      <c r="EX113" s="852"/>
      <c r="EY113" s="854" t="s">
        <v>3</v>
      </c>
      <c r="EZ113" s="854"/>
      <c r="FA113" s="852"/>
      <c r="FB113" s="854" t="s">
        <v>3</v>
      </c>
      <c r="FC113" s="854"/>
      <c r="FD113" s="852"/>
      <c r="FE113" s="854" t="s">
        <v>3</v>
      </c>
      <c r="FF113" s="854"/>
      <c r="FG113" s="852"/>
      <c r="FH113" s="854" t="s">
        <v>3</v>
      </c>
      <c r="FI113" s="854"/>
      <c r="FJ113" s="852"/>
      <c r="FK113" s="854" t="s">
        <v>3</v>
      </c>
      <c r="FL113" s="854"/>
      <c r="FM113" s="852"/>
      <c r="FN113" s="854" t="s">
        <v>3</v>
      </c>
      <c r="FO113" s="854"/>
      <c r="FP113" s="852"/>
      <c r="FQ113" s="854" t="s">
        <v>3</v>
      </c>
      <c r="FR113" s="854"/>
      <c r="FS113" s="852"/>
      <c r="FT113" s="854" t="s">
        <v>3</v>
      </c>
      <c r="FU113" s="854"/>
      <c r="FV113" s="852"/>
      <c r="FW113" s="854" t="s">
        <v>3</v>
      </c>
      <c r="FX113" s="854"/>
      <c r="FY113" s="852"/>
      <c r="FZ113" s="854" t="s">
        <v>3</v>
      </c>
      <c r="GA113" s="854"/>
      <c r="GB113" s="852"/>
      <c r="GC113" s="854" t="s">
        <v>3</v>
      </c>
      <c r="GD113" s="854"/>
      <c r="GE113" s="852"/>
      <c r="GF113" s="854" t="s">
        <v>3</v>
      </c>
      <c r="GG113" s="854"/>
      <c r="GH113" s="852"/>
      <c r="GI113" s="854" t="s">
        <v>3</v>
      </c>
      <c r="GJ113" s="854"/>
      <c r="GK113" s="779">
        <v>1</v>
      </c>
      <c r="GL113" s="855" t="s">
        <v>12</v>
      </c>
      <c r="GM113" s="855"/>
      <c r="GN113" s="779">
        <v>1</v>
      </c>
      <c r="GO113" s="855" t="s">
        <v>12</v>
      </c>
      <c r="GP113" s="855"/>
      <c r="GQ113" s="779">
        <v>1</v>
      </c>
      <c r="GR113" s="855" t="s">
        <v>12</v>
      </c>
      <c r="GS113" s="855"/>
      <c r="GT113" s="779">
        <v>1</v>
      </c>
      <c r="GU113" s="855" t="s">
        <v>12</v>
      </c>
      <c r="GV113" s="855"/>
      <c r="GW113" s="779">
        <v>1</v>
      </c>
      <c r="GX113" s="855" t="s">
        <v>12</v>
      </c>
      <c r="GY113" s="855"/>
      <c r="GZ113" s="779">
        <v>5</v>
      </c>
      <c r="HA113" s="855" t="s">
        <v>12</v>
      </c>
      <c r="HB113" s="855"/>
      <c r="HC113" s="779">
        <v>1</v>
      </c>
      <c r="HD113" s="855" t="s">
        <v>12</v>
      </c>
      <c r="HE113" s="855"/>
      <c r="HF113" s="779">
        <v>1</v>
      </c>
      <c r="HG113" s="855" t="s">
        <v>12</v>
      </c>
      <c r="HH113" s="855"/>
      <c r="HI113" s="779">
        <v>1</v>
      </c>
      <c r="HJ113" s="855" t="s">
        <v>12</v>
      </c>
      <c r="HK113" s="855"/>
      <c r="HL113" s="779">
        <v>1</v>
      </c>
      <c r="HM113" s="855" t="s">
        <v>12</v>
      </c>
      <c r="HN113" s="855"/>
      <c r="HO113" s="779">
        <v>1</v>
      </c>
      <c r="HP113" s="855" t="s">
        <v>12</v>
      </c>
      <c r="HQ113" s="855"/>
      <c r="HR113" s="779">
        <v>1</v>
      </c>
      <c r="HS113" s="855" t="s">
        <v>12</v>
      </c>
      <c r="HT113" s="855"/>
      <c r="HU113" s="779">
        <v>1</v>
      </c>
      <c r="HV113" s="855" t="s">
        <v>12</v>
      </c>
      <c r="HW113" s="855"/>
      <c r="HX113" s="779">
        <v>1</v>
      </c>
      <c r="HY113" s="855" t="s">
        <v>12</v>
      </c>
      <c r="HZ113" s="855"/>
      <c r="IA113" s="779">
        <v>1</v>
      </c>
      <c r="IB113" s="855" t="s">
        <v>12</v>
      </c>
      <c r="IC113" s="855"/>
      <c r="ID113" s="779">
        <v>1</v>
      </c>
      <c r="IE113" s="855" t="s">
        <v>12</v>
      </c>
      <c r="IF113" s="855"/>
      <c r="IG113" s="779">
        <v>1</v>
      </c>
      <c r="IH113" s="855" t="s">
        <v>12</v>
      </c>
      <c r="II113" s="855"/>
      <c r="IJ113" s="779">
        <v>1</v>
      </c>
      <c r="IK113" s="856" t="s">
        <v>12</v>
      </c>
      <c r="IL113" s="779">
        <v>1</v>
      </c>
      <c r="IM113" s="856" t="s">
        <v>12</v>
      </c>
      <c r="IN113" s="779">
        <v>1</v>
      </c>
      <c r="IO113" s="855" t="s">
        <v>12</v>
      </c>
      <c r="IP113" s="855"/>
      <c r="IQ113" s="779">
        <v>1</v>
      </c>
      <c r="IR113" s="855" t="s">
        <v>12</v>
      </c>
      <c r="IS113" s="855"/>
      <c r="IT113" s="779">
        <v>1</v>
      </c>
      <c r="IU113" s="855" t="s">
        <v>12</v>
      </c>
      <c r="IV113" s="855"/>
      <c r="IW113" s="870"/>
      <c r="IX113" s="1070"/>
      <c r="IY113" s="1070"/>
      <c r="IZ113" s="870"/>
      <c r="JA113" s="1070"/>
      <c r="JB113" s="1070"/>
      <c r="JC113" s="870"/>
      <c r="JD113" s="1070"/>
      <c r="JE113" s="1070"/>
      <c r="JF113" s="870"/>
      <c r="JG113" s="1070"/>
      <c r="JH113" s="1070"/>
      <c r="JI113" s="870"/>
      <c r="JJ113" s="1070"/>
      <c r="JK113" s="1070"/>
      <c r="JL113" s="870"/>
      <c r="JM113" s="913"/>
      <c r="JN113" s="913"/>
      <c r="JO113" s="996"/>
      <c r="JP113" s="997"/>
      <c r="JQ113" s="997"/>
      <c r="JR113" s="996"/>
      <c r="JS113" s="997"/>
      <c r="JT113" s="997"/>
      <c r="JU113" s="996"/>
      <c r="JV113" s="997"/>
      <c r="JW113" s="997"/>
      <c r="JX113" s="996"/>
      <c r="JY113" s="997"/>
      <c r="JZ113" s="997"/>
      <c r="KA113" s="998"/>
      <c r="KB113" s="997"/>
      <c r="KC113" s="997"/>
      <c r="KD113" s="996"/>
      <c r="KE113" s="997"/>
      <c r="KF113" s="997"/>
      <c r="KG113" s="997"/>
      <c r="KH113" s="997"/>
      <c r="KI113" s="997"/>
      <c r="KJ113" s="996"/>
      <c r="KK113" s="996"/>
      <c r="KL113" s="996"/>
      <c r="KM113" s="996"/>
      <c r="KN113" s="996"/>
      <c r="KO113" s="996"/>
      <c r="KP113" s="996"/>
      <c r="KQ113" s="996"/>
      <c r="KR113" s="996"/>
      <c r="KS113" s="998"/>
      <c r="KT113" s="997"/>
      <c r="KU113" s="997"/>
      <c r="KV113" s="996"/>
      <c r="KW113" s="997"/>
      <c r="KX113" s="997"/>
      <c r="KY113" s="996"/>
      <c r="KZ113" s="997"/>
      <c r="LA113" s="997"/>
      <c r="LB113" s="996"/>
      <c r="LC113" s="997"/>
      <c r="LD113" s="997"/>
      <c r="LE113" s="996"/>
      <c r="LF113" s="997"/>
      <c r="LG113" s="997"/>
      <c r="LH113" s="996"/>
      <c r="LI113" s="997"/>
      <c r="LJ113" s="997"/>
      <c r="LK113" s="996"/>
      <c r="LL113" s="997"/>
      <c r="LM113" s="997"/>
      <c r="LN113" s="943"/>
      <c r="LO113" s="861"/>
      <c r="LP113" s="861"/>
      <c r="LQ113" s="788"/>
      <c r="LR113" s="861"/>
      <c r="LS113" s="861"/>
      <c r="LT113" s="788"/>
      <c r="LU113" s="861"/>
      <c r="LV113" s="861"/>
      <c r="LW113" s="788"/>
      <c r="LX113" s="861"/>
      <c r="LY113" s="861"/>
      <c r="LZ113" s="788"/>
      <c r="MA113" s="997"/>
      <c r="MB113" s="997"/>
      <c r="MC113" s="996"/>
      <c r="MD113" s="997"/>
      <c r="ME113" s="997"/>
      <c r="MF113" s="999"/>
      <c r="MG113" s="997"/>
      <c r="MH113" s="997"/>
      <c r="MI113" s="998"/>
      <c r="MJ113" s="997"/>
      <c r="MK113" s="997"/>
      <c r="ML113" s="996"/>
      <c r="MM113" s="997"/>
      <c r="MN113" s="997"/>
      <c r="MO113" s="996"/>
      <c r="MP113" s="997"/>
      <c r="MQ113" s="997"/>
      <c r="MR113" s="996"/>
      <c r="MS113" s="997"/>
      <c r="MT113" s="997"/>
      <c r="MU113" s="996"/>
      <c r="MV113" s="997"/>
      <c r="MW113" s="997"/>
      <c r="MX113" s="996"/>
      <c r="MY113" s="997"/>
      <c r="MZ113" s="997"/>
      <c r="NA113" s="996"/>
      <c r="NB113" s="997"/>
      <c r="NC113" s="997"/>
      <c r="ND113" s="998"/>
      <c r="NE113" s="997"/>
      <c r="NF113" s="997"/>
      <c r="NG113" s="996"/>
      <c r="NH113" s="997"/>
      <c r="NI113" s="997"/>
      <c r="NJ113" s="996"/>
      <c r="NK113" s="997"/>
      <c r="NL113" s="997"/>
      <c r="NM113" s="996"/>
      <c r="NN113" s="997"/>
      <c r="NO113" s="997"/>
      <c r="NP113" s="1000"/>
      <c r="NQ113" s="997"/>
      <c r="NR113" s="997"/>
      <c r="NS113" s="996"/>
      <c r="NT113" s="997"/>
      <c r="NU113" s="997"/>
      <c r="NV113" s="788"/>
      <c r="NW113" s="861"/>
      <c r="NX113" s="861"/>
      <c r="NY113" s="943"/>
      <c r="NZ113" s="861"/>
      <c r="OA113" s="861"/>
      <c r="OB113" s="788"/>
      <c r="OC113" s="861"/>
      <c r="OD113" s="861"/>
      <c r="OE113" s="788"/>
      <c r="OF113" s="861"/>
      <c r="OG113" s="861"/>
      <c r="OH113" s="788"/>
      <c r="OI113" s="861"/>
      <c r="OJ113" s="861"/>
      <c r="OK113" s="996"/>
      <c r="OL113" s="997"/>
      <c r="OM113" s="997"/>
      <c r="ON113" s="996"/>
      <c r="OO113" s="997"/>
      <c r="OP113" s="997"/>
      <c r="OQ113" s="996"/>
      <c r="OR113" s="997"/>
      <c r="OS113" s="997"/>
      <c r="OT113" s="998"/>
      <c r="OU113" s="1071"/>
      <c r="OV113" s="1071"/>
      <c r="OW113" s="998"/>
      <c r="OX113" s="1071"/>
      <c r="OY113" s="1071"/>
      <c r="OZ113" s="998"/>
      <c r="PA113" s="1071"/>
      <c r="PB113" s="1071"/>
    </row>
    <row r="114" spans="1:418" ht="12.75" customHeight="1" x14ac:dyDescent="0.25">
      <c r="A114" s="1091" t="s">
        <v>124</v>
      </c>
      <c r="B114" s="1018" t="s">
        <v>557</v>
      </c>
      <c r="C114" s="2230" t="s">
        <v>2</v>
      </c>
      <c r="D114" s="770" t="s">
        <v>2</v>
      </c>
      <c r="E114" s="1068">
        <v>1</v>
      </c>
      <c r="F114" s="854" t="s">
        <v>12</v>
      </c>
      <c r="G114" s="854"/>
      <c r="H114" s="1068">
        <v>1</v>
      </c>
      <c r="I114" s="854" t="s">
        <v>12</v>
      </c>
      <c r="J114" s="854"/>
      <c r="K114" s="1068">
        <v>1</v>
      </c>
      <c r="L114" s="854" t="s">
        <v>12</v>
      </c>
      <c r="M114" s="854"/>
      <c r="N114" s="1068">
        <v>1</v>
      </c>
      <c r="O114" s="854" t="s">
        <v>12</v>
      </c>
      <c r="P114" s="854"/>
      <c r="Q114" s="1068">
        <v>1</v>
      </c>
      <c r="R114" s="854" t="s">
        <v>12</v>
      </c>
      <c r="S114" s="854"/>
      <c r="T114" s="1068">
        <v>1</v>
      </c>
      <c r="U114" s="854" t="s">
        <v>12</v>
      </c>
      <c r="V114" s="854"/>
      <c r="W114" s="1068">
        <v>1</v>
      </c>
      <c r="X114" s="854" t="s">
        <v>12</v>
      </c>
      <c r="Y114" s="854"/>
      <c r="Z114" s="1068">
        <v>1</v>
      </c>
      <c r="AA114" s="854" t="s">
        <v>12</v>
      </c>
      <c r="AB114" s="854"/>
      <c r="AC114" s="1068">
        <v>1</v>
      </c>
      <c r="AD114" s="854" t="s">
        <v>12</v>
      </c>
      <c r="AE114" s="854"/>
      <c r="AF114" s="1068">
        <v>1</v>
      </c>
      <c r="AG114" s="854" t="s">
        <v>12</v>
      </c>
      <c r="AH114" s="854"/>
      <c r="AI114" s="1068">
        <v>1</v>
      </c>
      <c r="AJ114" s="854" t="s">
        <v>12</v>
      </c>
      <c r="AK114" s="854"/>
      <c r="AL114" s="1068">
        <v>1</v>
      </c>
      <c r="AM114" s="854" t="s">
        <v>12</v>
      </c>
      <c r="AN114" s="854"/>
      <c r="AO114" s="1068">
        <v>1</v>
      </c>
      <c r="AP114" s="854" t="s">
        <v>12</v>
      </c>
      <c r="AQ114" s="854"/>
      <c r="AR114" s="1068">
        <v>1</v>
      </c>
      <c r="AS114" s="854" t="s">
        <v>12</v>
      </c>
      <c r="AT114" s="854"/>
      <c r="AU114" s="1068">
        <v>1</v>
      </c>
      <c r="AV114" s="854" t="s">
        <v>12</v>
      </c>
      <c r="AW114" s="854"/>
      <c r="AX114" s="1068">
        <v>1</v>
      </c>
      <c r="AY114" s="854" t="s">
        <v>12</v>
      </c>
      <c r="AZ114" s="854"/>
      <c r="BA114" s="1068">
        <v>1</v>
      </c>
      <c r="BB114" s="854" t="s">
        <v>12</v>
      </c>
      <c r="BC114" s="854"/>
      <c r="BD114" s="1068">
        <v>1</v>
      </c>
      <c r="BE114" s="854" t="s">
        <v>12</v>
      </c>
      <c r="BF114" s="854"/>
      <c r="BG114" s="1068">
        <v>1</v>
      </c>
      <c r="BH114" s="854" t="s">
        <v>12</v>
      </c>
      <c r="BI114" s="854"/>
      <c r="BJ114" s="1068">
        <v>1</v>
      </c>
      <c r="BK114" s="854" t="s">
        <v>12</v>
      </c>
      <c r="BL114" s="854"/>
      <c r="BM114" s="1068">
        <v>1</v>
      </c>
      <c r="BN114" s="854" t="s">
        <v>12</v>
      </c>
      <c r="BO114" s="854"/>
      <c r="BP114" s="1068">
        <v>1</v>
      </c>
      <c r="BQ114" s="854" t="s">
        <v>12</v>
      </c>
      <c r="BR114" s="854"/>
      <c r="BS114" s="1068">
        <v>1</v>
      </c>
      <c r="BT114" s="912" t="s">
        <v>12</v>
      </c>
      <c r="BU114" s="1068">
        <v>1</v>
      </c>
      <c r="BV114" s="854" t="s">
        <v>12</v>
      </c>
      <c r="BW114" s="854"/>
      <c r="BX114" s="1068">
        <v>1</v>
      </c>
      <c r="BY114" s="854" t="s">
        <v>12</v>
      </c>
      <c r="BZ114" s="854"/>
      <c r="CA114" s="1068">
        <v>1</v>
      </c>
      <c r="CB114" s="854" t="s">
        <v>12</v>
      </c>
      <c r="CC114" s="854"/>
      <c r="CD114" s="1068">
        <v>1</v>
      </c>
      <c r="CE114" s="854" t="s">
        <v>12</v>
      </c>
      <c r="CF114" s="854"/>
      <c r="CG114" s="1068">
        <v>1</v>
      </c>
      <c r="CH114" s="854" t="s">
        <v>12</v>
      </c>
      <c r="CI114" s="854"/>
      <c r="CJ114" s="1068">
        <v>1</v>
      </c>
      <c r="CK114" s="854" t="s">
        <v>12</v>
      </c>
      <c r="CL114" s="854"/>
      <c r="CM114" s="1068">
        <v>1</v>
      </c>
      <c r="CN114" s="854" t="s">
        <v>12</v>
      </c>
      <c r="CO114" s="854"/>
      <c r="CP114" s="1068">
        <v>1</v>
      </c>
      <c r="CQ114" s="854" t="s">
        <v>12</v>
      </c>
      <c r="CR114" s="854"/>
      <c r="CS114" s="1068">
        <v>1</v>
      </c>
      <c r="CT114" s="854" t="s">
        <v>12</v>
      </c>
      <c r="CU114" s="854"/>
      <c r="CV114" s="1068">
        <v>1</v>
      </c>
      <c r="CW114" s="854" t="s">
        <v>12</v>
      </c>
      <c r="CX114" s="854"/>
      <c r="CY114" s="1068">
        <v>1</v>
      </c>
      <c r="CZ114" s="854" t="s">
        <v>12</v>
      </c>
      <c r="DA114" s="854"/>
      <c r="DB114" s="1068">
        <v>1</v>
      </c>
      <c r="DC114" s="912" t="s">
        <v>12</v>
      </c>
      <c r="DD114" s="1068">
        <v>1</v>
      </c>
      <c r="DE114" s="912" t="s">
        <v>12</v>
      </c>
      <c r="DF114" s="1068">
        <v>1</v>
      </c>
      <c r="DG114" s="854" t="s">
        <v>12</v>
      </c>
      <c r="DH114" s="854"/>
      <c r="DI114" s="1068">
        <v>1</v>
      </c>
      <c r="DJ114" s="854" t="s">
        <v>12</v>
      </c>
      <c r="DK114" s="854"/>
      <c r="DL114" s="1068">
        <v>1</v>
      </c>
      <c r="DM114" s="854" t="s">
        <v>12</v>
      </c>
      <c r="DN114" s="854"/>
      <c r="DO114" s="1068">
        <v>1</v>
      </c>
      <c r="DP114" s="854" t="s">
        <v>12</v>
      </c>
      <c r="DQ114" s="854"/>
      <c r="DR114" s="1068">
        <v>1</v>
      </c>
      <c r="DS114" s="854" t="s">
        <v>12</v>
      </c>
      <c r="DT114" s="854"/>
      <c r="DU114" s="1068">
        <v>1</v>
      </c>
      <c r="DV114" s="854" t="s">
        <v>12</v>
      </c>
      <c r="DW114" s="854"/>
      <c r="DX114" s="1068">
        <v>1</v>
      </c>
      <c r="DY114" s="854" t="s">
        <v>12</v>
      </c>
      <c r="DZ114" s="854"/>
      <c r="EA114" s="852"/>
      <c r="EB114" s="854" t="s">
        <v>3</v>
      </c>
      <c r="EC114" s="854"/>
      <c r="ED114" s="852"/>
      <c r="EE114" s="912" t="s">
        <v>3</v>
      </c>
      <c r="EF114" s="852"/>
      <c r="EG114" s="854" t="s">
        <v>3</v>
      </c>
      <c r="EH114" s="854"/>
      <c r="EI114" s="852"/>
      <c r="EJ114" s="854" t="s">
        <v>3</v>
      </c>
      <c r="EK114" s="854"/>
      <c r="EL114" s="852"/>
      <c r="EM114" s="854" t="s">
        <v>3</v>
      </c>
      <c r="EN114" s="854"/>
      <c r="EO114" s="852"/>
      <c r="EP114" s="854" t="s">
        <v>3</v>
      </c>
      <c r="EQ114" s="854"/>
      <c r="ER114" s="852"/>
      <c r="ES114" s="854" t="s">
        <v>3</v>
      </c>
      <c r="ET114" s="854"/>
      <c r="EU114" s="852"/>
      <c r="EV114" s="854" t="s">
        <v>3</v>
      </c>
      <c r="EW114" s="854"/>
      <c r="EX114" s="852"/>
      <c r="EY114" s="854" t="s">
        <v>3</v>
      </c>
      <c r="EZ114" s="854"/>
      <c r="FA114" s="852"/>
      <c r="FB114" s="854" t="s">
        <v>3</v>
      </c>
      <c r="FC114" s="854"/>
      <c r="FD114" s="852"/>
      <c r="FE114" s="854" t="s">
        <v>3</v>
      </c>
      <c r="FF114" s="854"/>
      <c r="FG114" s="852"/>
      <c r="FH114" s="854" t="s">
        <v>3</v>
      </c>
      <c r="FI114" s="854"/>
      <c r="FJ114" s="852"/>
      <c r="FK114" s="854" t="s">
        <v>3</v>
      </c>
      <c r="FL114" s="854"/>
      <c r="FM114" s="852"/>
      <c r="FN114" s="854" t="s">
        <v>3</v>
      </c>
      <c r="FO114" s="854"/>
      <c r="FP114" s="852"/>
      <c r="FQ114" s="854" t="s">
        <v>3</v>
      </c>
      <c r="FR114" s="854"/>
      <c r="FS114" s="852"/>
      <c r="FT114" s="854" t="s">
        <v>3</v>
      </c>
      <c r="FU114" s="854"/>
      <c r="FV114" s="852"/>
      <c r="FW114" s="854" t="s">
        <v>3</v>
      </c>
      <c r="FX114" s="854"/>
      <c r="FY114" s="852"/>
      <c r="FZ114" s="854" t="s">
        <v>3</v>
      </c>
      <c r="GA114" s="854"/>
      <c r="GB114" s="852"/>
      <c r="GC114" s="854" t="s">
        <v>3</v>
      </c>
      <c r="GD114" s="854"/>
      <c r="GE114" s="852"/>
      <c r="GF114" s="854" t="s">
        <v>3</v>
      </c>
      <c r="GG114" s="854"/>
      <c r="GH114" s="852"/>
      <c r="GI114" s="854" t="s">
        <v>3</v>
      </c>
      <c r="GJ114" s="854"/>
      <c r="GK114" s="779">
        <v>1</v>
      </c>
      <c r="GL114" s="855" t="s">
        <v>12</v>
      </c>
      <c r="GM114" s="855"/>
      <c r="GN114" s="779">
        <v>1</v>
      </c>
      <c r="GO114" s="855" t="s">
        <v>12</v>
      </c>
      <c r="GP114" s="855"/>
      <c r="GQ114" s="779">
        <v>1</v>
      </c>
      <c r="GR114" s="855" t="s">
        <v>12</v>
      </c>
      <c r="GS114" s="855"/>
      <c r="GT114" s="779">
        <v>1</v>
      </c>
      <c r="GU114" s="855" t="s">
        <v>12</v>
      </c>
      <c r="GV114" s="855"/>
      <c r="GW114" s="779">
        <v>1</v>
      </c>
      <c r="GX114" s="855" t="s">
        <v>12</v>
      </c>
      <c r="GY114" s="855"/>
      <c r="GZ114" s="779">
        <v>5</v>
      </c>
      <c r="HA114" s="855" t="s">
        <v>12</v>
      </c>
      <c r="HB114" s="855"/>
      <c r="HC114" s="779">
        <v>1</v>
      </c>
      <c r="HD114" s="855" t="s">
        <v>12</v>
      </c>
      <c r="HE114" s="855"/>
      <c r="HF114" s="779">
        <v>1</v>
      </c>
      <c r="HG114" s="855" t="s">
        <v>12</v>
      </c>
      <c r="HH114" s="855"/>
      <c r="HI114" s="779">
        <v>1</v>
      </c>
      <c r="HJ114" s="855" t="s">
        <v>12</v>
      </c>
      <c r="HK114" s="855"/>
      <c r="HL114" s="779">
        <v>1</v>
      </c>
      <c r="HM114" s="855" t="s">
        <v>12</v>
      </c>
      <c r="HN114" s="855"/>
      <c r="HO114" s="779">
        <v>1</v>
      </c>
      <c r="HP114" s="855" t="s">
        <v>12</v>
      </c>
      <c r="HQ114" s="855"/>
      <c r="HR114" s="779">
        <v>1</v>
      </c>
      <c r="HS114" s="855" t="s">
        <v>12</v>
      </c>
      <c r="HT114" s="855"/>
      <c r="HU114" s="779">
        <v>1</v>
      </c>
      <c r="HV114" s="855" t="s">
        <v>12</v>
      </c>
      <c r="HW114" s="855"/>
      <c r="HX114" s="779">
        <v>1</v>
      </c>
      <c r="HY114" s="855" t="s">
        <v>12</v>
      </c>
      <c r="HZ114" s="855"/>
      <c r="IA114" s="779">
        <v>1</v>
      </c>
      <c r="IB114" s="855" t="s">
        <v>12</v>
      </c>
      <c r="IC114" s="855"/>
      <c r="ID114" s="779">
        <v>1</v>
      </c>
      <c r="IE114" s="855" t="s">
        <v>12</v>
      </c>
      <c r="IF114" s="855"/>
      <c r="IG114" s="779">
        <v>1</v>
      </c>
      <c r="IH114" s="855" t="s">
        <v>12</v>
      </c>
      <c r="II114" s="855"/>
      <c r="IJ114" s="779">
        <v>1</v>
      </c>
      <c r="IK114" s="856" t="s">
        <v>12</v>
      </c>
      <c r="IL114" s="779">
        <v>1</v>
      </c>
      <c r="IM114" s="856" t="s">
        <v>12</v>
      </c>
      <c r="IN114" s="779">
        <v>1</v>
      </c>
      <c r="IO114" s="855" t="s">
        <v>12</v>
      </c>
      <c r="IP114" s="855"/>
      <c r="IQ114" s="779">
        <v>1</v>
      </c>
      <c r="IR114" s="855" t="s">
        <v>12</v>
      </c>
      <c r="IS114" s="855"/>
      <c r="IT114" s="779">
        <v>1</v>
      </c>
      <c r="IU114" s="855" t="s">
        <v>12</v>
      </c>
      <c r="IV114" s="855"/>
      <c r="IW114" s="870"/>
      <c r="IX114" s="1070"/>
      <c r="IY114" s="1070"/>
      <c r="IZ114" s="870"/>
      <c r="JA114" s="1070"/>
      <c r="JB114" s="1070"/>
      <c r="JC114" s="870"/>
      <c r="JD114" s="1070"/>
      <c r="JE114" s="1070"/>
      <c r="JF114" s="870"/>
      <c r="JG114" s="1070"/>
      <c r="JH114" s="1070"/>
      <c r="JI114" s="870"/>
      <c r="JJ114" s="1070"/>
      <c r="JK114" s="1070"/>
      <c r="JL114" s="870"/>
      <c r="JM114" s="913"/>
      <c r="JN114" s="913"/>
      <c r="JO114" s="996"/>
      <c r="JP114" s="997"/>
      <c r="JQ114" s="997"/>
      <c r="JR114" s="996"/>
      <c r="JS114" s="997"/>
      <c r="JT114" s="997"/>
      <c r="JU114" s="996"/>
      <c r="JV114" s="997"/>
      <c r="JW114" s="997"/>
      <c r="JX114" s="996"/>
      <c r="JY114" s="997"/>
      <c r="JZ114" s="997"/>
      <c r="KA114" s="998"/>
      <c r="KB114" s="997"/>
      <c r="KC114" s="997"/>
      <c r="KD114" s="996"/>
      <c r="KE114" s="997"/>
      <c r="KF114" s="997"/>
      <c r="KG114" s="997"/>
      <c r="KH114" s="997"/>
      <c r="KI114" s="997"/>
      <c r="KJ114" s="996"/>
      <c r="KK114" s="996"/>
      <c r="KL114" s="996"/>
      <c r="KM114" s="996"/>
      <c r="KN114" s="996"/>
      <c r="KO114" s="996"/>
      <c r="KP114" s="996"/>
      <c r="KQ114" s="996"/>
      <c r="KR114" s="996"/>
      <c r="KS114" s="998"/>
      <c r="KT114" s="997"/>
      <c r="KU114" s="997"/>
      <c r="KV114" s="996"/>
      <c r="KW114" s="997"/>
      <c r="KX114" s="997"/>
      <c r="KY114" s="996"/>
      <c r="KZ114" s="997"/>
      <c r="LA114" s="997"/>
      <c r="LB114" s="996"/>
      <c r="LC114" s="997"/>
      <c r="LD114" s="997"/>
      <c r="LE114" s="996"/>
      <c r="LF114" s="997"/>
      <c r="LG114" s="997"/>
      <c r="LH114" s="996"/>
      <c r="LI114" s="997"/>
      <c r="LJ114" s="997"/>
      <c r="LK114" s="996"/>
      <c r="LL114" s="997"/>
      <c r="LM114" s="997"/>
      <c r="LN114" s="943"/>
      <c r="LO114" s="861"/>
      <c r="LP114" s="861"/>
      <c r="LQ114" s="788"/>
      <c r="LR114" s="861"/>
      <c r="LS114" s="861"/>
      <c r="LT114" s="788"/>
      <c r="LU114" s="861"/>
      <c r="LV114" s="861"/>
      <c r="LW114" s="788"/>
      <c r="LX114" s="861"/>
      <c r="LY114" s="861"/>
      <c r="LZ114" s="788"/>
      <c r="MA114" s="997"/>
      <c r="MB114" s="997"/>
      <c r="MC114" s="996"/>
      <c r="MD114" s="997"/>
      <c r="ME114" s="997"/>
      <c r="MF114" s="999"/>
      <c r="MG114" s="997"/>
      <c r="MH114" s="997"/>
      <c r="MI114" s="998"/>
      <c r="MJ114" s="997"/>
      <c r="MK114" s="997"/>
      <c r="ML114" s="996"/>
      <c r="MM114" s="997"/>
      <c r="MN114" s="997"/>
      <c r="MO114" s="996"/>
      <c r="MP114" s="997"/>
      <c r="MQ114" s="997"/>
      <c r="MR114" s="996"/>
      <c r="MS114" s="997"/>
      <c r="MT114" s="997"/>
      <c r="MU114" s="996"/>
      <c r="MV114" s="997"/>
      <c r="MW114" s="997"/>
      <c r="MX114" s="996"/>
      <c r="MY114" s="997"/>
      <c r="MZ114" s="997"/>
      <c r="NA114" s="996"/>
      <c r="NB114" s="997"/>
      <c r="NC114" s="997"/>
      <c r="ND114" s="998"/>
      <c r="NE114" s="997"/>
      <c r="NF114" s="997"/>
      <c r="NG114" s="996"/>
      <c r="NH114" s="997"/>
      <c r="NI114" s="997"/>
      <c r="NJ114" s="996"/>
      <c r="NK114" s="997"/>
      <c r="NL114" s="997"/>
      <c r="NM114" s="996"/>
      <c r="NN114" s="997"/>
      <c r="NO114" s="997"/>
      <c r="NP114" s="1000"/>
      <c r="NQ114" s="997"/>
      <c r="NR114" s="997"/>
      <c r="NS114" s="996"/>
      <c r="NT114" s="997"/>
      <c r="NU114" s="997"/>
      <c r="NV114" s="788"/>
      <c r="NW114" s="861"/>
      <c r="NX114" s="861"/>
      <c r="NY114" s="943"/>
      <c r="NZ114" s="861"/>
      <c r="OA114" s="861"/>
      <c r="OB114" s="788"/>
      <c r="OC114" s="861"/>
      <c r="OD114" s="861"/>
      <c r="OE114" s="788"/>
      <c r="OF114" s="861"/>
      <c r="OG114" s="861"/>
      <c r="OH114" s="788"/>
      <c r="OI114" s="861"/>
      <c r="OJ114" s="861"/>
      <c r="OK114" s="996"/>
      <c r="OL114" s="997"/>
      <c r="OM114" s="997"/>
      <c r="ON114" s="996"/>
      <c r="OO114" s="997"/>
      <c r="OP114" s="997"/>
      <c r="OQ114" s="996"/>
      <c r="OR114" s="997"/>
      <c r="OS114" s="997"/>
      <c r="OT114" s="998"/>
      <c r="OU114" s="1071"/>
      <c r="OV114" s="1071"/>
      <c r="OW114" s="998"/>
      <c r="OX114" s="1071"/>
      <c r="OY114" s="1071"/>
      <c r="OZ114" s="998"/>
      <c r="PA114" s="1071"/>
      <c r="PB114" s="1071"/>
    </row>
    <row r="115" spans="1:418" ht="12.75" customHeight="1" x14ac:dyDescent="0.25">
      <c r="A115" s="1091" t="s">
        <v>125</v>
      </c>
      <c r="B115" s="1018" t="s">
        <v>557</v>
      </c>
      <c r="C115" s="2230" t="s">
        <v>2</v>
      </c>
      <c r="D115" s="769">
        <v>1.1000000000000001</v>
      </c>
      <c r="E115" s="1068">
        <v>1</v>
      </c>
      <c r="F115" s="854" t="s">
        <v>12</v>
      </c>
      <c r="G115" s="854"/>
      <c r="H115" s="1068">
        <v>1</v>
      </c>
      <c r="I115" s="854" t="s">
        <v>12</v>
      </c>
      <c r="J115" s="854"/>
      <c r="K115" s="1068">
        <v>1</v>
      </c>
      <c r="L115" s="854" t="s">
        <v>12</v>
      </c>
      <c r="M115" s="854"/>
      <c r="N115" s="1068">
        <v>1</v>
      </c>
      <c r="O115" s="854" t="s">
        <v>12</v>
      </c>
      <c r="P115" s="854"/>
      <c r="Q115" s="1068">
        <v>1</v>
      </c>
      <c r="R115" s="854" t="s">
        <v>12</v>
      </c>
      <c r="S115" s="854"/>
      <c r="T115" s="1068">
        <v>1</v>
      </c>
      <c r="U115" s="854" t="s">
        <v>12</v>
      </c>
      <c r="V115" s="854"/>
      <c r="W115" s="1068">
        <v>1</v>
      </c>
      <c r="X115" s="854" t="s">
        <v>12</v>
      </c>
      <c r="Y115" s="854"/>
      <c r="Z115" s="1068">
        <v>1</v>
      </c>
      <c r="AA115" s="854" t="s">
        <v>12</v>
      </c>
      <c r="AB115" s="854"/>
      <c r="AC115" s="1068">
        <v>1</v>
      </c>
      <c r="AD115" s="854" t="s">
        <v>12</v>
      </c>
      <c r="AE115" s="854"/>
      <c r="AF115" s="1068">
        <v>1</v>
      </c>
      <c r="AG115" s="854" t="s">
        <v>12</v>
      </c>
      <c r="AH115" s="854"/>
      <c r="AI115" s="1068">
        <v>1</v>
      </c>
      <c r="AJ115" s="854" t="s">
        <v>12</v>
      </c>
      <c r="AK115" s="854"/>
      <c r="AL115" s="1068">
        <v>1</v>
      </c>
      <c r="AM115" s="854" t="s">
        <v>12</v>
      </c>
      <c r="AN115" s="854"/>
      <c r="AO115" s="1068">
        <v>1</v>
      </c>
      <c r="AP115" s="854" t="s">
        <v>12</v>
      </c>
      <c r="AQ115" s="854"/>
      <c r="AR115" s="1068">
        <v>1</v>
      </c>
      <c r="AS115" s="854" t="s">
        <v>12</v>
      </c>
      <c r="AT115" s="854"/>
      <c r="AU115" s="1068">
        <v>1</v>
      </c>
      <c r="AV115" s="854" t="s">
        <v>12</v>
      </c>
      <c r="AW115" s="854"/>
      <c r="AX115" s="1068">
        <v>1</v>
      </c>
      <c r="AY115" s="854" t="s">
        <v>12</v>
      </c>
      <c r="AZ115" s="854"/>
      <c r="BA115" s="1068">
        <v>1</v>
      </c>
      <c r="BB115" s="854" t="s">
        <v>12</v>
      </c>
      <c r="BC115" s="854"/>
      <c r="BD115" s="1068">
        <v>1</v>
      </c>
      <c r="BE115" s="854" t="s">
        <v>12</v>
      </c>
      <c r="BF115" s="854"/>
      <c r="BG115" s="1068">
        <v>1</v>
      </c>
      <c r="BH115" s="854" t="s">
        <v>12</v>
      </c>
      <c r="BI115" s="854"/>
      <c r="BJ115" s="1068">
        <v>1</v>
      </c>
      <c r="BK115" s="854" t="s">
        <v>12</v>
      </c>
      <c r="BL115" s="854"/>
      <c r="BM115" s="1068">
        <v>1</v>
      </c>
      <c r="BN115" s="854" t="s">
        <v>12</v>
      </c>
      <c r="BO115" s="854"/>
      <c r="BP115" s="1068">
        <v>1</v>
      </c>
      <c r="BQ115" s="854" t="s">
        <v>12</v>
      </c>
      <c r="BR115" s="854"/>
      <c r="BS115" s="1068">
        <v>1</v>
      </c>
      <c r="BT115" s="912" t="s">
        <v>12</v>
      </c>
      <c r="BU115" s="1068">
        <v>1</v>
      </c>
      <c r="BV115" s="854" t="s">
        <v>12</v>
      </c>
      <c r="BW115" s="854"/>
      <c r="BX115" s="1068">
        <v>1</v>
      </c>
      <c r="BY115" s="854" t="s">
        <v>12</v>
      </c>
      <c r="BZ115" s="854"/>
      <c r="CA115" s="1068">
        <v>1</v>
      </c>
      <c r="CB115" s="854" t="s">
        <v>12</v>
      </c>
      <c r="CC115" s="854"/>
      <c r="CD115" s="1068">
        <v>1</v>
      </c>
      <c r="CE115" s="854" t="s">
        <v>12</v>
      </c>
      <c r="CF115" s="854"/>
      <c r="CG115" s="1068">
        <v>1</v>
      </c>
      <c r="CH115" s="854" t="s">
        <v>12</v>
      </c>
      <c r="CI115" s="854"/>
      <c r="CJ115" s="1068">
        <v>1</v>
      </c>
      <c r="CK115" s="854" t="s">
        <v>12</v>
      </c>
      <c r="CL115" s="854"/>
      <c r="CM115" s="1068">
        <v>1</v>
      </c>
      <c r="CN115" s="854" t="s">
        <v>12</v>
      </c>
      <c r="CO115" s="854"/>
      <c r="CP115" s="1068">
        <v>1</v>
      </c>
      <c r="CQ115" s="854" t="s">
        <v>12</v>
      </c>
      <c r="CR115" s="854"/>
      <c r="CS115" s="1068">
        <v>1</v>
      </c>
      <c r="CT115" s="854" t="s">
        <v>12</v>
      </c>
      <c r="CU115" s="854"/>
      <c r="CV115" s="1068">
        <v>1</v>
      </c>
      <c r="CW115" s="854" t="s">
        <v>12</v>
      </c>
      <c r="CX115" s="854"/>
      <c r="CY115" s="1068">
        <v>1</v>
      </c>
      <c r="CZ115" s="854" t="s">
        <v>12</v>
      </c>
      <c r="DA115" s="854"/>
      <c r="DB115" s="1068">
        <v>1</v>
      </c>
      <c r="DC115" s="912" t="s">
        <v>12</v>
      </c>
      <c r="DD115" s="1068">
        <v>1</v>
      </c>
      <c r="DE115" s="912" t="s">
        <v>12</v>
      </c>
      <c r="DF115" s="1068">
        <v>1</v>
      </c>
      <c r="DG115" s="854" t="s">
        <v>12</v>
      </c>
      <c r="DH115" s="854"/>
      <c r="DI115" s="1068">
        <v>1</v>
      </c>
      <c r="DJ115" s="854" t="s">
        <v>12</v>
      </c>
      <c r="DK115" s="854"/>
      <c r="DL115" s="1068">
        <v>1</v>
      </c>
      <c r="DM115" s="854" t="s">
        <v>12</v>
      </c>
      <c r="DN115" s="854"/>
      <c r="DO115" s="1068">
        <v>1</v>
      </c>
      <c r="DP115" s="854" t="s">
        <v>12</v>
      </c>
      <c r="DQ115" s="854"/>
      <c r="DR115" s="1068">
        <v>1</v>
      </c>
      <c r="DS115" s="854" t="s">
        <v>12</v>
      </c>
      <c r="DT115" s="854"/>
      <c r="DU115" s="1068">
        <v>1</v>
      </c>
      <c r="DV115" s="854" t="s">
        <v>12</v>
      </c>
      <c r="DW115" s="854"/>
      <c r="DX115" s="1068">
        <v>1</v>
      </c>
      <c r="DY115" s="854" t="s">
        <v>12</v>
      </c>
      <c r="DZ115" s="854"/>
      <c r="EA115" s="1068">
        <v>0.5</v>
      </c>
      <c r="EB115" s="854" t="s">
        <v>12</v>
      </c>
      <c r="EC115" s="854"/>
      <c r="ED115" s="1068">
        <v>0.5</v>
      </c>
      <c r="EE115" s="912" t="s">
        <v>12</v>
      </c>
      <c r="EF115" s="1068">
        <v>0.5</v>
      </c>
      <c r="EG115" s="854" t="s">
        <v>12</v>
      </c>
      <c r="EH115" s="854"/>
      <c r="EI115" s="1068">
        <v>0.5</v>
      </c>
      <c r="EJ115" s="854" t="s">
        <v>12</v>
      </c>
      <c r="EK115" s="854"/>
      <c r="EL115" s="1068">
        <v>0.5</v>
      </c>
      <c r="EM115" s="854" t="s">
        <v>12</v>
      </c>
      <c r="EN115" s="854"/>
      <c r="EO115" s="1068">
        <v>0.5</v>
      </c>
      <c r="EP115" s="854" t="s">
        <v>12</v>
      </c>
      <c r="EQ115" s="854"/>
      <c r="ER115" s="1068">
        <v>0.5</v>
      </c>
      <c r="ES115" s="854" t="s">
        <v>12</v>
      </c>
      <c r="ET115" s="854"/>
      <c r="EU115" s="1068">
        <v>1.1000000000000001</v>
      </c>
      <c r="EV115" s="854" t="s">
        <v>12</v>
      </c>
      <c r="EW115" s="854"/>
      <c r="EX115" s="1068">
        <v>0.5</v>
      </c>
      <c r="EY115" s="854" t="s">
        <v>12</v>
      </c>
      <c r="EZ115" s="854"/>
      <c r="FA115" s="1068">
        <v>0.5</v>
      </c>
      <c r="FB115" s="854" t="s">
        <v>12</v>
      </c>
      <c r="FC115" s="854"/>
      <c r="FD115" s="1068">
        <v>0.5</v>
      </c>
      <c r="FE115" s="854" t="s">
        <v>12</v>
      </c>
      <c r="FF115" s="854"/>
      <c r="FG115" s="1068">
        <v>0.5</v>
      </c>
      <c r="FH115" s="854" t="s">
        <v>12</v>
      </c>
      <c r="FI115" s="854"/>
      <c r="FJ115" s="1068">
        <v>0.5</v>
      </c>
      <c r="FK115" s="854" t="s">
        <v>12</v>
      </c>
      <c r="FL115" s="854"/>
      <c r="FM115" s="1068">
        <v>5</v>
      </c>
      <c r="FN115" s="854" t="s">
        <v>12</v>
      </c>
      <c r="FO115" s="854"/>
      <c r="FP115" s="1068">
        <v>1.1000000000000001</v>
      </c>
      <c r="FQ115" s="854" t="s">
        <v>12</v>
      </c>
      <c r="FR115" s="854"/>
      <c r="FS115" s="1068">
        <v>0.5</v>
      </c>
      <c r="FT115" s="854" t="s">
        <v>12</v>
      </c>
      <c r="FU115" s="854"/>
      <c r="FV115" s="1068">
        <v>0.5</v>
      </c>
      <c r="FW115" s="854" t="s">
        <v>12</v>
      </c>
      <c r="FX115" s="854"/>
      <c r="FY115" s="1068">
        <v>0.5</v>
      </c>
      <c r="FZ115" s="854" t="s">
        <v>12</v>
      </c>
      <c r="GA115" s="854"/>
      <c r="GB115" s="1068">
        <v>0.5</v>
      </c>
      <c r="GC115" s="854" t="s">
        <v>12</v>
      </c>
      <c r="GD115" s="854"/>
      <c r="GE115" s="1068">
        <v>0.5</v>
      </c>
      <c r="GF115" s="854" t="s">
        <v>12</v>
      </c>
      <c r="GG115" s="854"/>
      <c r="GH115" s="1068">
        <v>5</v>
      </c>
      <c r="GI115" s="854" t="s">
        <v>12</v>
      </c>
      <c r="GJ115" s="854"/>
      <c r="GK115" s="779">
        <v>1</v>
      </c>
      <c r="GL115" s="855" t="s">
        <v>12</v>
      </c>
      <c r="GM115" s="855"/>
      <c r="GN115" s="779">
        <v>1</v>
      </c>
      <c r="GO115" s="855" t="s">
        <v>12</v>
      </c>
      <c r="GP115" s="855"/>
      <c r="GQ115" s="779">
        <v>1</v>
      </c>
      <c r="GR115" s="855" t="s">
        <v>12</v>
      </c>
      <c r="GS115" s="855"/>
      <c r="GT115" s="779">
        <v>1</v>
      </c>
      <c r="GU115" s="855" t="s">
        <v>12</v>
      </c>
      <c r="GV115" s="855"/>
      <c r="GW115" s="779">
        <v>1</v>
      </c>
      <c r="GX115" s="855" t="s">
        <v>12</v>
      </c>
      <c r="GY115" s="855"/>
      <c r="GZ115" s="779">
        <v>5</v>
      </c>
      <c r="HA115" s="855" t="s">
        <v>12</v>
      </c>
      <c r="HB115" s="855"/>
      <c r="HC115" s="779">
        <v>1</v>
      </c>
      <c r="HD115" s="855" t="s">
        <v>12</v>
      </c>
      <c r="HE115" s="855"/>
      <c r="HF115" s="779">
        <v>1</v>
      </c>
      <c r="HG115" s="855" t="s">
        <v>12</v>
      </c>
      <c r="HH115" s="855"/>
      <c r="HI115" s="779">
        <v>1</v>
      </c>
      <c r="HJ115" s="855" t="s">
        <v>12</v>
      </c>
      <c r="HK115" s="855"/>
      <c r="HL115" s="779">
        <v>1</v>
      </c>
      <c r="HM115" s="855" t="s">
        <v>12</v>
      </c>
      <c r="HN115" s="855"/>
      <c r="HO115" s="779">
        <v>1</v>
      </c>
      <c r="HP115" s="855" t="s">
        <v>12</v>
      </c>
      <c r="HQ115" s="855"/>
      <c r="HR115" s="779">
        <v>1</v>
      </c>
      <c r="HS115" s="855" t="s">
        <v>12</v>
      </c>
      <c r="HT115" s="855"/>
      <c r="HU115" s="779">
        <v>1</v>
      </c>
      <c r="HV115" s="855" t="s">
        <v>12</v>
      </c>
      <c r="HW115" s="855"/>
      <c r="HX115" s="779">
        <v>1</v>
      </c>
      <c r="HY115" s="855" t="s">
        <v>12</v>
      </c>
      <c r="HZ115" s="855"/>
      <c r="IA115" s="779">
        <v>1</v>
      </c>
      <c r="IB115" s="855" t="s">
        <v>12</v>
      </c>
      <c r="IC115" s="855"/>
      <c r="ID115" s="779">
        <v>1</v>
      </c>
      <c r="IE115" s="855" t="s">
        <v>12</v>
      </c>
      <c r="IF115" s="855"/>
      <c r="IG115" s="779">
        <v>1</v>
      </c>
      <c r="IH115" s="855" t="s">
        <v>12</v>
      </c>
      <c r="II115" s="855"/>
      <c r="IJ115" s="779">
        <v>1</v>
      </c>
      <c r="IK115" s="856" t="s">
        <v>12</v>
      </c>
      <c r="IL115" s="779">
        <v>1</v>
      </c>
      <c r="IM115" s="856" t="s">
        <v>12</v>
      </c>
      <c r="IN115" s="779">
        <v>1</v>
      </c>
      <c r="IO115" s="855" t="s">
        <v>12</v>
      </c>
      <c r="IP115" s="855"/>
      <c r="IQ115" s="779">
        <v>1</v>
      </c>
      <c r="IR115" s="855" t="s">
        <v>12</v>
      </c>
      <c r="IS115" s="855"/>
      <c r="IT115" s="779">
        <v>1</v>
      </c>
      <c r="IU115" s="855" t="s">
        <v>12</v>
      </c>
      <c r="IV115" s="855"/>
      <c r="IW115" s="870"/>
      <c r="IX115" s="1070"/>
      <c r="IY115" s="1070"/>
      <c r="IZ115" s="870"/>
      <c r="JA115" s="1070"/>
      <c r="JB115" s="1070"/>
      <c r="JC115" s="870"/>
      <c r="JD115" s="1070"/>
      <c r="JE115" s="1070"/>
      <c r="JF115" s="870"/>
      <c r="JG115" s="1070"/>
      <c r="JH115" s="1070"/>
      <c r="JI115" s="870"/>
      <c r="JJ115" s="1070"/>
      <c r="JK115" s="1070"/>
      <c r="JL115" s="870"/>
      <c r="JM115" s="913"/>
      <c r="JN115" s="913"/>
      <c r="JO115" s="996"/>
      <c r="JP115" s="997"/>
      <c r="JQ115" s="997"/>
      <c r="JR115" s="996"/>
      <c r="JS115" s="997"/>
      <c r="JT115" s="997"/>
      <c r="JU115" s="996"/>
      <c r="JV115" s="997"/>
      <c r="JW115" s="997"/>
      <c r="JX115" s="996"/>
      <c r="JY115" s="997"/>
      <c r="JZ115" s="997"/>
      <c r="KA115" s="998"/>
      <c r="KB115" s="997"/>
      <c r="KC115" s="997"/>
      <c r="KD115" s="996"/>
      <c r="KE115" s="997"/>
      <c r="KF115" s="997"/>
      <c r="KG115" s="997"/>
      <c r="KH115" s="997"/>
      <c r="KI115" s="997"/>
      <c r="KJ115" s="996"/>
      <c r="KK115" s="996"/>
      <c r="KL115" s="996"/>
      <c r="KM115" s="996"/>
      <c r="KN115" s="996"/>
      <c r="KO115" s="996"/>
      <c r="KP115" s="996"/>
      <c r="KQ115" s="996"/>
      <c r="KR115" s="996"/>
      <c r="KS115" s="998"/>
      <c r="KT115" s="997"/>
      <c r="KU115" s="997"/>
      <c r="KV115" s="996"/>
      <c r="KW115" s="997"/>
      <c r="KX115" s="997"/>
      <c r="KY115" s="996"/>
      <c r="KZ115" s="997"/>
      <c r="LA115" s="997"/>
      <c r="LB115" s="996"/>
      <c r="LC115" s="997"/>
      <c r="LD115" s="997"/>
      <c r="LE115" s="996"/>
      <c r="LF115" s="997"/>
      <c r="LG115" s="997"/>
      <c r="LH115" s="996"/>
      <c r="LI115" s="997"/>
      <c r="LJ115" s="997"/>
      <c r="LK115" s="996"/>
      <c r="LL115" s="997"/>
      <c r="LM115" s="997"/>
      <c r="LN115" s="943"/>
      <c r="LO115" s="861"/>
      <c r="LP115" s="861"/>
      <c r="LQ115" s="788"/>
      <c r="LR115" s="861"/>
      <c r="LS115" s="861"/>
      <c r="LT115" s="788"/>
      <c r="LU115" s="861"/>
      <c r="LV115" s="861"/>
      <c r="LW115" s="788"/>
      <c r="LX115" s="861"/>
      <c r="LY115" s="861"/>
      <c r="LZ115" s="788"/>
      <c r="MA115" s="997"/>
      <c r="MB115" s="997"/>
      <c r="MC115" s="996"/>
      <c r="MD115" s="997"/>
      <c r="ME115" s="997"/>
      <c r="MF115" s="999"/>
      <c r="MG115" s="997"/>
      <c r="MH115" s="997"/>
      <c r="MI115" s="998"/>
      <c r="MJ115" s="997"/>
      <c r="MK115" s="997"/>
      <c r="ML115" s="996"/>
      <c r="MM115" s="997"/>
      <c r="MN115" s="997"/>
      <c r="MO115" s="996"/>
      <c r="MP115" s="997"/>
      <c r="MQ115" s="997"/>
      <c r="MR115" s="788"/>
      <c r="MS115" s="861"/>
      <c r="MT115" s="861"/>
      <c r="MU115" s="788"/>
      <c r="MV115" s="861"/>
      <c r="MW115" s="861"/>
      <c r="MX115" s="788"/>
      <c r="MY115" s="861"/>
      <c r="MZ115" s="861"/>
      <c r="NA115" s="788"/>
      <c r="NB115" s="997"/>
      <c r="NC115" s="997"/>
      <c r="ND115" s="943"/>
      <c r="NE115" s="861"/>
      <c r="NF115" s="861"/>
      <c r="NG115" s="788"/>
      <c r="NH115" s="861"/>
      <c r="NI115" s="861"/>
      <c r="NJ115" s="788"/>
      <c r="NK115" s="861"/>
      <c r="NL115" s="861"/>
      <c r="NM115" s="788"/>
      <c r="NN115" s="861"/>
      <c r="NO115" s="861"/>
      <c r="NP115" s="863"/>
      <c r="NQ115" s="861"/>
      <c r="NR115" s="861"/>
      <c r="NS115" s="788"/>
      <c r="NT115" s="861"/>
      <c r="NU115" s="861"/>
      <c r="NV115" s="788"/>
      <c r="NW115" s="861"/>
      <c r="NX115" s="861"/>
      <c r="NY115" s="943"/>
      <c r="NZ115" s="861"/>
      <c r="OA115" s="861"/>
      <c r="OB115" s="788"/>
      <c r="OC115" s="861"/>
      <c r="OD115" s="861"/>
      <c r="OE115" s="788"/>
      <c r="OF115" s="861"/>
      <c r="OG115" s="861"/>
      <c r="OH115" s="788"/>
      <c r="OI115" s="861"/>
      <c r="OJ115" s="861"/>
      <c r="OK115" s="996"/>
      <c r="OL115" s="997"/>
      <c r="OM115" s="997"/>
      <c r="ON115" s="996"/>
      <c r="OO115" s="997"/>
      <c r="OP115" s="997"/>
      <c r="OQ115" s="996"/>
      <c r="OR115" s="997"/>
      <c r="OS115" s="997"/>
      <c r="OT115" s="943"/>
      <c r="OU115" s="1071"/>
      <c r="OV115" s="1071"/>
      <c r="OW115" s="943"/>
      <c r="OX115" s="1071"/>
      <c r="OY115" s="1071"/>
      <c r="OZ115" s="943"/>
      <c r="PA115" s="1071"/>
      <c r="PB115" s="1071"/>
    </row>
    <row r="116" spans="1:418" ht="12.75" customHeight="1" x14ac:dyDescent="0.25">
      <c r="A116" s="1091" t="s">
        <v>126</v>
      </c>
      <c r="B116" s="1018" t="s">
        <v>557</v>
      </c>
      <c r="C116" s="2230" t="s">
        <v>2</v>
      </c>
      <c r="D116" s="769">
        <v>8.5</v>
      </c>
      <c r="E116" s="1068">
        <v>1</v>
      </c>
      <c r="F116" s="854" t="s">
        <v>12</v>
      </c>
      <c r="G116" s="854"/>
      <c r="H116" s="1068">
        <v>1</v>
      </c>
      <c r="I116" s="854" t="s">
        <v>12</v>
      </c>
      <c r="J116" s="854"/>
      <c r="K116" s="1068">
        <v>1</v>
      </c>
      <c r="L116" s="854" t="s">
        <v>12</v>
      </c>
      <c r="M116" s="854"/>
      <c r="N116" s="1068">
        <v>1</v>
      </c>
      <c r="O116" s="854" t="s">
        <v>12</v>
      </c>
      <c r="P116" s="854"/>
      <c r="Q116" s="1068">
        <v>1</v>
      </c>
      <c r="R116" s="854" t="s">
        <v>12</v>
      </c>
      <c r="S116" s="854"/>
      <c r="T116" s="1068">
        <v>1</v>
      </c>
      <c r="U116" s="854" t="s">
        <v>12</v>
      </c>
      <c r="V116" s="854"/>
      <c r="W116" s="1068">
        <v>1</v>
      </c>
      <c r="X116" s="854" t="s">
        <v>12</v>
      </c>
      <c r="Y116" s="854"/>
      <c r="Z116" s="1068">
        <v>1</v>
      </c>
      <c r="AA116" s="854" t="s">
        <v>12</v>
      </c>
      <c r="AB116" s="854"/>
      <c r="AC116" s="1068">
        <v>1</v>
      </c>
      <c r="AD116" s="854" t="s">
        <v>12</v>
      </c>
      <c r="AE116" s="854"/>
      <c r="AF116" s="1068">
        <v>1</v>
      </c>
      <c r="AG116" s="854" t="s">
        <v>12</v>
      </c>
      <c r="AH116" s="854"/>
      <c r="AI116" s="1068">
        <v>1</v>
      </c>
      <c r="AJ116" s="854" t="s">
        <v>12</v>
      </c>
      <c r="AK116" s="854"/>
      <c r="AL116" s="1068">
        <v>1</v>
      </c>
      <c r="AM116" s="854" t="s">
        <v>12</v>
      </c>
      <c r="AN116" s="854"/>
      <c r="AO116" s="1068">
        <v>1</v>
      </c>
      <c r="AP116" s="854" t="s">
        <v>12</v>
      </c>
      <c r="AQ116" s="854"/>
      <c r="AR116" s="1068">
        <v>1</v>
      </c>
      <c r="AS116" s="854" t="s">
        <v>12</v>
      </c>
      <c r="AT116" s="854"/>
      <c r="AU116" s="1068">
        <v>1</v>
      </c>
      <c r="AV116" s="854" t="s">
        <v>12</v>
      </c>
      <c r="AW116" s="854"/>
      <c r="AX116" s="1068">
        <v>1</v>
      </c>
      <c r="AY116" s="854" t="s">
        <v>12</v>
      </c>
      <c r="AZ116" s="854"/>
      <c r="BA116" s="1068">
        <v>1</v>
      </c>
      <c r="BB116" s="854" t="s">
        <v>12</v>
      </c>
      <c r="BC116" s="854"/>
      <c r="BD116" s="1068">
        <v>1</v>
      </c>
      <c r="BE116" s="854" t="s">
        <v>12</v>
      </c>
      <c r="BF116" s="854"/>
      <c r="BG116" s="1068">
        <v>1</v>
      </c>
      <c r="BH116" s="854" t="s">
        <v>12</v>
      </c>
      <c r="BI116" s="854"/>
      <c r="BJ116" s="1068">
        <v>1</v>
      </c>
      <c r="BK116" s="854" t="s">
        <v>12</v>
      </c>
      <c r="BL116" s="854"/>
      <c r="BM116" s="1068">
        <v>1</v>
      </c>
      <c r="BN116" s="854" t="s">
        <v>12</v>
      </c>
      <c r="BO116" s="854"/>
      <c r="BP116" s="1068">
        <v>1</v>
      </c>
      <c r="BQ116" s="854" t="s">
        <v>12</v>
      </c>
      <c r="BR116" s="854"/>
      <c r="BS116" s="1068">
        <v>1</v>
      </c>
      <c r="BT116" s="912" t="s">
        <v>12</v>
      </c>
      <c r="BU116" s="1068">
        <v>1</v>
      </c>
      <c r="BV116" s="854" t="s">
        <v>12</v>
      </c>
      <c r="BW116" s="854"/>
      <c r="BX116" s="1068">
        <v>1</v>
      </c>
      <c r="BY116" s="854" t="s">
        <v>12</v>
      </c>
      <c r="BZ116" s="854"/>
      <c r="CA116" s="1068">
        <v>1</v>
      </c>
      <c r="CB116" s="854" t="s">
        <v>12</v>
      </c>
      <c r="CC116" s="854"/>
      <c r="CD116" s="1068">
        <v>1</v>
      </c>
      <c r="CE116" s="854" t="s">
        <v>12</v>
      </c>
      <c r="CF116" s="854"/>
      <c r="CG116" s="1068">
        <v>1</v>
      </c>
      <c r="CH116" s="854" t="s">
        <v>12</v>
      </c>
      <c r="CI116" s="854"/>
      <c r="CJ116" s="1068">
        <v>1</v>
      </c>
      <c r="CK116" s="854" t="s">
        <v>12</v>
      </c>
      <c r="CL116" s="854"/>
      <c r="CM116" s="1068">
        <v>1</v>
      </c>
      <c r="CN116" s="854" t="s">
        <v>12</v>
      </c>
      <c r="CO116" s="854"/>
      <c r="CP116" s="1068">
        <v>1</v>
      </c>
      <c r="CQ116" s="854" t="s">
        <v>12</v>
      </c>
      <c r="CR116" s="854"/>
      <c r="CS116" s="1068">
        <v>1</v>
      </c>
      <c r="CT116" s="854" t="s">
        <v>12</v>
      </c>
      <c r="CU116" s="854"/>
      <c r="CV116" s="1068">
        <v>1</v>
      </c>
      <c r="CW116" s="854" t="s">
        <v>12</v>
      </c>
      <c r="CX116" s="854"/>
      <c r="CY116" s="1068">
        <v>1</v>
      </c>
      <c r="CZ116" s="854" t="s">
        <v>12</v>
      </c>
      <c r="DA116" s="854"/>
      <c r="DB116" s="1068">
        <v>1</v>
      </c>
      <c r="DC116" s="912" t="s">
        <v>12</v>
      </c>
      <c r="DD116" s="1068">
        <v>1</v>
      </c>
      <c r="DE116" s="912" t="s">
        <v>12</v>
      </c>
      <c r="DF116" s="1068">
        <v>1</v>
      </c>
      <c r="DG116" s="854" t="s">
        <v>12</v>
      </c>
      <c r="DH116" s="854"/>
      <c r="DI116" s="1068">
        <v>1</v>
      </c>
      <c r="DJ116" s="854" t="s">
        <v>12</v>
      </c>
      <c r="DK116" s="854"/>
      <c r="DL116" s="1068">
        <v>1</v>
      </c>
      <c r="DM116" s="854" t="s">
        <v>12</v>
      </c>
      <c r="DN116" s="854"/>
      <c r="DO116" s="1068">
        <v>1</v>
      </c>
      <c r="DP116" s="854" t="s">
        <v>12</v>
      </c>
      <c r="DQ116" s="854"/>
      <c r="DR116" s="1068">
        <v>1</v>
      </c>
      <c r="DS116" s="854" t="s">
        <v>12</v>
      </c>
      <c r="DT116" s="854"/>
      <c r="DU116" s="1068">
        <v>1</v>
      </c>
      <c r="DV116" s="854" t="s">
        <v>12</v>
      </c>
      <c r="DW116" s="854"/>
      <c r="DX116" s="1068">
        <v>1</v>
      </c>
      <c r="DY116" s="854" t="s">
        <v>12</v>
      </c>
      <c r="DZ116" s="854"/>
      <c r="EA116" s="1068">
        <v>0.5</v>
      </c>
      <c r="EB116" s="854" t="s">
        <v>12</v>
      </c>
      <c r="EC116" s="854"/>
      <c r="ED116" s="1068">
        <v>0.5</v>
      </c>
      <c r="EE116" s="912" t="s">
        <v>12</v>
      </c>
      <c r="EF116" s="1068">
        <v>0.5</v>
      </c>
      <c r="EG116" s="854" t="s">
        <v>12</v>
      </c>
      <c r="EH116" s="854"/>
      <c r="EI116" s="1068">
        <v>0.5</v>
      </c>
      <c r="EJ116" s="854" t="s">
        <v>12</v>
      </c>
      <c r="EK116" s="854"/>
      <c r="EL116" s="1068">
        <v>0.5</v>
      </c>
      <c r="EM116" s="854" t="s">
        <v>12</v>
      </c>
      <c r="EN116" s="854"/>
      <c r="EO116" s="1068">
        <v>0.5</v>
      </c>
      <c r="EP116" s="854" t="s">
        <v>12</v>
      </c>
      <c r="EQ116" s="854"/>
      <c r="ER116" s="1068">
        <v>0.5</v>
      </c>
      <c r="ES116" s="854" t="s">
        <v>12</v>
      </c>
      <c r="ET116" s="854"/>
      <c r="EU116" s="1068">
        <v>1.1000000000000001</v>
      </c>
      <c r="EV116" s="854" t="s">
        <v>12</v>
      </c>
      <c r="EW116" s="854"/>
      <c r="EX116" s="1068">
        <v>0.5</v>
      </c>
      <c r="EY116" s="854" t="s">
        <v>12</v>
      </c>
      <c r="EZ116" s="854"/>
      <c r="FA116" s="1068">
        <v>0.5</v>
      </c>
      <c r="FB116" s="854" t="s">
        <v>12</v>
      </c>
      <c r="FC116" s="854"/>
      <c r="FD116" s="1068">
        <v>0.5</v>
      </c>
      <c r="FE116" s="854" t="s">
        <v>12</v>
      </c>
      <c r="FF116" s="854"/>
      <c r="FG116" s="1068">
        <v>0.5</v>
      </c>
      <c r="FH116" s="854" t="s">
        <v>12</v>
      </c>
      <c r="FI116" s="854"/>
      <c r="FJ116" s="1068">
        <v>0.5</v>
      </c>
      <c r="FK116" s="854" t="s">
        <v>12</v>
      </c>
      <c r="FL116" s="854"/>
      <c r="FM116" s="1068">
        <v>5</v>
      </c>
      <c r="FN116" s="854" t="s">
        <v>12</v>
      </c>
      <c r="FO116" s="854"/>
      <c r="FP116" s="1068">
        <v>1.1000000000000001</v>
      </c>
      <c r="FQ116" s="854" t="s">
        <v>12</v>
      </c>
      <c r="FR116" s="854"/>
      <c r="FS116" s="1068">
        <v>0.5</v>
      </c>
      <c r="FT116" s="854" t="s">
        <v>12</v>
      </c>
      <c r="FU116" s="854"/>
      <c r="FV116" s="1068">
        <v>0.5</v>
      </c>
      <c r="FW116" s="854" t="s">
        <v>12</v>
      </c>
      <c r="FX116" s="854"/>
      <c r="FY116" s="1068">
        <v>0.5</v>
      </c>
      <c r="FZ116" s="854" t="s">
        <v>12</v>
      </c>
      <c r="GA116" s="854"/>
      <c r="GB116" s="1068">
        <v>0.5</v>
      </c>
      <c r="GC116" s="854" t="s">
        <v>12</v>
      </c>
      <c r="GD116" s="854"/>
      <c r="GE116" s="1068">
        <v>0.5</v>
      </c>
      <c r="GF116" s="854" t="s">
        <v>12</v>
      </c>
      <c r="GG116" s="854"/>
      <c r="GH116" s="1068">
        <v>5</v>
      </c>
      <c r="GI116" s="854" t="s">
        <v>12</v>
      </c>
      <c r="GJ116" s="854"/>
      <c r="GK116" s="779">
        <v>1</v>
      </c>
      <c r="GL116" s="855" t="s">
        <v>12</v>
      </c>
      <c r="GM116" s="855"/>
      <c r="GN116" s="779">
        <v>1</v>
      </c>
      <c r="GO116" s="855" t="s">
        <v>12</v>
      </c>
      <c r="GP116" s="855"/>
      <c r="GQ116" s="779">
        <v>1</v>
      </c>
      <c r="GR116" s="855" t="s">
        <v>12</v>
      </c>
      <c r="GS116" s="855"/>
      <c r="GT116" s="779">
        <v>1</v>
      </c>
      <c r="GU116" s="855" t="s">
        <v>12</v>
      </c>
      <c r="GV116" s="855"/>
      <c r="GW116" s="779">
        <v>1</v>
      </c>
      <c r="GX116" s="855" t="s">
        <v>12</v>
      </c>
      <c r="GY116" s="855"/>
      <c r="GZ116" s="779">
        <v>5</v>
      </c>
      <c r="HA116" s="855" t="s">
        <v>12</v>
      </c>
      <c r="HB116" s="855"/>
      <c r="HC116" s="779">
        <v>1</v>
      </c>
      <c r="HD116" s="855" t="s">
        <v>12</v>
      </c>
      <c r="HE116" s="855"/>
      <c r="HF116" s="779">
        <v>1</v>
      </c>
      <c r="HG116" s="855" t="s">
        <v>12</v>
      </c>
      <c r="HH116" s="855"/>
      <c r="HI116" s="779">
        <v>1</v>
      </c>
      <c r="HJ116" s="855" t="s">
        <v>12</v>
      </c>
      <c r="HK116" s="855"/>
      <c r="HL116" s="779">
        <v>1</v>
      </c>
      <c r="HM116" s="855" t="s">
        <v>12</v>
      </c>
      <c r="HN116" s="855"/>
      <c r="HO116" s="779">
        <v>1</v>
      </c>
      <c r="HP116" s="855" t="s">
        <v>12</v>
      </c>
      <c r="HQ116" s="855"/>
      <c r="HR116" s="779">
        <v>1</v>
      </c>
      <c r="HS116" s="855" t="s">
        <v>12</v>
      </c>
      <c r="HT116" s="855"/>
      <c r="HU116" s="779">
        <v>1</v>
      </c>
      <c r="HV116" s="855" t="s">
        <v>12</v>
      </c>
      <c r="HW116" s="855"/>
      <c r="HX116" s="779">
        <v>1</v>
      </c>
      <c r="HY116" s="855" t="s">
        <v>12</v>
      </c>
      <c r="HZ116" s="855"/>
      <c r="IA116" s="779">
        <v>1</v>
      </c>
      <c r="IB116" s="855" t="s">
        <v>12</v>
      </c>
      <c r="IC116" s="855"/>
      <c r="ID116" s="779">
        <v>1</v>
      </c>
      <c r="IE116" s="855" t="s">
        <v>12</v>
      </c>
      <c r="IF116" s="855"/>
      <c r="IG116" s="779">
        <v>1</v>
      </c>
      <c r="IH116" s="855" t="s">
        <v>12</v>
      </c>
      <c r="II116" s="855"/>
      <c r="IJ116" s="779">
        <v>1</v>
      </c>
      <c r="IK116" s="856" t="s">
        <v>12</v>
      </c>
      <c r="IL116" s="779">
        <v>1</v>
      </c>
      <c r="IM116" s="856" t="s">
        <v>12</v>
      </c>
      <c r="IN116" s="779">
        <v>1</v>
      </c>
      <c r="IO116" s="855" t="s">
        <v>12</v>
      </c>
      <c r="IP116" s="855"/>
      <c r="IQ116" s="779">
        <v>1</v>
      </c>
      <c r="IR116" s="855" t="s">
        <v>12</v>
      </c>
      <c r="IS116" s="855"/>
      <c r="IT116" s="779">
        <v>1</v>
      </c>
      <c r="IU116" s="855" t="s">
        <v>12</v>
      </c>
      <c r="IV116" s="855"/>
      <c r="IW116" s="870"/>
      <c r="IX116" s="1070"/>
      <c r="IY116" s="1070"/>
      <c r="IZ116" s="870"/>
      <c r="JA116" s="1070"/>
      <c r="JB116" s="1070"/>
      <c r="JC116" s="870"/>
      <c r="JD116" s="1070"/>
      <c r="JE116" s="1070"/>
      <c r="JF116" s="870"/>
      <c r="JG116" s="1070"/>
      <c r="JH116" s="1070"/>
      <c r="JI116" s="870"/>
      <c r="JJ116" s="1070"/>
      <c r="JK116" s="1070"/>
      <c r="JL116" s="870"/>
      <c r="JM116" s="913"/>
      <c r="JN116" s="913"/>
      <c r="JO116" s="788"/>
      <c r="JP116" s="861"/>
      <c r="JQ116" s="861"/>
      <c r="JR116" s="788"/>
      <c r="JS116" s="861"/>
      <c r="JT116" s="861"/>
      <c r="JU116" s="788"/>
      <c r="JV116" s="861"/>
      <c r="JW116" s="861"/>
      <c r="JX116" s="788"/>
      <c r="JY116" s="861"/>
      <c r="JZ116" s="861"/>
      <c r="KA116" s="998"/>
      <c r="KB116" s="997"/>
      <c r="KC116" s="997"/>
      <c r="KD116" s="996"/>
      <c r="KE116" s="997"/>
      <c r="KF116" s="997"/>
      <c r="KG116" s="997"/>
      <c r="KH116" s="997"/>
      <c r="KI116" s="997"/>
      <c r="KJ116" s="996"/>
      <c r="KK116" s="996"/>
      <c r="KL116" s="996"/>
      <c r="KM116" s="996"/>
      <c r="KN116" s="996"/>
      <c r="KO116" s="996"/>
      <c r="KP116" s="996"/>
      <c r="KQ116" s="996"/>
      <c r="KR116" s="996"/>
      <c r="KS116" s="998"/>
      <c r="KT116" s="997"/>
      <c r="KU116" s="997"/>
      <c r="KV116" s="996"/>
      <c r="KW116" s="997"/>
      <c r="KX116" s="997"/>
      <c r="KY116" s="996"/>
      <c r="KZ116" s="997"/>
      <c r="LA116" s="997"/>
      <c r="LB116" s="996"/>
      <c r="LC116" s="997"/>
      <c r="LD116" s="997"/>
      <c r="LE116" s="996"/>
      <c r="LF116" s="997"/>
      <c r="LG116" s="997"/>
      <c r="LH116" s="996"/>
      <c r="LI116" s="997"/>
      <c r="LJ116" s="997"/>
      <c r="LK116" s="996"/>
      <c r="LL116" s="997"/>
      <c r="LM116" s="997"/>
      <c r="LN116" s="943"/>
      <c r="LO116" s="861"/>
      <c r="LP116" s="861"/>
      <c r="LQ116" s="788"/>
      <c r="LR116" s="861"/>
      <c r="LS116" s="861"/>
      <c r="LT116" s="788"/>
      <c r="LU116" s="861"/>
      <c r="LV116" s="861"/>
      <c r="LW116" s="788"/>
      <c r="LX116" s="861"/>
      <c r="LY116" s="861"/>
      <c r="LZ116" s="788"/>
      <c r="MA116" s="997"/>
      <c r="MB116" s="997"/>
      <c r="MC116" s="996"/>
      <c r="MD116" s="997"/>
      <c r="ME116" s="997"/>
      <c r="MF116" s="999"/>
      <c r="MG116" s="997"/>
      <c r="MH116" s="997"/>
      <c r="MI116" s="998"/>
      <c r="MJ116" s="997"/>
      <c r="MK116" s="997"/>
      <c r="ML116" s="996"/>
      <c r="MM116" s="997"/>
      <c r="MN116" s="997"/>
      <c r="MO116" s="996"/>
      <c r="MP116" s="997"/>
      <c r="MQ116" s="997"/>
      <c r="MR116" s="788"/>
      <c r="MS116" s="861"/>
      <c r="MT116" s="861"/>
      <c r="MU116" s="788"/>
      <c r="MV116" s="861"/>
      <c r="MW116" s="861"/>
      <c r="MX116" s="788"/>
      <c r="MY116" s="861"/>
      <c r="MZ116" s="861"/>
      <c r="NA116" s="788"/>
      <c r="NB116" s="997"/>
      <c r="NC116" s="997"/>
      <c r="ND116" s="943"/>
      <c r="NE116" s="861"/>
      <c r="NF116" s="861"/>
      <c r="NG116" s="788"/>
      <c r="NH116" s="861"/>
      <c r="NI116" s="861"/>
      <c r="NJ116" s="788"/>
      <c r="NK116" s="861"/>
      <c r="NL116" s="861"/>
      <c r="NM116" s="788"/>
      <c r="NN116" s="861"/>
      <c r="NO116" s="861"/>
      <c r="NP116" s="863"/>
      <c r="NQ116" s="861"/>
      <c r="NR116" s="861"/>
      <c r="NS116" s="788"/>
      <c r="NT116" s="861"/>
      <c r="NU116" s="861"/>
      <c r="NV116" s="788"/>
      <c r="NW116" s="861"/>
      <c r="NX116" s="861"/>
      <c r="NY116" s="943"/>
      <c r="NZ116" s="861"/>
      <c r="OA116" s="861"/>
      <c r="OB116" s="788"/>
      <c r="OC116" s="861"/>
      <c r="OD116" s="861"/>
      <c r="OE116" s="788"/>
      <c r="OF116" s="861"/>
      <c r="OG116" s="861"/>
      <c r="OH116" s="788"/>
      <c r="OI116" s="861"/>
      <c r="OJ116" s="861"/>
      <c r="OK116" s="788"/>
      <c r="OL116" s="861"/>
      <c r="OM116" s="861"/>
      <c r="ON116" s="788"/>
      <c r="OO116" s="861"/>
      <c r="OP116" s="861"/>
      <c r="OQ116" s="788"/>
      <c r="OR116" s="861"/>
      <c r="OS116" s="861"/>
      <c r="OT116" s="943"/>
      <c r="OU116" s="1071"/>
      <c r="OV116" s="1071"/>
      <c r="OW116" s="943"/>
      <c r="OX116" s="1071"/>
      <c r="OY116" s="1071"/>
      <c r="OZ116" s="943"/>
      <c r="PA116" s="1071"/>
      <c r="PB116" s="1071"/>
    </row>
    <row r="117" spans="1:418" ht="12.75" customHeight="1" x14ac:dyDescent="0.25">
      <c r="A117" s="1091" t="s">
        <v>127</v>
      </c>
      <c r="B117" s="1018" t="s">
        <v>557</v>
      </c>
      <c r="C117" s="2230" t="s">
        <v>2</v>
      </c>
      <c r="D117" s="769">
        <v>8.6999999999999993</v>
      </c>
      <c r="E117" s="1068">
        <v>1</v>
      </c>
      <c r="F117" s="854" t="s">
        <v>12</v>
      </c>
      <c r="G117" s="854"/>
      <c r="H117" s="1068">
        <v>1</v>
      </c>
      <c r="I117" s="854" t="s">
        <v>12</v>
      </c>
      <c r="J117" s="854"/>
      <c r="K117" s="1068">
        <v>1</v>
      </c>
      <c r="L117" s="854" t="s">
        <v>12</v>
      </c>
      <c r="M117" s="854"/>
      <c r="N117" s="1068">
        <v>1</v>
      </c>
      <c r="O117" s="854" t="s">
        <v>12</v>
      </c>
      <c r="P117" s="854"/>
      <c r="Q117" s="1068">
        <v>1</v>
      </c>
      <c r="R117" s="854" t="s">
        <v>12</v>
      </c>
      <c r="S117" s="854"/>
      <c r="T117" s="1068">
        <v>1</v>
      </c>
      <c r="U117" s="854" t="s">
        <v>12</v>
      </c>
      <c r="V117" s="854"/>
      <c r="W117" s="1068">
        <v>1</v>
      </c>
      <c r="X117" s="854" t="s">
        <v>12</v>
      </c>
      <c r="Y117" s="854"/>
      <c r="Z117" s="1068">
        <v>1</v>
      </c>
      <c r="AA117" s="854" t="s">
        <v>12</v>
      </c>
      <c r="AB117" s="854"/>
      <c r="AC117" s="1068">
        <v>1</v>
      </c>
      <c r="AD117" s="854" t="s">
        <v>12</v>
      </c>
      <c r="AE117" s="854"/>
      <c r="AF117" s="1068">
        <v>1</v>
      </c>
      <c r="AG117" s="854" t="s">
        <v>12</v>
      </c>
      <c r="AH117" s="854"/>
      <c r="AI117" s="1068">
        <v>1</v>
      </c>
      <c r="AJ117" s="854" t="s">
        <v>12</v>
      </c>
      <c r="AK117" s="854"/>
      <c r="AL117" s="1068">
        <v>1</v>
      </c>
      <c r="AM117" s="854" t="s">
        <v>12</v>
      </c>
      <c r="AN117" s="854"/>
      <c r="AO117" s="1068">
        <v>1</v>
      </c>
      <c r="AP117" s="854" t="s">
        <v>12</v>
      </c>
      <c r="AQ117" s="854"/>
      <c r="AR117" s="1068">
        <v>1</v>
      </c>
      <c r="AS117" s="854" t="s">
        <v>12</v>
      </c>
      <c r="AT117" s="854"/>
      <c r="AU117" s="1068">
        <v>1</v>
      </c>
      <c r="AV117" s="854" t="s">
        <v>12</v>
      </c>
      <c r="AW117" s="854"/>
      <c r="AX117" s="1068">
        <v>1</v>
      </c>
      <c r="AY117" s="854" t="s">
        <v>12</v>
      </c>
      <c r="AZ117" s="854"/>
      <c r="BA117" s="1068">
        <v>1</v>
      </c>
      <c r="BB117" s="854" t="s">
        <v>12</v>
      </c>
      <c r="BC117" s="854"/>
      <c r="BD117" s="1068">
        <v>1</v>
      </c>
      <c r="BE117" s="854" t="s">
        <v>12</v>
      </c>
      <c r="BF117" s="854"/>
      <c r="BG117" s="1068">
        <v>1</v>
      </c>
      <c r="BH117" s="854" t="s">
        <v>12</v>
      </c>
      <c r="BI117" s="854"/>
      <c r="BJ117" s="1068">
        <v>1</v>
      </c>
      <c r="BK117" s="854" t="s">
        <v>12</v>
      </c>
      <c r="BL117" s="854"/>
      <c r="BM117" s="1068">
        <v>1</v>
      </c>
      <c r="BN117" s="854" t="s">
        <v>12</v>
      </c>
      <c r="BO117" s="854"/>
      <c r="BP117" s="1068">
        <v>1</v>
      </c>
      <c r="BQ117" s="854" t="s">
        <v>12</v>
      </c>
      <c r="BR117" s="854"/>
      <c r="BS117" s="1068">
        <v>1</v>
      </c>
      <c r="BT117" s="912" t="s">
        <v>12</v>
      </c>
      <c r="BU117" s="1068">
        <v>1</v>
      </c>
      <c r="BV117" s="854" t="s">
        <v>12</v>
      </c>
      <c r="BW117" s="854"/>
      <c r="BX117" s="1068">
        <v>1</v>
      </c>
      <c r="BY117" s="854" t="s">
        <v>12</v>
      </c>
      <c r="BZ117" s="854"/>
      <c r="CA117" s="1068">
        <v>1</v>
      </c>
      <c r="CB117" s="854" t="s">
        <v>12</v>
      </c>
      <c r="CC117" s="854"/>
      <c r="CD117" s="1068">
        <v>1</v>
      </c>
      <c r="CE117" s="854" t="s">
        <v>12</v>
      </c>
      <c r="CF117" s="854"/>
      <c r="CG117" s="1068">
        <v>1</v>
      </c>
      <c r="CH117" s="854" t="s">
        <v>12</v>
      </c>
      <c r="CI117" s="854"/>
      <c r="CJ117" s="1068">
        <v>1</v>
      </c>
      <c r="CK117" s="854" t="s">
        <v>12</v>
      </c>
      <c r="CL117" s="854"/>
      <c r="CM117" s="1068">
        <v>1</v>
      </c>
      <c r="CN117" s="854" t="s">
        <v>12</v>
      </c>
      <c r="CO117" s="854"/>
      <c r="CP117" s="1068">
        <v>1</v>
      </c>
      <c r="CQ117" s="854" t="s">
        <v>12</v>
      </c>
      <c r="CR117" s="854"/>
      <c r="CS117" s="1068">
        <v>1</v>
      </c>
      <c r="CT117" s="854" t="s">
        <v>12</v>
      </c>
      <c r="CU117" s="854"/>
      <c r="CV117" s="1068">
        <v>1</v>
      </c>
      <c r="CW117" s="854" t="s">
        <v>12</v>
      </c>
      <c r="CX117" s="854"/>
      <c r="CY117" s="1068">
        <v>1</v>
      </c>
      <c r="CZ117" s="854" t="s">
        <v>12</v>
      </c>
      <c r="DA117" s="854"/>
      <c r="DB117" s="1068">
        <v>1</v>
      </c>
      <c r="DC117" s="912" t="s">
        <v>12</v>
      </c>
      <c r="DD117" s="1068">
        <v>1</v>
      </c>
      <c r="DE117" s="912" t="s">
        <v>12</v>
      </c>
      <c r="DF117" s="1068">
        <v>1</v>
      </c>
      <c r="DG117" s="854" t="s">
        <v>12</v>
      </c>
      <c r="DH117" s="854"/>
      <c r="DI117" s="1068">
        <v>1</v>
      </c>
      <c r="DJ117" s="854" t="s">
        <v>12</v>
      </c>
      <c r="DK117" s="854"/>
      <c r="DL117" s="1068">
        <v>1</v>
      </c>
      <c r="DM117" s="854" t="s">
        <v>12</v>
      </c>
      <c r="DN117" s="854"/>
      <c r="DO117" s="1068">
        <v>1</v>
      </c>
      <c r="DP117" s="854" t="s">
        <v>12</v>
      </c>
      <c r="DQ117" s="854"/>
      <c r="DR117" s="1068">
        <v>1</v>
      </c>
      <c r="DS117" s="854" t="s">
        <v>12</v>
      </c>
      <c r="DT117" s="854"/>
      <c r="DU117" s="1068">
        <v>1</v>
      </c>
      <c r="DV117" s="854" t="s">
        <v>12</v>
      </c>
      <c r="DW117" s="854"/>
      <c r="DX117" s="1068">
        <v>1</v>
      </c>
      <c r="DY117" s="854" t="s">
        <v>12</v>
      </c>
      <c r="DZ117" s="854"/>
      <c r="EA117" s="1068">
        <v>0.5</v>
      </c>
      <c r="EB117" s="854" t="s">
        <v>12</v>
      </c>
      <c r="EC117" s="854"/>
      <c r="ED117" s="1068">
        <v>0.5</v>
      </c>
      <c r="EE117" s="912" t="s">
        <v>12</v>
      </c>
      <c r="EF117" s="1068">
        <v>0.5</v>
      </c>
      <c r="EG117" s="854" t="s">
        <v>12</v>
      </c>
      <c r="EH117" s="854"/>
      <c r="EI117" s="1068">
        <v>0.5</v>
      </c>
      <c r="EJ117" s="854" t="s">
        <v>12</v>
      </c>
      <c r="EK117" s="854"/>
      <c r="EL117" s="1068">
        <v>0.5</v>
      </c>
      <c r="EM117" s="854" t="s">
        <v>12</v>
      </c>
      <c r="EN117" s="854"/>
      <c r="EO117" s="1068">
        <v>0.5</v>
      </c>
      <c r="EP117" s="854" t="s">
        <v>12</v>
      </c>
      <c r="EQ117" s="854"/>
      <c r="ER117" s="1068">
        <v>0.5</v>
      </c>
      <c r="ES117" s="854" t="s">
        <v>12</v>
      </c>
      <c r="ET117" s="854"/>
      <c r="EU117" s="1068">
        <v>1.1000000000000001</v>
      </c>
      <c r="EV117" s="854" t="s">
        <v>12</v>
      </c>
      <c r="EW117" s="854"/>
      <c r="EX117" s="1068">
        <v>0.5</v>
      </c>
      <c r="EY117" s="854" t="s">
        <v>12</v>
      </c>
      <c r="EZ117" s="854"/>
      <c r="FA117" s="1068">
        <v>0.5</v>
      </c>
      <c r="FB117" s="854" t="s">
        <v>12</v>
      </c>
      <c r="FC117" s="854"/>
      <c r="FD117" s="1068">
        <v>0.5</v>
      </c>
      <c r="FE117" s="854" t="s">
        <v>12</v>
      </c>
      <c r="FF117" s="854"/>
      <c r="FG117" s="1068">
        <v>0.5</v>
      </c>
      <c r="FH117" s="854" t="s">
        <v>12</v>
      </c>
      <c r="FI117" s="854"/>
      <c r="FJ117" s="1068">
        <v>0.5</v>
      </c>
      <c r="FK117" s="854" t="s">
        <v>12</v>
      </c>
      <c r="FL117" s="854"/>
      <c r="FM117" s="1068">
        <v>5</v>
      </c>
      <c r="FN117" s="854" t="s">
        <v>12</v>
      </c>
      <c r="FO117" s="854"/>
      <c r="FP117" s="1068">
        <v>1.1000000000000001</v>
      </c>
      <c r="FQ117" s="854" t="s">
        <v>12</v>
      </c>
      <c r="FR117" s="854"/>
      <c r="FS117" s="1068">
        <v>0.5</v>
      </c>
      <c r="FT117" s="854" t="s">
        <v>12</v>
      </c>
      <c r="FU117" s="854"/>
      <c r="FV117" s="1068">
        <v>0.5</v>
      </c>
      <c r="FW117" s="854" t="s">
        <v>12</v>
      </c>
      <c r="FX117" s="854"/>
      <c r="FY117" s="1068">
        <v>0.5</v>
      </c>
      <c r="FZ117" s="854" t="s">
        <v>12</v>
      </c>
      <c r="GA117" s="854"/>
      <c r="GB117" s="1068">
        <v>0.5</v>
      </c>
      <c r="GC117" s="854" t="s">
        <v>12</v>
      </c>
      <c r="GD117" s="854"/>
      <c r="GE117" s="1068">
        <v>0.5</v>
      </c>
      <c r="GF117" s="854" t="s">
        <v>12</v>
      </c>
      <c r="GG117" s="854"/>
      <c r="GH117" s="1068">
        <v>5</v>
      </c>
      <c r="GI117" s="854" t="s">
        <v>12</v>
      </c>
      <c r="GJ117" s="854"/>
      <c r="GK117" s="779">
        <v>1</v>
      </c>
      <c r="GL117" s="855" t="s">
        <v>12</v>
      </c>
      <c r="GM117" s="855"/>
      <c r="GN117" s="779">
        <v>1</v>
      </c>
      <c r="GO117" s="855" t="s">
        <v>12</v>
      </c>
      <c r="GP117" s="855"/>
      <c r="GQ117" s="779">
        <v>1</v>
      </c>
      <c r="GR117" s="855" t="s">
        <v>12</v>
      </c>
      <c r="GS117" s="855"/>
      <c r="GT117" s="779">
        <v>1</v>
      </c>
      <c r="GU117" s="855" t="s">
        <v>12</v>
      </c>
      <c r="GV117" s="855"/>
      <c r="GW117" s="779">
        <v>1</v>
      </c>
      <c r="GX117" s="855" t="s">
        <v>12</v>
      </c>
      <c r="GY117" s="855"/>
      <c r="GZ117" s="779">
        <v>5</v>
      </c>
      <c r="HA117" s="855" t="s">
        <v>12</v>
      </c>
      <c r="HB117" s="855"/>
      <c r="HC117" s="779">
        <v>1</v>
      </c>
      <c r="HD117" s="855" t="s">
        <v>12</v>
      </c>
      <c r="HE117" s="855"/>
      <c r="HF117" s="779">
        <v>1</v>
      </c>
      <c r="HG117" s="855" t="s">
        <v>12</v>
      </c>
      <c r="HH117" s="855"/>
      <c r="HI117" s="779">
        <v>1</v>
      </c>
      <c r="HJ117" s="855" t="s">
        <v>12</v>
      </c>
      <c r="HK117" s="855"/>
      <c r="HL117" s="779">
        <v>1</v>
      </c>
      <c r="HM117" s="855" t="s">
        <v>12</v>
      </c>
      <c r="HN117" s="855"/>
      <c r="HO117" s="779">
        <v>1</v>
      </c>
      <c r="HP117" s="855" t="s">
        <v>12</v>
      </c>
      <c r="HQ117" s="855"/>
      <c r="HR117" s="779">
        <v>1</v>
      </c>
      <c r="HS117" s="855" t="s">
        <v>12</v>
      </c>
      <c r="HT117" s="855"/>
      <c r="HU117" s="779">
        <v>1</v>
      </c>
      <c r="HV117" s="855" t="s">
        <v>12</v>
      </c>
      <c r="HW117" s="855"/>
      <c r="HX117" s="779">
        <v>1</v>
      </c>
      <c r="HY117" s="855" t="s">
        <v>12</v>
      </c>
      <c r="HZ117" s="855"/>
      <c r="IA117" s="779">
        <v>1</v>
      </c>
      <c r="IB117" s="855" t="s">
        <v>12</v>
      </c>
      <c r="IC117" s="855"/>
      <c r="ID117" s="779">
        <v>1</v>
      </c>
      <c r="IE117" s="855" t="s">
        <v>12</v>
      </c>
      <c r="IF117" s="855"/>
      <c r="IG117" s="779">
        <v>1</v>
      </c>
      <c r="IH117" s="855" t="s">
        <v>12</v>
      </c>
      <c r="II117" s="855"/>
      <c r="IJ117" s="779">
        <v>1</v>
      </c>
      <c r="IK117" s="856" t="s">
        <v>12</v>
      </c>
      <c r="IL117" s="779">
        <v>1</v>
      </c>
      <c r="IM117" s="856" t="s">
        <v>12</v>
      </c>
      <c r="IN117" s="779">
        <v>1</v>
      </c>
      <c r="IO117" s="855" t="s">
        <v>12</v>
      </c>
      <c r="IP117" s="855"/>
      <c r="IQ117" s="779">
        <v>1</v>
      </c>
      <c r="IR117" s="855" t="s">
        <v>12</v>
      </c>
      <c r="IS117" s="855"/>
      <c r="IT117" s="779">
        <v>1</v>
      </c>
      <c r="IU117" s="855" t="s">
        <v>12</v>
      </c>
      <c r="IV117" s="855"/>
      <c r="IW117" s="870"/>
      <c r="IX117" s="1070"/>
      <c r="IY117" s="1070"/>
      <c r="IZ117" s="870"/>
      <c r="JA117" s="1070"/>
      <c r="JB117" s="1070"/>
      <c r="JC117" s="870"/>
      <c r="JD117" s="1070"/>
      <c r="JE117" s="1070"/>
      <c r="JF117" s="870"/>
      <c r="JG117" s="1070"/>
      <c r="JH117" s="1070"/>
      <c r="JI117" s="870"/>
      <c r="JJ117" s="1070"/>
      <c r="JK117" s="1070"/>
      <c r="JL117" s="870"/>
      <c r="JM117" s="913"/>
      <c r="JN117" s="913"/>
      <c r="JO117" s="788"/>
      <c r="JP117" s="861"/>
      <c r="JQ117" s="861"/>
      <c r="JR117" s="788"/>
      <c r="JS117" s="861"/>
      <c r="JT117" s="861"/>
      <c r="JU117" s="788"/>
      <c r="JV117" s="861"/>
      <c r="JW117" s="861"/>
      <c r="JX117" s="788"/>
      <c r="JY117" s="861"/>
      <c r="JZ117" s="861"/>
      <c r="KA117" s="998"/>
      <c r="KB117" s="997"/>
      <c r="KC117" s="997"/>
      <c r="KD117" s="996"/>
      <c r="KE117" s="997"/>
      <c r="KF117" s="997"/>
      <c r="KG117" s="997"/>
      <c r="KH117" s="997"/>
      <c r="KI117" s="997"/>
      <c r="KJ117" s="996"/>
      <c r="KK117" s="996"/>
      <c r="KL117" s="996"/>
      <c r="KM117" s="996"/>
      <c r="KN117" s="996"/>
      <c r="KO117" s="996"/>
      <c r="KP117" s="996"/>
      <c r="KQ117" s="996"/>
      <c r="KR117" s="996"/>
      <c r="KS117" s="998"/>
      <c r="KT117" s="997"/>
      <c r="KU117" s="997"/>
      <c r="KV117" s="996"/>
      <c r="KW117" s="997"/>
      <c r="KX117" s="997"/>
      <c r="KY117" s="996"/>
      <c r="KZ117" s="997"/>
      <c r="LA117" s="997"/>
      <c r="LB117" s="996"/>
      <c r="LC117" s="997"/>
      <c r="LD117" s="997"/>
      <c r="LE117" s="996"/>
      <c r="LF117" s="997"/>
      <c r="LG117" s="997"/>
      <c r="LH117" s="996"/>
      <c r="LI117" s="997"/>
      <c r="LJ117" s="997"/>
      <c r="LK117" s="996"/>
      <c r="LL117" s="997"/>
      <c r="LM117" s="997"/>
      <c r="LN117" s="943"/>
      <c r="LO117" s="861"/>
      <c r="LP117" s="861"/>
      <c r="LQ117" s="788"/>
      <c r="LR117" s="861"/>
      <c r="LS117" s="861"/>
      <c r="LT117" s="788"/>
      <c r="LU117" s="861"/>
      <c r="LV117" s="861"/>
      <c r="LW117" s="788"/>
      <c r="LX117" s="861"/>
      <c r="LY117" s="861"/>
      <c r="LZ117" s="788"/>
      <c r="MA117" s="997"/>
      <c r="MB117" s="997"/>
      <c r="MC117" s="996"/>
      <c r="MD117" s="997"/>
      <c r="ME117" s="997"/>
      <c r="MF117" s="999"/>
      <c r="MG117" s="997"/>
      <c r="MH117" s="997"/>
      <c r="MI117" s="998"/>
      <c r="MJ117" s="997"/>
      <c r="MK117" s="997"/>
      <c r="ML117" s="996"/>
      <c r="MM117" s="997"/>
      <c r="MN117" s="997"/>
      <c r="MO117" s="996"/>
      <c r="MP117" s="997"/>
      <c r="MQ117" s="997"/>
      <c r="MR117" s="788"/>
      <c r="MS117" s="861"/>
      <c r="MT117" s="861"/>
      <c r="MU117" s="788"/>
      <c r="MV117" s="861"/>
      <c r="MW117" s="861"/>
      <c r="MX117" s="788"/>
      <c r="MY117" s="861"/>
      <c r="MZ117" s="861"/>
      <c r="NA117" s="788"/>
      <c r="NB117" s="997"/>
      <c r="NC117" s="997"/>
      <c r="ND117" s="943"/>
      <c r="NE117" s="861"/>
      <c r="NF117" s="861"/>
      <c r="NG117" s="1094"/>
      <c r="NH117" s="861"/>
      <c r="NI117" s="861"/>
      <c r="NJ117" s="1094"/>
      <c r="NK117" s="861"/>
      <c r="NL117" s="861"/>
      <c r="NM117" s="788"/>
      <c r="NN117" s="861"/>
      <c r="NO117" s="861"/>
      <c r="NP117" s="863"/>
      <c r="NQ117" s="861"/>
      <c r="NR117" s="861"/>
      <c r="NS117" s="788"/>
      <c r="NT117" s="861"/>
      <c r="NU117" s="861"/>
      <c r="NV117" s="788"/>
      <c r="NW117" s="861"/>
      <c r="NX117" s="861"/>
      <c r="NY117" s="943"/>
      <c r="NZ117" s="861"/>
      <c r="OA117" s="861"/>
      <c r="OB117" s="788"/>
      <c r="OC117" s="861"/>
      <c r="OD117" s="861"/>
      <c r="OE117" s="788"/>
      <c r="OF117" s="861"/>
      <c r="OG117" s="861"/>
      <c r="OH117" s="788"/>
      <c r="OI117" s="861"/>
      <c r="OJ117" s="861"/>
      <c r="OK117" s="788"/>
      <c r="OL117" s="861"/>
      <c r="OM117" s="861"/>
      <c r="ON117" s="788"/>
      <c r="OO117" s="861"/>
      <c r="OP117" s="861"/>
      <c r="OQ117" s="788"/>
      <c r="OR117" s="861"/>
      <c r="OS117" s="861"/>
      <c r="OT117" s="943"/>
      <c r="OU117" s="1071"/>
      <c r="OV117" s="1071"/>
      <c r="OW117" s="943"/>
      <c r="OX117" s="1071"/>
      <c r="OY117" s="1071"/>
      <c r="OZ117" s="943"/>
      <c r="PA117" s="1071"/>
      <c r="PB117" s="1071"/>
    </row>
    <row r="118" spans="1:418" ht="12.75" customHeight="1" x14ac:dyDescent="0.25">
      <c r="A118" s="1091" t="s">
        <v>589</v>
      </c>
      <c r="B118" s="1018" t="s">
        <v>557</v>
      </c>
      <c r="C118" s="2230" t="s">
        <v>2</v>
      </c>
      <c r="D118" s="770" t="s">
        <v>2</v>
      </c>
      <c r="E118" s="852"/>
      <c r="F118" s="854" t="s">
        <v>3</v>
      </c>
      <c r="G118" s="854"/>
      <c r="H118" s="852"/>
      <c r="I118" s="854" t="s">
        <v>3</v>
      </c>
      <c r="J118" s="854"/>
      <c r="K118" s="852"/>
      <c r="L118" s="854" t="s">
        <v>3</v>
      </c>
      <c r="M118" s="854"/>
      <c r="N118" s="852"/>
      <c r="O118" s="854" t="s">
        <v>3</v>
      </c>
      <c r="P118" s="854"/>
      <c r="Q118" s="852"/>
      <c r="R118" s="854" t="s">
        <v>3</v>
      </c>
      <c r="S118" s="854"/>
      <c r="T118" s="852"/>
      <c r="U118" s="854" t="s">
        <v>3</v>
      </c>
      <c r="V118" s="854"/>
      <c r="W118" s="852"/>
      <c r="X118" s="854" t="s">
        <v>3</v>
      </c>
      <c r="Y118" s="854"/>
      <c r="Z118" s="852"/>
      <c r="AA118" s="854" t="s">
        <v>3</v>
      </c>
      <c r="AB118" s="854"/>
      <c r="AC118" s="852"/>
      <c r="AD118" s="854" t="s">
        <v>3</v>
      </c>
      <c r="AE118" s="854"/>
      <c r="AF118" s="852"/>
      <c r="AG118" s="854" t="s">
        <v>3</v>
      </c>
      <c r="AH118" s="854"/>
      <c r="AI118" s="852"/>
      <c r="AJ118" s="854" t="s">
        <v>3</v>
      </c>
      <c r="AK118" s="854"/>
      <c r="AL118" s="852"/>
      <c r="AM118" s="854" t="s">
        <v>3</v>
      </c>
      <c r="AN118" s="854"/>
      <c r="AO118" s="852"/>
      <c r="AP118" s="854" t="s">
        <v>3</v>
      </c>
      <c r="AQ118" s="854"/>
      <c r="AR118" s="852"/>
      <c r="AS118" s="854" t="s">
        <v>3</v>
      </c>
      <c r="AT118" s="854"/>
      <c r="AU118" s="852"/>
      <c r="AV118" s="854" t="s">
        <v>3</v>
      </c>
      <c r="AW118" s="854"/>
      <c r="AX118" s="852"/>
      <c r="AY118" s="854" t="s">
        <v>3</v>
      </c>
      <c r="AZ118" s="854"/>
      <c r="BA118" s="852"/>
      <c r="BB118" s="854" t="s">
        <v>3</v>
      </c>
      <c r="BC118" s="854"/>
      <c r="BD118" s="852"/>
      <c r="BE118" s="854" t="s">
        <v>3</v>
      </c>
      <c r="BF118" s="854"/>
      <c r="BG118" s="852"/>
      <c r="BH118" s="854" t="s">
        <v>3</v>
      </c>
      <c r="BI118" s="854"/>
      <c r="BJ118" s="852"/>
      <c r="BK118" s="854" t="s">
        <v>3</v>
      </c>
      <c r="BL118" s="854"/>
      <c r="BM118" s="852"/>
      <c r="BN118" s="854" t="s">
        <v>3</v>
      </c>
      <c r="BO118" s="854"/>
      <c r="BP118" s="852"/>
      <c r="BQ118" s="854" t="s">
        <v>3</v>
      </c>
      <c r="BR118" s="854"/>
      <c r="BS118" s="852"/>
      <c r="BT118" s="912" t="s">
        <v>3</v>
      </c>
      <c r="BU118" s="852"/>
      <c r="BV118" s="854" t="s">
        <v>3</v>
      </c>
      <c r="BW118" s="854"/>
      <c r="BX118" s="852"/>
      <c r="BY118" s="854" t="s">
        <v>3</v>
      </c>
      <c r="BZ118" s="854"/>
      <c r="CA118" s="852"/>
      <c r="CB118" s="854" t="s">
        <v>3</v>
      </c>
      <c r="CC118" s="854"/>
      <c r="CD118" s="852"/>
      <c r="CE118" s="854" t="s">
        <v>3</v>
      </c>
      <c r="CF118" s="854"/>
      <c r="CG118" s="852"/>
      <c r="CH118" s="854" t="s">
        <v>3</v>
      </c>
      <c r="CI118" s="854"/>
      <c r="CJ118" s="852"/>
      <c r="CK118" s="854" t="s">
        <v>3</v>
      </c>
      <c r="CL118" s="854"/>
      <c r="CM118" s="852"/>
      <c r="CN118" s="854" t="s">
        <v>3</v>
      </c>
      <c r="CO118" s="854"/>
      <c r="CP118" s="852"/>
      <c r="CQ118" s="854" t="s">
        <v>3</v>
      </c>
      <c r="CR118" s="854"/>
      <c r="CS118" s="852"/>
      <c r="CT118" s="854" t="s">
        <v>3</v>
      </c>
      <c r="CU118" s="854"/>
      <c r="CV118" s="852"/>
      <c r="CW118" s="854" t="s">
        <v>3</v>
      </c>
      <c r="CX118" s="854"/>
      <c r="CY118" s="852"/>
      <c r="CZ118" s="854" t="s">
        <v>3</v>
      </c>
      <c r="DA118" s="854"/>
      <c r="DB118" s="852"/>
      <c r="DC118" s="912" t="s">
        <v>3</v>
      </c>
      <c r="DD118" s="852"/>
      <c r="DE118" s="912" t="s">
        <v>3</v>
      </c>
      <c r="DF118" s="852"/>
      <c r="DG118" s="854" t="s">
        <v>3</v>
      </c>
      <c r="DH118" s="854"/>
      <c r="DI118" s="852"/>
      <c r="DJ118" s="854" t="s">
        <v>3</v>
      </c>
      <c r="DK118" s="854"/>
      <c r="DL118" s="852"/>
      <c r="DM118" s="854" t="s">
        <v>3</v>
      </c>
      <c r="DN118" s="854"/>
      <c r="DO118" s="852"/>
      <c r="DP118" s="854" t="s">
        <v>3</v>
      </c>
      <c r="DQ118" s="854"/>
      <c r="DR118" s="852"/>
      <c r="DS118" s="854" t="s">
        <v>3</v>
      </c>
      <c r="DT118" s="854"/>
      <c r="DU118" s="852"/>
      <c r="DV118" s="854" t="s">
        <v>3</v>
      </c>
      <c r="DW118" s="854"/>
      <c r="DX118" s="852"/>
      <c r="DY118" s="854" t="s">
        <v>3</v>
      </c>
      <c r="DZ118" s="854"/>
      <c r="EA118" s="852"/>
      <c r="EB118" s="854" t="s">
        <v>3</v>
      </c>
      <c r="EC118" s="854"/>
      <c r="ED118" s="852"/>
      <c r="EE118" s="912" t="s">
        <v>3</v>
      </c>
      <c r="EF118" s="852"/>
      <c r="EG118" s="854" t="s">
        <v>3</v>
      </c>
      <c r="EH118" s="854"/>
      <c r="EI118" s="852"/>
      <c r="EJ118" s="854" t="s">
        <v>3</v>
      </c>
      <c r="EK118" s="854"/>
      <c r="EL118" s="852"/>
      <c r="EM118" s="854" t="s">
        <v>3</v>
      </c>
      <c r="EN118" s="854"/>
      <c r="EO118" s="852"/>
      <c r="EP118" s="854" t="s">
        <v>3</v>
      </c>
      <c r="EQ118" s="854"/>
      <c r="ER118" s="852"/>
      <c r="ES118" s="854" t="s">
        <v>3</v>
      </c>
      <c r="ET118" s="854"/>
      <c r="EU118" s="867">
        <v>72000</v>
      </c>
      <c r="EV118" s="854"/>
      <c r="EW118" s="854"/>
      <c r="EX118" s="867">
        <v>42000</v>
      </c>
      <c r="EY118" s="854"/>
      <c r="EZ118" s="854"/>
      <c r="FA118" s="867">
        <v>49000</v>
      </c>
      <c r="FB118" s="854"/>
      <c r="FC118" s="854"/>
      <c r="FD118" s="867">
        <v>49000</v>
      </c>
      <c r="FE118" s="854"/>
      <c r="FF118" s="854"/>
      <c r="FG118" s="867">
        <v>110000</v>
      </c>
      <c r="FH118" s="854"/>
      <c r="FI118" s="854"/>
      <c r="FJ118" s="867">
        <v>42000</v>
      </c>
      <c r="FK118" s="854"/>
      <c r="FL118" s="854"/>
      <c r="FM118" s="867">
        <v>110000</v>
      </c>
      <c r="FN118" s="854"/>
      <c r="FO118" s="854"/>
      <c r="FP118" s="867">
        <v>57000</v>
      </c>
      <c r="FQ118" s="854"/>
      <c r="FR118" s="854"/>
      <c r="FS118" s="867">
        <v>43000</v>
      </c>
      <c r="FT118" s="854"/>
      <c r="FU118" s="854"/>
      <c r="FV118" s="867">
        <v>63000</v>
      </c>
      <c r="FW118" s="854"/>
      <c r="FX118" s="854"/>
      <c r="FY118" s="867">
        <v>31000</v>
      </c>
      <c r="FZ118" s="854"/>
      <c r="GA118" s="854"/>
      <c r="GB118" s="867">
        <v>110000</v>
      </c>
      <c r="GC118" s="854"/>
      <c r="GD118" s="854"/>
      <c r="GE118" s="867">
        <v>40000</v>
      </c>
      <c r="GF118" s="854"/>
      <c r="GG118" s="854"/>
      <c r="GH118" s="867">
        <v>98000</v>
      </c>
      <c r="GI118" s="854"/>
      <c r="GJ118" s="854"/>
      <c r="GK118" s="779"/>
      <c r="GL118" s="855"/>
      <c r="GM118" s="855"/>
      <c r="GN118" s="779"/>
      <c r="GO118" s="855"/>
      <c r="GP118" s="855"/>
      <c r="GQ118" s="779"/>
      <c r="GR118" s="855"/>
      <c r="GS118" s="855"/>
      <c r="GT118" s="779"/>
      <c r="GU118" s="855"/>
      <c r="GV118" s="855"/>
      <c r="GW118" s="779"/>
      <c r="GX118" s="855"/>
      <c r="GY118" s="855"/>
      <c r="GZ118" s="779"/>
      <c r="HA118" s="855"/>
      <c r="HB118" s="855"/>
      <c r="HC118" s="779"/>
      <c r="HD118" s="855"/>
      <c r="HE118" s="855"/>
      <c r="HF118" s="779"/>
      <c r="HG118" s="855"/>
      <c r="HH118" s="855"/>
      <c r="HI118" s="779"/>
      <c r="HJ118" s="855"/>
      <c r="HK118" s="855"/>
      <c r="HL118" s="779"/>
      <c r="HM118" s="855"/>
      <c r="HN118" s="855"/>
      <c r="HO118" s="779"/>
      <c r="HP118" s="855"/>
      <c r="HQ118" s="855"/>
      <c r="HR118" s="779"/>
      <c r="HS118" s="855"/>
      <c r="HT118" s="855"/>
      <c r="HU118" s="779"/>
      <c r="HV118" s="855"/>
      <c r="HW118" s="855"/>
      <c r="HX118" s="779"/>
      <c r="HY118" s="855"/>
      <c r="HZ118" s="855"/>
      <c r="IA118" s="779"/>
      <c r="IB118" s="855"/>
      <c r="IC118" s="855"/>
      <c r="ID118" s="779"/>
      <c r="IE118" s="855"/>
      <c r="IF118" s="855"/>
      <c r="IG118" s="779"/>
      <c r="IH118" s="855"/>
      <c r="II118" s="855"/>
      <c r="IJ118" s="779"/>
      <c r="IK118" s="856"/>
      <c r="IL118" s="779"/>
      <c r="IM118" s="856"/>
      <c r="IN118" s="779"/>
      <c r="IO118" s="855"/>
      <c r="IP118" s="855"/>
      <c r="IQ118" s="779"/>
      <c r="IR118" s="855"/>
      <c r="IS118" s="855"/>
      <c r="IT118" s="779"/>
      <c r="IU118" s="855"/>
      <c r="IV118" s="855"/>
      <c r="IW118" s="870"/>
      <c r="IX118" s="1070"/>
      <c r="IY118" s="1070"/>
      <c r="IZ118" s="870"/>
      <c r="JA118" s="1070"/>
      <c r="JB118" s="1070"/>
      <c r="JC118" s="870"/>
      <c r="JD118" s="1070"/>
      <c r="JE118" s="1070"/>
      <c r="JF118" s="870"/>
      <c r="JG118" s="1070"/>
      <c r="JH118" s="1070"/>
      <c r="JI118" s="870"/>
      <c r="JJ118" s="1070"/>
      <c r="JK118" s="1070"/>
      <c r="JL118" s="870"/>
      <c r="JM118" s="913"/>
      <c r="JN118" s="913"/>
      <c r="JO118" s="1095">
        <v>81000</v>
      </c>
      <c r="JP118" s="1096" t="s">
        <v>3</v>
      </c>
      <c r="JQ118" s="1096"/>
      <c r="JR118" s="1095">
        <v>68200</v>
      </c>
      <c r="JS118" s="1096" t="s">
        <v>3</v>
      </c>
      <c r="JT118" s="1096"/>
      <c r="JU118" s="1095">
        <v>82600</v>
      </c>
      <c r="JV118" s="1096" t="s">
        <v>3</v>
      </c>
      <c r="JW118" s="1096"/>
      <c r="JX118" s="1095">
        <v>10300</v>
      </c>
      <c r="JY118" s="861" t="s">
        <v>3</v>
      </c>
      <c r="JZ118" s="861"/>
      <c r="KA118" s="1094">
        <v>50000</v>
      </c>
      <c r="KB118" s="1096" t="s">
        <v>3</v>
      </c>
      <c r="KC118" s="1096"/>
      <c r="KD118" s="1095">
        <v>95000</v>
      </c>
      <c r="KE118" s="1096"/>
      <c r="KF118" s="1096"/>
      <c r="KG118" s="1096">
        <v>80000</v>
      </c>
      <c r="KH118" s="1096"/>
      <c r="KI118" s="1096"/>
      <c r="KJ118" s="1095">
        <v>29600</v>
      </c>
      <c r="KK118" s="1095" t="s">
        <v>3</v>
      </c>
      <c r="KL118" s="1095">
        <v>17600</v>
      </c>
      <c r="KM118" s="788" t="s">
        <v>3</v>
      </c>
      <c r="KN118" s="1095">
        <v>15600</v>
      </c>
      <c r="KO118" s="1095" t="s">
        <v>3</v>
      </c>
      <c r="KP118" s="1095">
        <v>19300</v>
      </c>
      <c r="KQ118" s="1095" t="s">
        <v>3</v>
      </c>
      <c r="KR118" s="1095"/>
      <c r="KS118" s="1094">
        <v>34000</v>
      </c>
      <c r="KT118" s="1096" t="s">
        <v>3</v>
      </c>
      <c r="KU118" s="1096"/>
      <c r="KV118" s="1095">
        <v>40000</v>
      </c>
      <c r="KW118" s="1096"/>
      <c r="KX118" s="1096"/>
      <c r="KY118" s="1095">
        <v>30000</v>
      </c>
      <c r="KZ118" s="1096"/>
      <c r="LA118" s="1096"/>
      <c r="LB118" s="1095">
        <v>53600</v>
      </c>
      <c r="LC118" s="997" t="s">
        <v>3</v>
      </c>
      <c r="LD118" s="997"/>
      <c r="LE118" s="1095">
        <v>44100</v>
      </c>
      <c r="LF118" s="997" t="s">
        <v>3</v>
      </c>
      <c r="LG118" s="997"/>
      <c r="LH118" s="1095">
        <v>53900</v>
      </c>
      <c r="LI118" s="997" t="s">
        <v>3</v>
      </c>
      <c r="LJ118" s="997"/>
      <c r="LK118" s="1095">
        <v>57600</v>
      </c>
      <c r="LL118" s="997" t="s">
        <v>3</v>
      </c>
      <c r="LM118" s="997"/>
      <c r="LN118" s="1094">
        <v>45000</v>
      </c>
      <c r="LO118" s="1096" t="s">
        <v>3</v>
      </c>
      <c r="LP118" s="1096"/>
      <c r="LQ118" s="1095">
        <v>60000</v>
      </c>
      <c r="LR118" s="1096"/>
      <c r="LS118" s="1096"/>
      <c r="LT118" s="1095">
        <v>60000</v>
      </c>
      <c r="LU118" s="1096"/>
      <c r="LV118" s="1096"/>
      <c r="LW118" s="1095">
        <v>104000</v>
      </c>
      <c r="LX118" s="1096" t="s">
        <v>3</v>
      </c>
      <c r="LY118" s="1096"/>
      <c r="LZ118" s="1095">
        <v>98400</v>
      </c>
      <c r="MA118" s="997" t="s">
        <v>3</v>
      </c>
      <c r="MB118" s="997"/>
      <c r="MC118" s="1095">
        <v>82000</v>
      </c>
      <c r="MD118" s="861" t="s">
        <v>3</v>
      </c>
      <c r="ME118" s="861"/>
      <c r="MF118" s="1095">
        <v>82900</v>
      </c>
      <c r="MG118" s="861" t="s">
        <v>3</v>
      </c>
      <c r="MH118" s="861"/>
      <c r="MI118" s="1094">
        <v>80000</v>
      </c>
      <c r="MJ118" s="997" t="s">
        <v>3</v>
      </c>
      <c r="MK118" s="997"/>
      <c r="ML118" s="1094">
        <v>85000</v>
      </c>
      <c r="MM118" s="997"/>
      <c r="MN118" s="997"/>
      <c r="MO118" s="1094">
        <v>150000</v>
      </c>
      <c r="MP118" s="997"/>
      <c r="MQ118" s="997"/>
      <c r="MR118" s="1095">
        <v>75100</v>
      </c>
      <c r="MS118" s="861" t="s">
        <v>3</v>
      </c>
      <c r="MT118" s="861"/>
      <c r="MU118" s="1095">
        <v>74900</v>
      </c>
      <c r="MV118" s="861" t="s">
        <v>3</v>
      </c>
      <c r="MW118" s="861"/>
      <c r="MX118" s="1095">
        <v>50500</v>
      </c>
      <c r="MY118" s="861" t="s">
        <v>3</v>
      </c>
      <c r="MZ118" s="861"/>
      <c r="NA118" s="1095">
        <v>63800</v>
      </c>
      <c r="NB118" s="997" t="s">
        <v>3</v>
      </c>
      <c r="NC118" s="997"/>
      <c r="ND118" s="1094">
        <v>40000</v>
      </c>
      <c r="NE118" s="861" t="s">
        <v>3</v>
      </c>
      <c r="NF118" s="861"/>
      <c r="NG118" s="1094">
        <v>60000</v>
      </c>
      <c r="NH118" s="861"/>
      <c r="NI118" s="861"/>
      <c r="NJ118" s="1094">
        <v>65000</v>
      </c>
      <c r="NK118" s="861"/>
      <c r="NL118" s="861"/>
      <c r="NM118" s="1095">
        <v>57100</v>
      </c>
      <c r="NN118" s="861" t="s">
        <v>3</v>
      </c>
      <c r="NO118" s="861"/>
      <c r="NP118" s="1095">
        <v>60500</v>
      </c>
      <c r="NQ118" s="1096" t="s">
        <v>3</v>
      </c>
      <c r="NR118" s="1096"/>
      <c r="NS118" s="1095">
        <v>81800</v>
      </c>
      <c r="NT118" s="861" t="s">
        <v>3</v>
      </c>
      <c r="NU118" s="861"/>
      <c r="NV118" s="1095">
        <v>78600</v>
      </c>
      <c r="NW118" s="861" t="s">
        <v>3</v>
      </c>
      <c r="NX118" s="861"/>
      <c r="NY118" s="1094">
        <v>55000</v>
      </c>
      <c r="NZ118" s="861" t="s">
        <v>3</v>
      </c>
      <c r="OA118" s="861"/>
      <c r="OB118" s="1094">
        <v>90000</v>
      </c>
      <c r="OC118" s="861"/>
      <c r="OD118" s="861"/>
      <c r="OE118" s="1094">
        <v>80000</v>
      </c>
      <c r="OF118" s="861"/>
      <c r="OG118" s="861"/>
      <c r="OH118" s="1095">
        <v>59500</v>
      </c>
      <c r="OI118" s="861" t="s">
        <v>3</v>
      </c>
      <c r="OJ118" s="861"/>
      <c r="OK118" s="1095">
        <v>62300</v>
      </c>
      <c r="OL118" s="861" t="s">
        <v>3</v>
      </c>
      <c r="OM118" s="861"/>
      <c r="ON118" s="1095">
        <v>82300</v>
      </c>
      <c r="OO118" s="861" t="s">
        <v>3</v>
      </c>
      <c r="OP118" s="861"/>
      <c r="OQ118" s="1095">
        <v>80000</v>
      </c>
      <c r="OR118" s="861" t="s">
        <v>3</v>
      </c>
      <c r="OS118" s="861"/>
      <c r="OT118" s="1094">
        <v>55000</v>
      </c>
      <c r="OU118" s="1071" t="s">
        <v>3</v>
      </c>
      <c r="OV118" s="1071"/>
      <c r="OW118" s="1094">
        <v>90000</v>
      </c>
      <c r="OX118" s="1071" t="s">
        <v>3</v>
      </c>
      <c r="OY118" s="1071"/>
      <c r="OZ118" s="1094">
        <v>80000</v>
      </c>
      <c r="PA118" s="1071"/>
      <c r="PB118" s="1071"/>
    </row>
    <row r="119" spans="1:418" ht="12.75" customHeight="1" x14ac:dyDescent="0.25">
      <c r="A119" s="1091" t="s">
        <v>590</v>
      </c>
      <c r="B119" s="1018" t="s">
        <v>557</v>
      </c>
      <c r="C119" s="2230" t="s">
        <v>2</v>
      </c>
      <c r="D119" s="769">
        <v>0.92</v>
      </c>
      <c r="E119" s="852"/>
      <c r="F119" s="854" t="s">
        <v>3</v>
      </c>
      <c r="G119" s="854"/>
      <c r="H119" s="852"/>
      <c r="I119" s="854" t="s">
        <v>3</v>
      </c>
      <c r="J119" s="854"/>
      <c r="K119" s="852"/>
      <c r="L119" s="854" t="s">
        <v>3</v>
      </c>
      <c r="M119" s="854"/>
      <c r="N119" s="852"/>
      <c r="O119" s="854" t="s">
        <v>3</v>
      </c>
      <c r="P119" s="854"/>
      <c r="Q119" s="852"/>
      <c r="R119" s="854" t="s">
        <v>3</v>
      </c>
      <c r="S119" s="854"/>
      <c r="T119" s="852"/>
      <c r="U119" s="854" t="s">
        <v>3</v>
      </c>
      <c r="V119" s="854"/>
      <c r="W119" s="852"/>
      <c r="X119" s="854" t="s">
        <v>3</v>
      </c>
      <c r="Y119" s="854"/>
      <c r="Z119" s="852"/>
      <c r="AA119" s="854" t="s">
        <v>3</v>
      </c>
      <c r="AB119" s="854"/>
      <c r="AC119" s="852"/>
      <c r="AD119" s="854" t="s">
        <v>3</v>
      </c>
      <c r="AE119" s="854"/>
      <c r="AF119" s="852"/>
      <c r="AG119" s="854" t="s">
        <v>3</v>
      </c>
      <c r="AH119" s="854"/>
      <c r="AI119" s="852"/>
      <c r="AJ119" s="854" t="s">
        <v>3</v>
      </c>
      <c r="AK119" s="854"/>
      <c r="AL119" s="852"/>
      <c r="AM119" s="854" t="s">
        <v>3</v>
      </c>
      <c r="AN119" s="854"/>
      <c r="AO119" s="852"/>
      <c r="AP119" s="854" t="s">
        <v>3</v>
      </c>
      <c r="AQ119" s="854"/>
      <c r="AR119" s="852"/>
      <c r="AS119" s="854" t="s">
        <v>3</v>
      </c>
      <c r="AT119" s="854"/>
      <c r="AU119" s="852"/>
      <c r="AV119" s="854" t="s">
        <v>3</v>
      </c>
      <c r="AW119" s="854"/>
      <c r="AX119" s="852"/>
      <c r="AY119" s="854" t="s">
        <v>3</v>
      </c>
      <c r="AZ119" s="854"/>
      <c r="BA119" s="852"/>
      <c r="BB119" s="854" t="s">
        <v>3</v>
      </c>
      <c r="BC119" s="854"/>
      <c r="BD119" s="852"/>
      <c r="BE119" s="854" t="s">
        <v>3</v>
      </c>
      <c r="BF119" s="854"/>
      <c r="BG119" s="852"/>
      <c r="BH119" s="854" t="s">
        <v>3</v>
      </c>
      <c r="BI119" s="854"/>
      <c r="BJ119" s="852"/>
      <c r="BK119" s="854" t="s">
        <v>3</v>
      </c>
      <c r="BL119" s="854"/>
      <c r="BM119" s="852"/>
      <c r="BN119" s="854" t="s">
        <v>3</v>
      </c>
      <c r="BO119" s="854"/>
      <c r="BP119" s="852"/>
      <c r="BQ119" s="854" t="s">
        <v>3</v>
      </c>
      <c r="BR119" s="854"/>
      <c r="BS119" s="852"/>
      <c r="BT119" s="912" t="s">
        <v>3</v>
      </c>
      <c r="BU119" s="852"/>
      <c r="BV119" s="854" t="s">
        <v>3</v>
      </c>
      <c r="BW119" s="854"/>
      <c r="BX119" s="852"/>
      <c r="BY119" s="854" t="s">
        <v>3</v>
      </c>
      <c r="BZ119" s="854"/>
      <c r="CA119" s="852"/>
      <c r="CB119" s="854" t="s">
        <v>3</v>
      </c>
      <c r="CC119" s="854"/>
      <c r="CD119" s="852"/>
      <c r="CE119" s="854" t="s">
        <v>3</v>
      </c>
      <c r="CF119" s="854"/>
      <c r="CG119" s="852"/>
      <c r="CH119" s="854" t="s">
        <v>3</v>
      </c>
      <c r="CI119" s="854"/>
      <c r="CJ119" s="852"/>
      <c r="CK119" s="854" t="s">
        <v>3</v>
      </c>
      <c r="CL119" s="854"/>
      <c r="CM119" s="852"/>
      <c r="CN119" s="854" t="s">
        <v>3</v>
      </c>
      <c r="CO119" s="854"/>
      <c r="CP119" s="852"/>
      <c r="CQ119" s="854" t="s">
        <v>3</v>
      </c>
      <c r="CR119" s="854"/>
      <c r="CS119" s="852"/>
      <c r="CT119" s="854" t="s">
        <v>3</v>
      </c>
      <c r="CU119" s="854"/>
      <c r="CV119" s="852"/>
      <c r="CW119" s="854" t="s">
        <v>3</v>
      </c>
      <c r="CX119" s="854"/>
      <c r="CY119" s="852"/>
      <c r="CZ119" s="854" t="s">
        <v>3</v>
      </c>
      <c r="DA119" s="854"/>
      <c r="DB119" s="852"/>
      <c r="DC119" s="912" t="s">
        <v>3</v>
      </c>
      <c r="DD119" s="852"/>
      <c r="DE119" s="912" t="s">
        <v>3</v>
      </c>
      <c r="DF119" s="852"/>
      <c r="DG119" s="854" t="s">
        <v>3</v>
      </c>
      <c r="DH119" s="854"/>
      <c r="DI119" s="852"/>
      <c r="DJ119" s="854" t="s">
        <v>3</v>
      </c>
      <c r="DK119" s="854"/>
      <c r="DL119" s="852"/>
      <c r="DM119" s="854" t="s">
        <v>3</v>
      </c>
      <c r="DN119" s="854"/>
      <c r="DO119" s="852"/>
      <c r="DP119" s="854" t="s">
        <v>3</v>
      </c>
      <c r="DQ119" s="854"/>
      <c r="DR119" s="852"/>
      <c r="DS119" s="854" t="s">
        <v>3</v>
      </c>
      <c r="DT119" s="854"/>
      <c r="DU119" s="852"/>
      <c r="DV119" s="854" t="s">
        <v>3</v>
      </c>
      <c r="DW119" s="854"/>
      <c r="DX119" s="852"/>
      <c r="DY119" s="854" t="s">
        <v>3</v>
      </c>
      <c r="DZ119" s="854"/>
      <c r="EA119" s="1068">
        <v>1</v>
      </c>
      <c r="EB119" s="854" t="s">
        <v>12</v>
      </c>
      <c r="EC119" s="854"/>
      <c r="ED119" s="1068">
        <v>1</v>
      </c>
      <c r="EE119" s="912" t="s">
        <v>12</v>
      </c>
      <c r="EF119" s="1068">
        <v>1</v>
      </c>
      <c r="EG119" s="854" t="s">
        <v>12</v>
      </c>
      <c r="EH119" s="854"/>
      <c r="EI119" s="1068">
        <v>1</v>
      </c>
      <c r="EJ119" s="854" t="s">
        <v>12</v>
      </c>
      <c r="EK119" s="854"/>
      <c r="EL119" s="1068">
        <v>1</v>
      </c>
      <c r="EM119" s="854" t="s">
        <v>12</v>
      </c>
      <c r="EN119" s="854"/>
      <c r="EO119" s="1068">
        <v>1</v>
      </c>
      <c r="EP119" s="854" t="s">
        <v>12</v>
      </c>
      <c r="EQ119" s="854"/>
      <c r="ER119" s="1068">
        <v>1</v>
      </c>
      <c r="ES119" s="854" t="s">
        <v>12</v>
      </c>
      <c r="ET119" s="854"/>
      <c r="EU119" s="1068">
        <v>2.2000000000000002</v>
      </c>
      <c r="EV119" s="854" t="s">
        <v>12</v>
      </c>
      <c r="EW119" s="854"/>
      <c r="EX119" s="1068">
        <v>1</v>
      </c>
      <c r="EY119" s="854" t="s">
        <v>12</v>
      </c>
      <c r="EZ119" s="854"/>
      <c r="FA119" s="1068">
        <v>1</v>
      </c>
      <c r="FB119" s="854" t="s">
        <v>12</v>
      </c>
      <c r="FC119" s="854"/>
      <c r="FD119" s="1068">
        <v>1</v>
      </c>
      <c r="FE119" s="854" t="s">
        <v>12</v>
      </c>
      <c r="FF119" s="854"/>
      <c r="FG119" s="1068">
        <v>1</v>
      </c>
      <c r="FH119" s="854" t="s">
        <v>12</v>
      </c>
      <c r="FI119" s="854"/>
      <c r="FJ119" s="1068">
        <v>1</v>
      </c>
      <c r="FK119" s="854" t="s">
        <v>12</v>
      </c>
      <c r="FL119" s="854"/>
      <c r="FM119" s="1068">
        <v>10</v>
      </c>
      <c r="FN119" s="854" t="s">
        <v>12</v>
      </c>
      <c r="FO119" s="854"/>
      <c r="FP119" s="1068">
        <v>2.2000000000000002</v>
      </c>
      <c r="FQ119" s="854" t="s">
        <v>12</v>
      </c>
      <c r="FR119" s="854"/>
      <c r="FS119" s="1068">
        <v>1</v>
      </c>
      <c r="FT119" s="854" t="s">
        <v>12</v>
      </c>
      <c r="FU119" s="854"/>
      <c r="FV119" s="1068">
        <v>1</v>
      </c>
      <c r="FW119" s="854" t="s">
        <v>12</v>
      </c>
      <c r="FX119" s="854"/>
      <c r="FY119" s="1068">
        <v>1</v>
      </c>
      <c r="FZ119" s="854" t="s">
        <v>12</v>
      </c>
      <c r="GA119" s="854"/>
      <c r="GB119" s="1068">
        <v>1</v>
      </c>
      <c r="GC119" s="854" t="s">
        <v>12</v>
      </c>
      <c r="GD119" s="854"/>
      <c r="GE119" s="1068">
        <v>1</v>
      </c>
      <c r="GF119" s="854" t="s">
        <v>12</v>
      </c>
      <c r="GG119" s="854"/>
      <c r="GH119" s="1068">
        <v>10</v>
      </c>
      <c r="GI119" s="854" t="s">
        <v>12</v>
      </c>
      <c r="GJ119" s="854"/>
      <c r="GK119" s="779"/>
      <c r="GL119" s="855"/>
      <c r="GM119" s="855"/>
      <c r="GN119" s="779"/>
      <c r="GO119" s="855"/>
      <c r="GP119" s="855"/>
      <c r="GQ119" s="779"/>
      <c r="GR119" s="855"/>
      <c r="GS119" s="855"/>
      <c r="GT119" s="779"/>
      <c r="GU119" s="855"/>
      <c r="GV119" s="855"/>
      <c r="GW119" s="779"/>
      <c r="GX119" s="855"/>
      <c r="GY119" s="855"/>
      <c r="GZ119" s="779"/>
      <c r="HA119" s="855"/>
      <c r="HB119" s="855"/>
      <c r="HC119" s="779"/>
      <c r="HD119" s="855"/>
      <c r="HE119" s="855"/>
      <c r="HF119" s="779"/>
      <c r="HG119" s="855"/>
      <c r="HH119" s="855"/>
      <c r="HI119" s="779"/>
      <c r="HJ119" s="855"/>
      <c r="HK119" s="855"/>
      <c r="HL119" s="779"/>
      <c r="HM119" s="855"/>
      <c r="HN119" s="855"/>
      <c r="HO119" s="779"/>
      <c r="HP119" s="855"/>
      <c r="HQ119" s="855"/>
      <c r="HR119" s="779"/>
      <c r="HS119" s="855"/>
      <c r="HT119" s="855"/>
      <c r="HU119" s="779"/>
      <c r="HV119" s="855"/>
      <c r="HW119" s="855"/>
      <c r="HX119" s="779"/>
      <c r="HY119" s="855"/>
      <c r="HZ119" s="855"/>
      <c r="IA119" s="779"/>
      <c r="IB119" s="855"/>
      <c r="IC119" s="855"/>
      <c r="ID119" s="779"/>
      <c r="IE119" s="855"/>
      <c r="IF119" s="855"/>
      <c r="IG119" s="779"/>
      <c r="IH119" s="855"/>
      <c r="II119" s="855"/>
      <c r="IJ119" s="779"/>
      <c r="IK119" s="856"/>
      <c r="IL119" s="779"/>
      <c r="IM119" s="856"/>
      <c r="IN119" s="779"/>
      <c r="IO119" s="855"/>
      <c r="IP119" s="855"/>
      <c r="IQ119" s="779"/>
      <c r="IR119" s="855"/>
      <c r="IS119" s="855"/>
      <c r="IT119" s="779"/>
      <c r="IU119" s="855"/>
      <c r="IV119" s="855"/>
      <c r="IW119" s="870"/>
      <c r="IX119" s="1070"/>
      <c r="IY119" s="1070"/>
      <c r="IZ119" s="870"/>
      <c r="JA119" s="1070"/>
      <c r="JB119" s="1070"/>
      <c r="JC119" s="870"/>
      <c r="JD119" s="1070"/>
      <c r="JE119" s="1070"/>
      <c r="JF119" s="870"/>
      <c r="JG119" s="1070"/>
      <c r="JH119" s="1070"/>
      <c r="JI119" s="870"/>
      <c r="JJ119" s="1070"/>
      <c r="JK119" s="1070"/>
      <c r="JL119" s="870"/>
      <c r="JM119" s="913"/>
      <c r="JN119" s="913"/>
      <c r="JO119" s="788"/>
      <c r="JP119" s="861"/>
      <c r="JQ119" s="861"/>
      <c r="JR119" s="788"/>
      <c r="JS119" s="861"/>
      <c r="JT119" s="861"/>
      <c r="JU119" s="788"/>
      <c r="JV119" s="861"/>
      <c r="JW119" s="861"/>
      <c r="JX119" s="788"/>
      <c r="JY119" s="861"/>
      <c r="JZ119" s="861"/>
      <c r="KA119" s="788"/>
      <c r="KB119" s="861"/>
      <c r="KC119" s="861"/>
      <c r="KD119" s="788"/>
      <c r="KE119" s="861"/>
      <c r="KF119" s="861"/>
      <c r="KG119" s="861"/>
      <c r="KH119" s="861"/>
      <c r="KI119" s="861"/>
      <c r="KJ119" s="788"/>
      <c r="KK119" s="788"/>
      <c r="KL119" s="788"/>
      <c r="KM119" s="788"/>
      <c r="KN119" s="788"/>
      <c r="KO119" s="788"/>
      <c r="KP119" s="788"/>
      <c r="KQ119" s="788"/>
      <c r="KR119" s="788"/>
      <c r="KS119" s="788"/>
      <c r="KT119" s="861"/>
      <c r="KU119" s="861"/>
      <c r="KV119" s="788"/>
      <c r="KW119" s="861"/>
      <c r="KX119" s="861"/>
      <c r="KY119" s="788"/>
      <c r="KZ119" s="861"/>
      <c r="LA119" s="861"/>
      <c r="LB119" s="788"/>
      <c r="LC119" s="997"/>
      <c r="LD119" s="997"/>
      <c r="LE119" s="996"/>
      <c r="LF119" s="997"/>
      <c r="LG119" s="997"/>
      <c r="LH119" s="996"/>
      <c r="LI119" s="997"/>
      <c r="LJ119" s="997"/>
      <c r="LK119" s="996"/>
      <c r="LL119" s="997"/>
      <c r="LM119" s="997"/>
      <c r="LN119" s="788"/>
      <c r="LO119" s="861"/>
      <c r="LP119" s="861"/>
      <c r="LQ119" s="788"/>
      <c r="LR119" s="861"/>
      <c r="LS119" s="861"/>
      <c r="LT119" s="788"/>
      <c r="LU119" s="861"/>
      <c r="LV119" s="861"/>
      <c r="LW119" s="788"/>
      <c r="LX119" s="861"/>
      <c r="LY119" s="861"/>
      <c r="LZ119" s="788"/>
      <c r="MA119" s="997"/>
      <c r="MB119" s="997"/>
      <c r="MC119" s="788"/>
      <c r="MD119" s="861"/>
      <c r="ME119" s="861"/>
      <c r="MF119" s="788"/>
      <c r="MG119" s="861"/>
      <c r="MH119" s="861"/>
      <c r="MI119" s="788"/>
      <c r="MJ119" s="997"/>
      <c r="MK119" s="997"/>
      <c r="ML119" s="996"/>
      <c r="MM119" s="997"/>
      <c r="MN119" s="997"/>
      <c r="MO119" s="996"/>
      <c r="MP119" s="997"/>
      <c r="MQ119" s="997"/>
      <c r="MR119" s="788"/>
      <c r="MS119" s="861"/>
      <c r="MT119" s="861"/>
      <c r="MU119" s="788"/>
      <c r="MV119" s="861"/>
      <c r="MW119" s="861"/>
      <c r="MX119" s="788"/>
      <c r="MY119" s="861"/>
      <c r="MZ119" s="861"/>
      <c r="NA119" s="788"/>
      <c r="NB119" s="997"/>
      <c r="NC119" s="997"/>
      <c r="ND119" s="788"/>
      <c r="NE119" s="861"/>
      <c r="NF119" s="861"/>
      <c r="NG119" s="788"/>
      <c r="NH119" s="861"/>
      <c r="NI119" s="861"/>
      <c r="NJ119" s="788"/>
      <c r="NK119" s="861"/>
      <c r="NL119" s="861"/>
      <c r="NM119" s="788"/>
      <c r="NN119" s="861"/>
      <c r="NO119" s="861"/>
      <c r="NP119" s="788"/>
      <c r="NQ119" s="861"/>
      <c r="NR119" s="861"/>
      <c r="NS119" s="788"/>
      <c r="NT119" s="861"/>
      <c r="NU119" s="861"/>
      <c r="NV119" s="788"/>
      <c r="NW119" s="861"/>
      <c r="NX119" s="861"/>
      <c r="NY119" s="788"/>
      <c r="NZ119" s="861"/>
      <c r="OA119" s="861"/>
      <c r="OB119" s="788"/>
      <c r="OC119" s="861"/>
      <c r="OD119" s="861"/>
      <c r="OE119" s="788"/>
      <c r="OF119" s="861"/>
      <c r="OG119" s="861"/>
      <c r="OH119" s="788"/>
      <c r="OI119" s="861"/>
      <c r="OJ119" s="861"/>
      <c r="OK119" s="788"/>
      <c r="OL119" s="861"/>
      <c r="OM119" s="861"/>
      <c r="ON119" s="788"/>
      <c r="OO119" s="861"/>
      <c r="OP119" s="861"/>
      <c r="OQ119" s="788"/>
      <c r="OR119" s="861"/>
      <c r="OS119" s="861"/>
      <c r="OT119" s="788"/>
      <c r="OU119" s="1071" t="str">
        <f>IF(ISBLANK(OU118),"",OU118)</f>
        <v/>
      </c>
      <c r="OV119" s="1071"/>
      <c r="OW119" s="788"/>
      <c r="OX119" s="1071" t="str">
        <f>IF(ISBLANK(OX118),"",OX118)</f>
        <v/>
      </c>
      <c r="OY119" s="1071"/>
      <c r="OZ119" s="788"/>
      <c r="PA119" s="1071"/>
      <c r="PB119" s="1071"/>
    </row>
    <row r="120" spans="1:418" ht="12.75" customHeight="1" x14ac:dyDescent="0.25">
      <c r="A120" s="1091" t="s">
        <v>128</v>
      </c>
      <c r="B120" s="1018" t="s">
        <v>557</v>
      </c>
      <c r="C120" s="2230" t="s">
        <v>2</v>
      </c>
      <c r="D120" s="769">
        <v>0.51</v>
      </c>
      <c r="E120" s="1068">
        <v>1</v>
      </c>
      <c r="F120" s="854" t="s">
        <v>12</v>
      </c>
      <c r="G120" s="854"/>
      <c r="H120" s="1068">
        <v>1</v>
      </c>
      <c r="I120" s="854" t="s">
        <v>12</v>
      </c>
      <c r="J120" s="854"/>
      <c r="K120" s="1068">
        <v>1</v>
      </c>
      <c r="L120" s="854" t="s">
        <v>12</v>
      </c>
      <c r="M120" s="854"/>
      <c r="N120" s="1068">
        <v>1</v>
      </c>
      <c r="O120" s="854" t="s">
        <v>12</v>
      </c>
      <c r="P120" s="854"/>
      <c r="Q120" s="1068">
        <v>1</v>
      </c>
      <c r="R120" s="854" t="s">
        <v>12</v>
      </c>
      <c r="S120" s="854"/>
      <c r="T120" s="1068">
        <v>1</v>
      </c>
      <c r="U120" s="854" t="s">
        <v>12</v>
      </c>
      <c r="V120" s="854"/>
      <c r="W120" s="1068">
        <v>1</v>
      </c>
      <c r="X120" s="854" t="s">
        <v>12</v>
      </c>
      <c r="Y120" s="854"/>
      <c r="Z120" s="1068">
        <v>1</v>
      </c>
      <c r="AA120" s="854" t="s">
        <v>12</v>
      </c>
      <c r="AB120" s="854"/>
      <c r="AC120" s="1068">
        <v>1</v>
      </c>
      <c r="AD120" s="854" t="s">
        <v>12</v>
      </c>
      <c r="AE120" s="854"/>
      <c r="AF120" s="1068">
        <v>1</v>
      </c>
      <c r="AG120" s="854" t="s">
        <v>12</v>
      </c>
      <c r="AH120" s="854"/>
      <c r="AI120" s="1068">
        <v>1</v>
      </c>
      <c r="AJ120" s="854" t="s">
        <v>12</v>
      </c>
      <c r="AK120" s="854"/>
      <c r="AL120" s="1068">
        <v>1</v>
      </c>
      <c r="AM120" s="854" t="s">
        <v>12</v>
      </c>
      <c r="AN120" s="854"/>
      <c r="AO120" s="1068">
        <v>1</v>
      </c>
      <c r="AP120" s="854" t="s">
        <v>12</v>
      </c>
      <c r="AQ120" s="854"/>
      <c r="AR120" s="1068">
        <v>1</v>
      </c>
      <c r="AS120" s="854" t="s">
        <v>12</v>
      </c>
      <c r="AT120" s="854"/>
      <c r="AU120" s="1068">
        <v>1</v>
      </c>
      <c r="AV120" s="854" t="s">
        <v>12</v>
      </c>
      <c r="AW120" s="854"/>
      <c r="AX120" s="1068">
        <v>1</v>
      </c>
      <c r="AY120" s="854" t="s">
        <v>12</v>
      </c>
      <c r="AZ120" s="854"/>
      <c r="BA120" s="1068">
        <v>1</v>
      </c>
      <c r="BB120" s="854" t="s">
        <v>12</v>
      </c>
      <c r="BC120" s="854"/>
      <c r="BD120" s="1068">
        <v>1</v>
      </c>
      <c r="BE120" s="854" t="s">
        <v>12</v>
      </c>
      <c r="BF120" s="854"/>
      <c r="BG120" s="1068">
        <v>1</v>
      </c>
      <c r="BH120" s="854" t="s">
        <v>12</v>
      </c>
      <c r="BI120" s="854"/>
      <c r="BJ120" s="1068">
        <v>1</v>
      </c>
      <c r="BK120" s="854" t="s">
        <v>12</v>
      </c>
      <c r="BL120" s="854"/>
      <c r="BM120" s="1068">
        <v>1</v>
      </c>
      <c r="BN120" s="854" t="s">
        <v>12</v>
      </c>
      <c r="BO120" s="854"/>
      <c r="BP120" s="1068">
        <v>1</v>
      </c>
      <c r="BQ120" s="854" t="s">
        <v>12</v>
      </c>
      <c r="BR120" s="854"/>
      <c r="BS120" s="1068">
        <v>1</v>
      </c>
      <c r="BT120" s="912" t="s">
        <v>12</v>
      </c>
      <c r="BU120" s="1068">
        <v>1</v>
      </c>
      <c r="BV120" s="854" t="s">
        <v>12</v>
      </c>
      <c r="BW120" s="854"/>
      <c r="BX120" s="1068">
        <v>1</v>
      </c>
      <c r="BY120" s="854" t="s">
        <v>12</v>
      </c>
      <c r="BZ120" s="854"/>
      <c r="CA120" s="1068">
        <v>1</v>
      </c>
      <c r="CB120" s="854" t="s">
        <v>12</v>
      </c>
      <c r="CC120" s="854"/>
      <c r="CD120" s="1068">
        <v>1</v>
      </c>
      <c r="CE120" s="854" t="s">
        <v>12</v>
      </c>
      <c r="CF120" s="854"/>
      <c r="CG120" s="1068">
        <v>1</v>
      </c>
      <c r="CH120" s="854" t="s">
        <v>12</v>
      </c>
      <c r="CI120" s="854"/>
      <c r="CJ120" s="1068">
        <v>1</v>
      </c>
      <c r="CK120" s="854" t="s">
        <v>12</v>
      </c>
      <c r="CL120" s="854"/>
      <c r="CM120" s="1068">
        <v>1</v>
      </c>
      <c r="CN120" s="854" t="s">
        <v>12</v>
      </c>
      <c r="CO120" s="854"/>
      <c r="CP120" s="1068">
        <v>1</v>
      </c>
      <c r="CQ120" s="854" t="s">
        <v>12</v>
      </c>
      <c r="CR120" s="854"/>
      <c r="CS120" s="1068">
        <v>1</v>
      </c>
      <c r="CT120" s="854" t="s">
        <v>12</v>
      </c>
      <c r="CU120" s="854"/>
      <c r="CV120" s="1068">
        <v>1</v>
      </c>
      <c r="CW120" s="854" t="s">
        <v>12</v>
      </c>
      <c r="CX120" s="854"/>
      <c r="CY120" s="1068">
        <v>1</v>
      </c>
      <c r="CZ120" s="854" t="s">
        <v>12</v>
      </c>
      <c r="DA120" s="854"/>
      <c r="DB120" s="1068">
        <v>1</v>
      </c>
      <c r="DC120" s="912" t="s">
        <v>12</v>
      </c>
      <c r="DD120" s="1068">
        <v>1</v>
      </c>
      <c r="DE120" s="912" t="s">
        <v>12</v>
      </c>
      <c r="DF120" s="1068">
        <v>1</v>
      </c>
      <c r="DG120" s="854" t="s">
        <v>12</v>
      </c>
      <c r="DH120" s="854"/>
      <c r="DI120" s="1068">
        <v>1</v>
      </c>
      <c r="DJ120" s="854" t="s">
        <v>12</v>
      </c>
      <c r="DK120" s="854"/>
      <c r="DL120" s="1068">
        <v>1</v>
      </c>
      <c r="DM120" s="854" t="s">
        <v>12</v>
      </c>
      <c r="DN120" s="854"/>
      <c r="DO120" s="1068">
        <v>1</v>
      </c>
      <c r="DP120" s="854" t="s">
        <v>12</v>
      </c>
      <c r="DQ120" s="854"/>
      <c r="DR120" s="1068">
        <v>1</v>
      </c>
      <c r="DS120" s="854" t="s">
        <v>12</v>
      </c>
      <c r="DT120" s="854"/>
      <c r="DU120" s="1068">
        <v>1</v>
      </c>
      <c r="DV120" s="854" t="s">
        <v>12</v>
      </c>
      <c r="DW120" s="854"/>
      <c r="DX120" s="1068">
        <v>1</v>
      </c>
      <c r="DY120" s="854" t="s">
        <v>12</v>
      </c>
      <c r="DZ120" s="854"/>
      <c r="EA120" s="1068">
        <v>0.5</v>
      </c>
      <c r="EB120" s="854" t="s">
        <v>12</v>
      </c>
      <c r="EC120" s="854"/>
      <c r="ED120" s="1068">
        <v>0.5</v>
      </c>
      <c r="EE120" s="912" t="s">
        <v>12</v>
      </c>
      <c r="EF120" s="1068">
        <v>0.5</v>
      </c>
      <c r="EG120" s="854" t="s">
        <v>12</v>
      </c>
      <c r="EH120" s="854"/>
      <c r="EI120" s="1068">
        <v>0.5</v>
      </c>
      <c r="EJ120" s="854" t="s">
        <v>12</v>
      </c>
      <c r="EK120" s="854"/>
      <c r="EL120" s="1068">
        <v>0.5</v>
      </c>
      <c r="EM120" s="854" t="s">
        <v>12</v>
      </c>
      <c r="EN120" s="854"/>
      <c r="EO120" s="1068">
        <v>0.5</v>
      </c>
      <c r="EP120" s="854" t="s">
        <v>12</v>
      </c>
      <c r="EQ120" s="854"/>
      <c r="ER120" s="1068">
        <v>0.5</v>
      </c>
      <c r="ES120" s="854" t="s">
        <v>12</v>
      </c>
      <c r="ET120" s="854"/>
      <c r="EU120" s="1068">
        <v>1.1000000000000001</v>
      </c>
      <c r="EV120" s="854" t="s">
        <v>12</v>
      </c>
      <c r="EW120" s="854"/>
      <c r="EX120" s="1068">
        <v>0.5</v>
      </c>
      <c r="EY120" s="854" t="s">
        <v>12</v>
      </c>
      <c r="EZ120" s="854"/>
      <c r="FA120" s="1068">
        <v>0.5</v>
      </c>
      <c r="FB120" s="854" t="s">
        <v>12</v>
      </c>
      <c r="FC120" s="854"/>
      <c r="FD120" s="1068">
        <v>0.5</v>
      </c>
      <c r="FE120" s="854" t="s">
        <v>12</v>
      </c>
      <c r="FF120" s="854"/>
      <c r="FG120" s="1068">
        <v>0.5</v>
      </c>
      <c r="FH120" s="854" t="s">
        <v>12</v>
      </c>
      <c r="FI120" s="854"/>
      <c r="FJ120" s="1068">
        <v>0.5</v>
      </c>
      <c r="FK120" s="854" t="s">
        <v>12</v>
      </c>
      <c r="FL120" s="854"/>
      <c r="FM120" s="1068">
        <v>5</v>
      </c>
      <c r="FN120" s="854" t="s">
        <v>12</v>
      </c>
      <c r="FO120" s="854"/>
      <c r="FP120" s="1068">
        <v>1.1000000000000001</v>
      </c>
      <c r="FQ120" s="854" t="s">
        <v>12</v>
      </c>
      <c r="FR120" s="854"/>
      <c r="FS120" s="1068">
        <v>0.5</v>
      </c>
      <c r="FT120" s="854" t="s">
        <v>12</v>
      </c>
      <c r="FU120" s="854"/>
      <c r="FV120" s="1068">
        <v>0.5</v>
      </c>
      <c r="FW120" s="854" t="s">
        <v>12</v>
      </c>
      <c r="FX120" s="854"/>
      <c r="FY120" s="1068">
        <v>0.5</v>
      </c>
      <c r="FZ120" s="854" t="s">
        <v>12</v>
      </c>
      <c r="GA120" s="854"/>
      <c r="GB120" s="1068">
        <v>0.5</v>
      </c>
      <c r="GC120" s="854" t="s">
        <v>12</v>
      </c>
      <c r="GD120" s="854"/>
      <c r="GE120" s="1068">
        <v>0.5</v>
      </c>
      <c r="GF120" s="854" t="s">
        <v>12</v>
      </c>
      <c r="GG120" s="854"/>
      <c r="GH120" s="1068">
        <v>5</v>
      </c>
      <c r="GI120" s="854" t="s">
        <v>12</v>
      </c>
      <c r="GJ120" s="854"/>
      <c r="GK120" s="779">
        <v>1</v>
      </c>
      <c r="GL120" s="855" t="s">
        <v>12</v>
      </c>
      <c r="GM120" s="855"/>
      <c r="GN120" s="779">
        <v>1</v>
      </c>
      <c r="GO120" s="855" t="s">
        <v>12</v>
      </c>
      <c r="GP120" s="855"/>
      <c r="GQ120" s="779">
        <v>1</v>
      </c>
      <c r="GR120" s="855" t="s">
        <v>12</v>
      </c>
      <c r="GS120" s="855"/>
      <c r="GT120" s="779">
        <v>1</v>
      </c>
      <c r="GU120" s="855" t="s">
        <v>12</v>
      </c>
      <c r="GV120" s="855"/>
      <c r="GW120" s="779">
        <v>1</v>
      </c>
      <c r="GX120" s="855" t="s">
        <v>12</v>
      </c>
      <c r="GY120" s="855"/>
      <c r="GZ120" s="779">
        <v>5</v>
      </c>
      <c r="HA120" s="855" t="s">
        <v>12</v>
      </c>
      <c r="HB120" s="855"/>
      <c r="HC120" s="779">
        <v>1</v>
      </c>
      <c r="HD120" s="855" t="s">
        <v>12</v>
      </c>
      <c r="HE120" s="855"/>
      <c r="HF120" s="779">
        <v>1</v>
      </c>
      <c r="HG120" s="855" t="s">
        <v>12</v>
      </c>
      <c r="HH120" s="855"/>
      <c r="HI120" s="779">
        <v>1</v>
      </c>
      <c r="HJ120" s="855" t="s">
        <v>12</v>
      </c>
      <c r="HK120" s="855"/>
      <c r="HL120" s="779">
        <v>1</v>
      </c>
      <c r="HM120" s="855" t="s">
        <v>12</v>
      </c>
      <c r="HN120" s="855"/>
      <c r="HO120" s="779">
        <v>1</v>
      </c>
      <c r="HP120" s="855" t="s">
        <v>12</v>
      </c>
      <c r="HQ120" s="855"/>
      <c r="HR120" s="779">
        <v>1</v>
      </c>
      <c r="HS120" s="855" t="s">
        <v>12</v>
      </c>
      <c r="HT120" s="855"/>
      <c r="HU120" s="779">
        <v>1</v>
      </c>
      <c r="HV120" s="855" t="s">
        <v>12</v>
      </c>
      <c r="HW120" s="855"/>
      <c r="HX120" s="779">
        <v>1</v>
      </c>
      <c r="HY120" s="855" t="s">
        <v>12</v>
      </c>
      <c r="HZ120" s="855"/>
      <c r="IA120" s="779">
        <v>1</v>
      </c>
      <c r="IB120" s="855" t="s">
        <v>12</v>
      </c>
      <c r="IC120" s="855"/>
      <c r="ID120" s="779">
        <v>1</v>
      </c>
      <c r="IE120" s="855" t="s">
        <v>12</v>
      </c>
      <c r="IF120" s="855"/>
      <c r="IG120" s="779">
        <v>1</v>
      </c>
      <c r="IH120" s="855" t="s">
        <v>12</v>
      </c>
      <c r="II120" s="855"/>
      <c r="IJ120" s="779">
        <v>1</v>
      </c>
      <c r="IK120" s="856" t="s">
        <v>12</v>
      </c>
      <c r="IL120" s="779">
        <v>1</v>
      </c>
      <c r="IM120" s="856" t="s">
        <v>12</v>
      </c>
      <c r="IN120" s="779">
        <v>1</v>
      </c>
      <c r="IO120" s="855" t="s">
        <v>12</v>
      </c>
      <c r="IP120" s="855"/>
      <c r="IQ120" s="779">
        <v>1</v>
      </c>
      <c r="IR120" s="855" t="s">
        <v>12</v>
      </c>
      <c r="IS120" s="855"/>
      <c r="IT120" s="779">
        <v>1</v>
      </c>
      <c r="IU120" s="855" t="s">
        <v>12</v>
      </c>
      <c r="IV120" s="855"/>
      <c r="IW120" s="870"/>
      <c r="IX120" s="1070"/>
      <c r="IY120" s="1070"/>
      <c r="IZ120" s="870"/>
      <c r="JA120" s="1070"/>
      <c r="JB120" s="1070"/>
      <c r="JC120" s="870"/>
      <c r="JD120" s="1070"/>
      <c r="JE120" s="1070"/>
      <c r="JF120" s="870"/>
      <c r="JG120" s="1070"/>
      <c r="JH120" s="1070"/>
      <c r="JI120" s="870"/>
      <c r="JJ120" s="1070"/>
      <c r="JK120" s="1070"/>
      <c r="JL120" s="870"/>
      <c r="JM120" s="913"/>
      <c r="JN120" s="913"/>
      <c r="JO120" s="788"/>
      <c r="JP120" s="861"/>
      <c r="JQ120" s="861"/>
      <c r="JR120" s="788"/>
      <c r="JS120" s="861"/>
      <c r="JT120" s="861"/>
      <c r="JU120" s="788"/>
      <c r="JV120" s="861"/>
      <c r="JW120" s="861"/>
      <c r="JX120" s="788"/>
      <c r="JY120" s="861"/>
      <c r="JZ120" s="861"/>
      <c r="KA120" s="943"/>
      <c r="KB120" s="861"/>
      <c r="KC120" s="861"/>
      <c r="KD120" s="788"/>
      <c r="KE120" s="861"/>
      <c r="KF120" s="861"/>
      <c r="KG120" s="861"/>
      <c r="KH120" s="861"/>
      <c r="KI120" s="861"/>
      <c r="KJ120" s="788"/>
      <c r="KK120" s="788"/>
      <c r="KL120" s="788"/>
      <c r="KM120" s="788"/>
      <c r="KN120" s="788"/>
      <c r="KO120" s="788"/>
      <c r="KP120" s="788"/>
      <c r="KQ120" s="788"/>
      <c r="KR120" s="788"/>
      <c r="KS120" s="943"/>
      <c r="KT120" s="861"/>
      <c r="KU120" s="861"/>
      <c r="KV120" s="788"/>
      <c r="KW120" s="861"/>
      <c r="KX120" s="861"/>
      <c r="KY120" s="788"/>
      <c r="KZ120" s="861"/>
      <c r="LA120" s="861"/>
      <c r="LB120" s="788"/>
      <c r="LC120" s="997"/>
      <c r="LD120" s="997"/>
      <c r="LE120" s="996"/>
      <c r="LF120" s="997"/>
      <c r="LG120" s="997"/>
      <c r="LH120" s="996"/>
      <c r="LI120" s="997"/>
      <c r="LJ120" s="997"/>
      <c r="LK120" s="996"/>
      <c r="LL120" s="997"/>
      <c r="LM120" s="997"/>
      <c r="LN120" s="943"/>
      <c r="LO120" s="861"/>
      <c r="LP120" s="861"/>
      <c r="LQ120" s="788"/>
      <c r="LR120" s="861"/>
      <c r="LS120" s="861"/>
      <c r="LT120" s="788"/>
      <c r="LU120" s="861"/>
      <c r="LV120" s="861"/>
      <c r="LW120" s="788"/>
      <c r="LX120" s="861"/>
      <c r="LY120" s="861"/>
      <c r="LZ120" s="788"/>
      <c r="MA120" s="997"/>
      <c r="MB120" s="997"/>
      <c r="MC120" s="788"/>
      <c r="MD120" s="861"/>
      <c r="ME120" s="861"/>
      <c r="MF120" s="788"/>
      <c r="MG120" s="861"/>
      <c r="MH120" s="861"/>
      <c r="MI120" s="943"/>
      <c r="MJ120" s="997"/>
      <c r="MK120" s="997"/>
      <c r="ML120" s="996"/>
      <c r="MM120" s="997"/>
      <c r="MN120" s="997"/>
      <c r="MO120" s="996"/>
      <c r="MP120" s="997"/>
      <c r="MQ120" s="997"/>
      <c r="MR120" s="788"/>
      <c r="MS120" s="861"/>
      <c r="MT120" s="861"/>
      <c r="MU120" s="788"/>
      <c r="MV120" s="861"/>
      <c r="MW120" s="861"/>
      <c r="MX120" s="788"/>
      <c r="MY120" s="861"/>
      <c r="MZ120" s="861"/>
      <c r="NA120" s="788"/>
      <c r="NB120" s="997"/>
      <c r="NC120" s="997"/>
      <c r="ND120" s="943"/>
      <c r="NE120" s="861"/>
      <c r="NF120" s="861"/>
      <c r="NG120" s="788"/>
      <c r="NH120" s="861"/>
      <c r="NI120" s="861"/>
      <c r="NJ120" s="788"/>
      <c r="NK120" s="861"/>
      <c r="NL120" s="861"/>
      <c r="NM120" s="788"/>
      <c r="NN120" s="861"/>
      <c r="NO120" s="861"/>
      <c r="NP120" s="788"/>
      <c r="NQ120" s="861"/>
      <c r="NR120" s="861"/>
      <c r="NS120" s="788"/>
      <c r="NT120" s="861"/>
      <c r="NU120" s="861"/>
      <c r="NV120" s="788"/>
      <c r="NW120" s="861"/>
      <c r="NX120" s="861"/>
      <c r="NY120" s="943"/>
      <c r="NZ120" s="861"/>
      <c r="OA120" s="861"/>
      <c r="OB120" s="788"/>
      <c r="OC120" s="861"/>
      <c r="OD120" s="861"/>
      <c r="OE120" s="788"/>
      <c r="OF120" s="861"/>
      <c r="OG120" s="861"/>
      <c r="OH120" s="788"/>
      <c r="OI120" s="861"/>
      <c r="OJ120" s="861"/>
      <c r="OK120" s="788"/>
      <c r="OL120" s="861"/>
      <c r="OM120" s="861"/>
      <c r="ON120" s="788"/>
      <c r="OO120" s="861"/>
      <c r="OP120" s="861"/>
      <c r="OQ120" s="788"/>
      <c r="OR120" s="861"/>
      <c r="OS120" s="861"/>
      <c r="OT120" s="943"/>
      <c r="OU120" s="1071"/>
      <c r="OV120" s="1071"/>
      <c r="OW120" s="943"/>
      <c r="OX120" s="1071"/>
      <c r="OY120" s="1071"/>
      <c r="OZ120" s="943"/>
      <c r="PA120" s="1071"/>
      <c r="PB120" s="1071"/>
    </row>
    <row r="121" spans="1:418" ht="12.75" customHeight="1" x14ac:dyDescent="0.25">
      <c r="A121" s="1091" t="s">
        <v>129</v>
      </c>
      <c r="B121" s="1018" t="s">
        <v>557</v>
      </c>
      <c r="C121" s="2230">
        <v>64</v>
      </c>
      <c r="D121" s="770" t="s">
        <v>2</v>
      </c>
      <c r="E121" s="1068">
        <v>1</v>
      </c>
      <c r="F121" s="854" t="s">
        <v>12</v>
      </c>
      <c r="G121" s="854"/>
      <c r="H121" s="1068">
        <v>1</v>
      </c>
      <c r="I121" s="854" t="s">
        <v>12</v>
      </c>
      <c r="J121" s="854"/>
      <c r="K121" s="1068">
        <v>1</v>
      </c>
      <c r="L121" s="854" t="s">
        <v>12</v>
      </c>
      <c r="M121" s="854"/>
      <c r="N121" s="1068">
        <v>1</v>
      </c>
      <c r="O121" s="854" t="s">
        <v>12</v>
      </c>
      <c r="P121" s="854"/>
      <c r="Q121" s="1068">
        <v>1</v>
      </c>
      <c r="R121" s="854" t="s">
        <v>12</v>
      </c>
      <c r="S121" s="854"/>
      <c r="T121" s="1068">
        <v>1</v>
      </c>
      <c r="U121" s="854" t="s">
        <v>12</v>
      </c>
      <c r="V121" s="854"/>
      <c r="W121" s="1068">
        <v>1</v>
      </c>
      <c r="X121" s="854" t="s">
        <v>12</v>
      </c>
      <c r="Y121" s="854"/>
      <c r="Z121" s="1068">
        <v>1</v>
      </c>
      <c r="AA121" s="854" t="s">
        <v>12</v>
      </c>
      <c r="AB121" s="854"/>
      <c r="AC121" s="1068">
        <v>1</v>
      </c>
      <c r="AD121" s="854" t="s">
        <v>12</v>
      </c>
      <c r="AE121" s="854"/>
      <c r="AF121" s="1068">
        <v>1</v>
      </c>
      <c r="AG121" s="854" t="s">
        <v>12</v>
      </c>
      <c r="AH121" s="854"/>
      <c r="AI121" s="1068">
        <v>1</v>
      </c>
      <c r="AJ121" s="854" t="s">
        <v>12</v>
      </c>
      <c r="AK121" s="854"/>
      <c r="AL121" s="1068">
        <v>1</v>
      </c>
      <c r="AM121" s="854" t="s">
        <v>12</v>
      </c>
      <c r="AN121" s="854"/>
      <c r="AO121" s="1068">
        <v>1</v>
      </c>
      <c r="AP121" s="854" t="s">
        <v>12</v>
      </c>
      <c r="AQ121" s="854"/>
      <c r="AR121" s="1068">
        <v>1</v>
      </c>
      <c r="AS121" s="854" t="s">
        <v>12</v>
      </c>
      <c r="AT121" s="854"/>
      <c r="AU121" s="1068">
        <v>1</v>
      </c>
      <c r="AV121" s="854" t="s">
        <v>12</v>
      </c>
      <c r="AW121" s="854"/>
      <c r="AX121" s="1068">
        <v>1</v>
      </c>
      <c r="AY121" s="854" t="s">
        <v>12</v>
      </c>
      <c r="AZ121" s="854"/>
      <c r="BA121" s="1068">
        <v>1</v>
      </c>
      <c r="BB121" s="854" t="s">
        <v>12</v>
      </c>
      <c r="BC121" s="854"/>
      <c r="BD121" s="1068">
        <v>1</v>
      </c>
      <c r="BE121" s="854" t="s">
        <v>12</v>
      </c>
      <c r="BF121" s="854"/>
      <c r="BG121" s="1068">
        <v>1</v>
      </c>
      <c r="BH121" s="854" t="s">
        <v>12</v>
      </c>
      <c r="BI121" s="854"/>
      <c r="BJ121" s="1068">
        <v>1</v>
      </c>
      <c r="BK121" s="854" t="s">
        <v>12</v>
      </c>
      <c r="BL121" s="854"/>
      <c r="BM121" s="1068">
        <v>1</v>
      </c>
      <c r="BN121" s="854" t="s">
        <v>12</v>
      </c>
      <c r="BO121" s="854"/>
      <c r="BP121" s="1068">
        <v>1</v>
      </c>
      <c r="BQ121" s="854" t="s">
        <v>12</v>
      </c>
      <c r="BR121" s="854"/>
      <c r="BS121" s="1068">
        <v>1</v>
      </c>
      <c r="BT121" s="912" t="s">
        <v>12</v>
      </c>
      <c r="BU121" s="1068">
        <v>1</v>
      </c>
      <c r="BV121" s="854" t="s">
        <v>12</v>
      </c>
      <c r="BW121" s="854"/>
      <c r="BX121" s="1068">
        <v>1</v>
      </c>
      <c r="BY121" s="854" t="s">
        <v>12</v>
      </c>
      <c r="BZ121" s="854"/>
      <c r="CA121" s="1068">
        <v>1</v>
      </c>
      <c r="CB121" s="854" t="s">
        <v>12</v>
      </c>
      <c r="CC121" s="854"/>
      <c r="CD121" s="1068">
        <v>1</v>
      </c>
      <c r="CE121" s="854" t="s">
        <v>12</v>
      </c>
      <c r="CF121" s="854"/>
      <c r="CG121" s="1068">
        <v>1</v>
      </c>
      <c r="CH121" s="854" t="s">
        <v>12</v>
      </c>
      <c r="CI121" s="854"/>
      <c r="CJ121" s="1068">
        <v>1</v>
      </c>
      <c r="CK121" s="854" t="s">
        <v>12</v>
      </c>
      <c r="CL121" s="854"/>
      <c r="CM121" s="1068">
        <v>1</v>
      </c>
      <c r="CN121" s="854" t="s">
        <v>12</v>
      </c>
      <c r="CO121" s="854"/>
      <c r="CP121" s="1068">
        <v>1</v>
      </c>
      <c r="CQ121" s="854" t="s">
        <v>12</v>
      </c>
      <c r="CR121" s="854"/>
      <c r="CS121" s="1068">
        <v>1</v>
      </c>
      <c r="CT121" s="854" t="s">
        <v>12</v>
      </c>
      <c r="CU121" s="854"/>
      <c r="CV121" s="1068">
        <v>1</v>
      </c>
      <c r="CW121" s="854" t="s">
        <v>12</v>
      </c>
      <c r="CX121" s="854"/>
      <c r="CY121" s="1068">
        <v>1</v>
      </c>
      <c r="CZ121" s="854" t="s">
        <v>12</v>
      </c>
      <c r="DA121" s="854"/>
      <c r="DB121" s="1068">
        <v>1</v>
      </c>
      <c r="DC121" s="912" t="s">
        <v>12</v>
      </c>
      <c r="DD121" s="1068">
        <v>1</v>
      </c>
      <c r="DE121" s="912" t="s">
        <v>12</v>
      </c>
      <c r="DF121" s="1068">
        <v>1</v>
      </c>
      <c r="DG121" s="854" t="s">
        <v>12</v>
      </c>
      <c r="DH121" s="854"/>
      <c r="DI121" s="1068">
        <v>1</v>
      </c>
      <c r="DJ121" s="854" t="s">
        <v>12</v>
      </c>
      <c r="DK121" s="854"/>
      <c r="DL121" s="1068">
        <v>1</v>
      </c>
      <c r="DM121" s="854" t="s">
        <v>12</v>
      </c>
      <c r="DN121" s="854"/>
      <c r="DO121" s="1068">
        <v>1</v>
      </c>
      <c r="DP121" s="854" t="s">
        <v>12</v>
      </c>
      <c r="DQ121" s="854"/>
      <c r="DR121" s="1068">
        <v>1</v>
      </c>
      <c r="DS121" s="854" t="s">
        <v>12</v>
      </c>
      <c r="DT121" s="854"/>
      <c r="DU121" s="1068">
        <v>1</v>
      </c>
      <c r="DV121" s="854" t="s">
        <v>12</v>
      </c>
      <c r="DW121" s="854"/>
      <c r="DX121" s="1068">
        <v>1</v>
      </c>
      <c r="DY121" s="854" t="s">
        <v>12</v>
      </c>
      <c r="DZ121" s="854"/>
      <c r="EA121" s="1068">
        <v>0.5</v>
      </c>
      <c r="EB121" s="854" t="s">
        <v>12</v>
      </c>
      <c r="EC121" s="854"/>
      <c r="ED121" s="1068">
        <v>0.5</v>
      </c>
      <c r="EE121" s="912" t="s">
        <v>12</v>
      </c>
      <c r="EF121" s="1068">
        <v>0.5</v>
      </c>
      <c r="EG121" s="854" t="s">
        <v>12</v>
      </c>
      <c r="EH121" s="854"/>
      <c r="EI121" s="1068">
        <v>0.5</v>
      </c>
      <c r="EJ121" s="854" t="s">
        <v>12</v>
      </c>
      <c r="EK121" s="854"/>
      <c r="EL121" s="1068">
        <v>0.5</v>
      </c>
      <c r="EM121" s="854" t="s">
        <v>12</v>
      </c>
      <c r="EN121" s="854"/>
      <c r="EO121" s="1068">
        <v>0.5</v>
      </c>
      <c r="EP121" s="854" t="s">
        <v>12</v>
      </c>
      <c r="EQ121" s="854"/>
      <c r="ER121" s="1068">
        <v>0.5</v>
      </c>
      <c r="ES121" s="854" t="s">
        <v>12</v>
      </c>
      <c r="ET121" s="854"/>
      <c r="EU121" s="1068">
        <v>1.1000000000000001</v>
      </c>
      <c r="EV121" s="854" t="s">
        <v>12</v>
      </c>
      <c r="EW121" s="854"/>
      <c r="EX121" s="1068">
        <v>0.5</v>
      </c>
      <c r="EY121" s="854" t="s">
        <v>12</v>
      </c>
      <c r="EZ121" s="854"/>
      <c r="FA121" s="1068">
        <v>0.5</v>
      </c>
      <c r="FB121" s="854" t="s">
        <v>12</v>
      </c>
      <c r="FC121" s="854"/>
      <c r="FD121" s="1068">
        <v>0.5</v>
      </c>
      <c r="FE121" s="854" t="s">
        <v>12</v>
      </c>
      <c r="FF121" s="854"/>
      <c r="FG121" s="1068">
        <v>0.5</v>
      </c>
      <c r="FH121" s="854" t="s">
        <v>12</v>
      </c>
      <c r="FI121" s="854"/>
      <c r="FJ121" s="1068">
        <v>0.5</v>
      </c>
      <c r="FK121" s="854" t="s">
        <v>12</v>
      </c>
      <c r="FL121" s="854"/>
      <c r="FM121" s="1068">
        <v>5</v>
      </c>
      <c r="FN121" s="854" t="s">
        <v>12</v>
      </c>
      <c r="FO121" s="854"/>
      <c r="FP121" s="1068">
        <v>1.1000000000000001</v>
      </c>
      <c r="FQ121" s="854" t="s">
        <v>12</v>
      </c>
      <c r="FR121" s="854"/>
      <c r="FS121" s="1068">
        <v>0.5</v>
      </c>
      <c r="FT121" s="854" t="s">
        <v>12</v>
      </c>
      <c r="FU121" s="854"/>
      <c r="FV121" s="1068">
        <v>0.5</v>
      </c>
      <c r="FW121" s="854" t="s">
        <v>12</v>
      </c>
      <c r="FX121" s="854"/>
      <c r="FY121" s="1068">
        <v>0.5</v>
      </c>
      <c r="FZ121" s="854" t="s">
        <v>12</v>
      </c>
      <c r="GA121" s="854"/>
      <c r="GB121" s="1068">
        <v>0.5</v>
      </c>
      <c r="GC121" s="854" t="s">
        <v>12</v>
      </c>
      <c r="GD121" s="854"/>
      <c r="GE121" s="1068">
        <v>0.5</v>
      </c>
      <c r="GF121" s="854" t="s">
        <v>12</v>
      </c>
      <c r="GG121" s="854"/>
      <c r="GH121" s="1068">
        <v>5</v>
      </c>
      <c r="GI121" s="854" t="s">
        <v>12</v>
      </c>
      <c r="GJ121" s="854"/>
      <c r="GK121" s="779">
        <v>1</v>
      </c>
      <c r="GL121" s="855" t="s">
        <v>12</v>
      </c>
      <c r="GM121" s="855"/>
      <c r="GN121" s="779">
        <v>1</v>
      </c>
      <c r="GO121" s="855" t="s">
        <v>12</v>
      </c>
      <c r="GP121" s="855"/>
      <c r="GQ121" s="779">
        <v>1</v>
      </c>
      <c r="GR121" s="855" t="s">
        <v>12</v>
      </c>
      <c r="GS121" s="855"/>
      <c r="GT121" s="779">
        <v>1</v>
      </c>
      <c r="GU121" s="855" t="s">
        <v>12</v>
      </c>
      <c r="GV121" s="855"/>
      <c r="GW121" s="779">
        <v>1</v>
      </c>
      <c r="GX121" s="855" t="s">
        <v>12</v>
      </c>
      <c r="GY121" s="855"/>
      <c r="GZ121" s="779">
        <v>5</v>
      </c>
      <c r="HA121" s="855" t="s">
        <v>12</v>
      </c>
      <c r="HB121" s="855"/>
      <c r="HC121" s="779">
        <v>1</v>
      </c>
      <c r="HD121" s="855" t="s">
        <v>12</v>
      </c>
      <c r="HE121" s="855"/>
      <c r="HF121" s="779">
        <v>1</v>
      </c>
      <c r="HG121" s="855" t="s">
        <v>12</v>
      </c>
      <c r="HH121" s="855"/>
      <c r="HI121" s="779">
        <v>1</v>
      </c>
      <c r="HJ121" s="855" t="s">
        <v>12</v>
      </c>
      <c r="HK121" s="855"/>
      <c r="HL121" s="779">
        <v>1</v>
      </c>
      <c r="HM121" s="855" t="s">
        <v>12</v>
      </c>
      <c r="HN121" s="855"/>
      <c r="HO121" s="779">
        <v>1</v>
      </c>
      <c r="HP121" s="855" t="s">
        <v>12</v>
      </c>
      <c r="HQ121" s="855"/>
      <c r="HR121" s="779">
        <v>1</v>
      </c>
      <c r="HS121" s="855" t="s">
        <v>12</v>
      </c>
      <c r="HT121" s="855"/>
      <c r="HU121" s="779">
        <v>1</v>
      </c>
      <c r="HV121" s="855" t="s">
        <v>12</v>
      </c>
      <c r="HW121" s="855"/>
      <c r="HX121" s="779">
        <v>1</v>
      </c>
      <c r="HY121" s="855" t="s">
        <v>12</v>
      </c>
      <c r="HZ121" s="855"/>
      <c r="IA121" s="779">
        <v>1</v>
      </c>
      <c r="IB121" s="855" t="s">
        <v>12</v>
      </c>
      <c r="IC121" s="855"/>
      <c r="ID121" s="779">
        <v>3.2</v>
      </c>
      <c r="IE121" s="855" t="s">
        <v>3</v>
      </c>
      <c r="IF121" s="855"/>
      <c r="IG121" s="779">
        <v>1</v>
      </c>
      <c r="IH121" s="855" t="s">
        <v>12</v>
      </c>
      <c r="II121" s="855"/>
      <c r="IJ121" s="779">
        <v>1</v>
      </c>
      <c r="IK121" s="856" t="s">
        <v>12</v>
      </c>
      <c r="IL121" s="779">
        <v>1</v>
      </c>
      <c r="IM121" s="856" t="s">
        <v>12</v>
      </c>
      <c r="IN121" s="779">
        <v>1</v>
      </c>
      <c r="IO121" s="855" t="s">
        <v>12</v>
      </c>
      <c r="IP121" s="855"/>
      <c r="IQ121" s="779">
        <v>1</v>
      </c>
      <c r="IR121" s="855" t="s">
        <v>12</v>
      </c>
      <c r="IS121" s="855"/>
      <c r="IT121" s="779">
        <v>1</v>
      </c>
      <c r="IU121" s="855" t="s">
        <v>12</v>
      </c>
      <c r="IV121" s="855"/>
      <c r="IW121" s="870"/>
      <c r="IX121" s="1070"/>
      <c r="IY121" s="1070"/>
      <c r="IZ121" s="870"/>
      <c r="JA121" s="1070"/>
      <c r="JB121" s="1070"/>
      <c r="JC121" s="870"/>
      <c r="JD121" s="1070"/>
      <c r="JE121" s="1070"/>
      <c r="JF121" s="870"/>
      <c r="JG121" s="1070"/>
      <c r="JH121" s="1070"/>
      <c r="JI121" s="870"/>
      <c r="JJ121" s="1070"/>
      <c r="JK121" s="1070"/>
      <c r="JL121" s="870"/>
      <c r="JM121" s="913"/>
      <c r="JN121" s="913"/>
      <c r="JO121" s="788"/>
      <c r="JP121" s="861"/>
      <c r="JQ121" s="861"/>
      <c r="JR121" s="788"/>
      <c r="JS121" s="861"/>
      <c r="JT121" s="861"/>
      <c r="JU121" s="788"/>
      <c r="JV121" s="861"/>
      <c r="JW121" s="861"/>
      <c r="JX121" s="788"/>
      <c r="JY121" s="861"/>
      <c r="JZ121" s="861"/>
      <c r="KA121" s="943"/>
      <c r="KB121" s="861"/>
      <c r="KC121" s="861"/>
      <c r="KD121" s="788"/>
      <c r="KE121" s="861"/>
      <c r="KF121" s="861"/>
      <c r="KG121" s="861"/>
      <c r="KH121" s="861"/>
      <c r="KI121" s="861"/>
      <c r="KJ121" s="788"/>
      <c r="KK121" s="788"/>
      <c r="KL121" s="788"/>
      <c r="KM121" s="788"/>
      <c r="KN121" s="788"/>
      <c r="KO121" s="788"/>
      <c r="KP121" s="788"/>
      <c r="KQ121" s="788"/>
      <c r="KR121" s="788"/>
      <c r="KS121" s="943"/>
      <c r="KT121" s="861"/>
      <c r="KU121" s="861"/>
      <c r="KV121" s="788"/>
      <c r="KW121" s="861"/>
      <c r="KX121" s="861"/>
      <c r="KY121" s="788"/>
      <c r="KZ121" s="861"/>
      <c r="LA121" s="861"/>
      <c r="LB121" s="788"/>
      <c r="LC121" s="997"/>
      <c r="LD121" s="997"/>
      <c r="LE121" s="996"/>
      <c r="LF121" s="997"/>
      <c r="LG121" s="997"/>
      <c r="LH121" s="996"/>
      <c r="LI121" s="997"/>
      <c r="LJ121" s="997"/>
      <c r="LK121" s="996"/>
      <c r="LL121" s="997"/>
      <c r="LM121" s="997"/>
      <c r="LN121" s="943"/>
      <c r="LO121" s="861"/>
      <c r="LP121" s="861"/>
      <c r="LQ121" s="788"/>
      <c r="LR121" s="861"/>
      <c r="LS121" s="861"/>
      <c r="LT121" s="788"/>
      <c r="LU121" s="861"/>
      <c r="LV121" s="861"/>
      <c r="LW121" s="788"/>
      <c r="LX121" s="861"/>
      <c r="LY121" s="861"/>
      <c r="LZ121" s="788"/>
      <c r="MA121" s="997"/>
      <c r="MB121" s="997"/>
      <c r="MC121" s="788"/>
      <c r="MD121" s="861"/>
      <c r="ME121" s="861"/>
      <c r="MF121" s="788"/>
      <c r="MG121" s="861"/>
      <c r="MH121" s="861"/>
      <c r="MI121" s="943"/>
      <c r="MJ121" s="997"/>
      <c r="MK121" s="997"/>
      <c r="ML121" s="996"/>
      <c r="MM121" s="997"/>
      <c r="MN121" s="997"/>
      <c r="MO121" s="996"/>
      <c r="MP121" s="997"/>
      <c r="MQ121" s="997"/>
      <c r="MR121" s="788"/>
      <c r="MS121" s="861"/>
      <c r="MT121" s="861"/>
      <c r="MU121" s="788"/>
      <c r="MV121" s="861"/>
      <c r="MW121" s="861"/>
      <c r="MX121" s="788"/>
      <c r="MY121" s="861"/>
      <c r="MZ121" s="861"/>
      <c r="NA121" s="788"/>
      <c r="NB121" s="997"/>
      <c r="NC121" s="997"/>
      <c r="ND121" s="943"/>
      <c r="NE121" s="861"/>
      <c r="NF121" s="861"/>
      <c r="NG121" s="788"/>
      <c r="NH121" s="861"/>
      <c r="NI121" s="861"/>
      <c r="NJ121" s="788"/>
      <c r="NK121" s="861"/>
      <c r="NL121" s="861"/>
      <c r="NM121" s="788"/>
      <c r="NN121" s="861"/>
      <c r="NO121" s="861"/>
      <c r="NP121" s="788"/>
      <c r="NQ121" s="861"/>
      <c r="NR121" s="861"/>
      <c r="NS121" s="788"/>
      <c r="NT121" s="861"/>
      <c r="NU121" s="861"/>
      <c r="NV121" s="788"/>
      <c r="NW121" s="861"/>
      <c r="NX121" s="861"/>
      <c r="NY121" s="943"/>
      <c r="NZ121" s="861"/>
      <c r="OA121" s="861"/>
      <c r="OB121" s="788"/>
      <c r="OC121" s="861"/>
      <c r="OD121" s="861"/>
      <c r="OE121" s="788"/>
      <c r="OF121" s="861"/>
      <c r="OG121" s="861"/>
      <c r="OH121" s="788"/>
      <c r="OI121" s="861"/>
      <c r="OJ121" s="861"/>
      <c r="OK121" s="788"/>
      <c r="OL121" s="861"/>
      <c r="OM121" s="861"/>
      <c r="ON121" s="788"/>
      <c r="OO121" s="861"/>
      <c r="OP121" s="861"/>
      <c r="OQ121" s="788"/>
      <c r="OR121" s="861"/>
      <c r="OS121" s="861"/>
      <c r="OT121" s="943"/>
      <c r="OU121" s="1071"/>
      <c r="OV121" s="1071"/>
      <c r="OW121" s="943"/>
      <c r="OX121" s="1071"/>
      <c r="OY121" s="1071"/>
      <c r="OZ121" s="943"/>
      <c r="PA121" s="1071"/>
      <c r="PB121" s="1071"/>
    </row>
    <row r="122" spans="1:418" ht="12.75" customHeight="1" x14ac:dyDescent="0.25">
      <c r="A122" s="1091" t="s">
        <v>130</v>
      </c>
      <c r="B122" s="1018" t="s">
        <v>557</v>
      </c>
      <c r="C122" s="2230" t="s">
        <v>2</v>
      </c>
      <c r="D122" s="769">
        <v>0.79</v>
      </c>
      <c r="E122" s="1068">
        <v>1</v>
      </c>
      <c r="F122" s="854" t="s">
        <v>12</v>
      </c>
      <c r="G122" s="854"/>
      <c r="H122" s="1068">
        <v>1</v>
      </c>
      <c r="I122" s="854" t="s">
        <v>12</v>
      </c>
      <c r="J122" s="854"/>
      <c r="K122" s="1068">
        <v>1</v>
      </c>
      <c r="L122" s="854" t="s">
        <v>12</v>
      </c>
      <c r="M122" s="854"/>
      <c r="N122" s="1068">
        <v>1</v>
      </c>
      <c r="O122" s="854" t="s">
        <v>12</v>
      </c>
      <c r="P122" s="854"/>
      <c r="Q122" s="1068">
        <v>1</v>
      </c>
      <c r="R122" s="854" t="s">
        <v>12</v>
      </c>
      <c r="S122" s="854"/>
      <c r="T122" s="1068">
        <v>1</v>
      </c>
      <c r="U122" s="854" t="s">
        <v>12</v>
      </c>
      <c r="V122" s="854"/>
      <c r="W122" s="1068">
        <v>1</v>
      </c>
      <c r="X122" s="854" t="s">
        <v>12</v>
      </c>
      <c r="Y122" s="854"/>
      <c r="Z122" s="1068">
        <v>1</v>
      </c>
      <c r="AA122" s="854" t="s">
        <v>12</v>
      </c>
      <c r="AB122" s="854"/>
      <c r="AC122" s="1068">
        <v>1</v>
      </c>
      <c r="AD122" s="854" t="s">
        <v>12</v>
      </c>
      <c r="AE122" s="854"/>
      <c r="AF122" s="1068">
        <v>1</v>
      </c>
      <c r="AG122" s="854" t="s">
        <v>12</v>
      </c>
      <c r="AH122" s="854"/>
      <c r="AI122" s="1068">
        <v>1</v>
      </c>
      <c r="AJ122" s="854" t="s">
        <v>12</v>
      </c>
      <c r="AK122" s="854"/>
      <c r="AL122" s="1068">
        <v>1</v>
      </c>
      <c r="AM122" s="854" t="s">
        <v>12</v>
      </c>
      <c r="AN122" s="854"/>
      <c r="AO122" s="1068">
        <v>1</v>
      </c>
      <c r="AP122" s="854" t="s">
        <v>12</v>
      </c>
      <c r="AQ122" s="854"/>
      <c r="AR122" s="1068">
        <v>1</v>
      </c>
      <c r="AS122" s="854" t="s">
        <v>12</v>
      </c>
      <c r="AT122" s="854"/>
      <c r="AU122" s="1068">
        <v>1</v>
      </c>
      <c r="AV122" s="854" t="s">
        <v>12</v>
      </c>
      <c r="AW122" s="854"/>
      <c r="AX122" s="1068">
        <v>1</v>
      </c>
      <c r="AY122" s="854" t="s">
        <v>12</v>
      </c>
      <c r="AZ122" s="854"/>
      <c r="BA122" s="1068">
        <v>1</v>
      </c>
      <c r="BB122" s="854" t="s">
        <v>12</v>
      </c>
      <c r="BC122" s="854"/>
      <c r="BD122" s="1068">
        <v>1</v>
      </c>
      <c r="BE122" s="854" t="s">
        <v>12</v>
      </c>
      <c r="BF122" s="854"/>
      <c r="BG122" s="1068">
        <v>1</v>
      </c>
      <c r="BH122" s="854" t="s">
        <v>12</v>
      </c>
      <c r="BI122" s="854"/>
      <c r="BJ122" s="1068">
        <v>1</v>
      </c>
      <c r="BK122" s="854" t="s">
        <v>12</v>
      </c>
      <c r="BL122" s="854"/>
      <c r="BM122" s="1068">
        <v>1</v>
      </c>
      <c r="BN122" s="854" t="s">
        <v>12</v>
      </c>
      <c r="BO122" s="854"/>
      <c r="BP122" s="1068">
        <v>1</v>
      </c>
      <c r="BQ122" s="854" t="s">
        <v>12</v>
      </c>
      <c r="BR122" s="854"/>
      <c r="BS122" s="1068">
        <v>1</v>
      </c>
      <c r="BT122" s="912" t="s">
        <v>12</v>
      </c>
      <c r="BU122" s="1068">
        <v>1</v>
      </c>
      <c r="BV122" s="854" t="s">
        <v>12</v>
      </c>
      <c r="BW122" s="854"/>
      <c r="BX122" s="1068">
        <v>1</v>
      </c>
      <c r="BY122" s="854" t="s">
        <v>12</v>
      </c>
      <c r="BZ122" s="854"/>
      <c r="CA122" s="1068">
        <v>1</v>
      </c>
      <c r="CB122" s="854" t="s">
        <v>12</v>
      </c>
      <c r="CC122" s="854"/>
      <c r="CD122" s="1068">
        <v>1</v>
      </c>
      <c r="CE122" s="854" t="s">
        <v>12</v>
      </c>
      <c r="CF122" s="854"/>
      <c r="CG122" s="1068">
        <v>1</v>
      </c>
      <c r="CH122" s="854" t="s">
        <v>12</v>
      </c>
      <c r="CI122" s="854"/>
      <c r="CJ122" s="1068">
        <v>1</v>
      </c>
      <c r="CK122" s="854" t="s">
        <v>12</v>
      </c>
      <c r="CL122" s="854"/>
      <c r="CM122" s="1068">
        <v>1</v>
      </c>
      <c r="CN122" s="854" t="s">
        <v>12</v>
      </c>
      <c r="CO122" s="854"/>
      <c r="CP122" s="1068">
        <v>1</v>
      </c>
      <c r="CQ122" s="854" t="s">
        <v>12</v>
      </c>
      <c r="CR122" s="854"/>
      <c r="CS122" s="1068">
        <v>1</v>
      </c>
      <c r="CT122" s="854" t="s">
        <v>12</v>
      </c>
      <c r="CU122" s="854"/>
      <c r="CV122" s="1068">
        <v>1</v>
      </c>
      <c r="CW122" s="854" t="s">
        <v>12</v>
      </c>
      <c r="CX122" s="854"/>
      <c r="CY122" s="1068">
        <v>1</v>
      </c>
      <c r="CZ122" s="854" t="s">
        <v>12</v>
      </c>
      <c r="DA122" s="854"/>
      <c r="DB122" s="1068">
        <v>1</v>
      </c>
      <c r="DC122" s="912" t="s">
        <v>12</v>
      </c>
      <c r="DD122" s="1068">
        <v>1</v>
      </c>
      <c r="DE122" s="912" t="s">
        <v>12</v>
      </c>
      <c r="DF122" s="1068">
        <v>1</v>
      </c>
      <c r="DG122" s="854" t="s">
        <v>12</v>
      </c>
      <c r="DH122" s="854"/>
      <c r="DI122" s="1068">
        <v>1</v>
      </c>
      <c r="DJ122" s="854" t="s">
        <v>12</v>
      </c>
      <c r="DK122" s="854"/>
      <c r="DL122" s="1068">
        <v>1</v>
      </c>
      <c r="DM122" s="854" t="s">
        <v>12</v>
      </c>
      <c r="DN122" s="854"/>
      <c r="DO122" s="1068">
        <v>1</v>
      </c>
      <c r="DP122" s="854" t="s">
        <v>12</v>
      </c>
      <c r="DQ122" s="854"/>
      <c r="DR122" s="1068">
        <v>1</v>
      </c>
      <c r="DS122" s="854" t="s">
        <v>12</v>
      </c>
      <c r="DT122" s="854"/>
      <c r="DU122" s="1068">
        <v>1</v>
      </c>
      <c r="DV122" s="854" t="s">
        <v>12</v>
      </c>
      <c r="DW122" s="854"/>
      <c r="DX122" s="1068">
        <v>1</v>
      </c>
      <c r="DY122" s="854" t="s">
        <v>12</v>
      </c>
      <c r="DZ122" s="854"/>
      <c r="EA122" s="1068">
        <v>0.5</v>
      </c>
      <c r="EB122" s="854" t="s">
        <v>12</v>
      </c>
      <c r="EC122" s="854"/>
      <c r="ED122" s="1068">
        <v>0.5</v>
      </c>
      <c r="EE122" s="912" t="s">
        <v>12</v>
      </c>
      <c r="EF122" s="1068">
        <v>0.5</v>
      </c>
      <c r="EG122" s="854" t="s">
        <v>12</v>
      </c>
      <c r="EH122" s="854"/>
      <c r="EI122" s="1068">
        <v>0.5</v>
      </c>
      <c r="EJ122" s="854" t="s">
        <v>12</v>
      </c>
      <c r="EK122" s="854"/>
      <c r="EL122" s="1068">
        <v>0.5</v>
      </c>
      <c r="EM122" s="854" t="s">
        <v>12</v>
      </c>
      <c r="EN122" s="854"/>
      <c r="EO122" s="1068">
        <v>0.5</v>
      </c>
      <c r="EP122" s="854" t="s">
        <v>12</v>
      </c>
      <c r="EQ122" s="854"/>
      <c r="ER122" s="1068">
        <v>0.5</v>
      </c>
      <c r="ES122" s="854" t="s">
        <v>12</v>
      </c>
      <c r="ET122" s="854"/>
      <c r="EU122" s="1068">
        <v>1.1000000000000001</v>
      </c>
      <c r="EV122" s="854" t="s">
        <v>12</v>
      </c>
      <c r="EW122" s="854"/>
      <c r="EX122" s="1068">
        <v>0.5</v>
      </c>
      <c r="EY122" s="854" t="s">
        <v>12</v>
      </c>
      <c r="EZ122" s="854"/>
      <c r="FA122" s="1068">
        <v>0.5</v>
      </c>
      <c r="FB122" s="854" t="s">
        <v>12</v>
      </c>
      <c r="FC122" s="854"/>
      <c r="FD122" s="1068">
        <v>0.5</v>
      </c>
      <c r="FE122" s="854" t="s">
        <v>12</v>
      </c>
      <c r="FF122" s="854"/>
      <c r="FG122" s="1068">
        <v>0.5</v>
      </c>
      <c r="FH122" s="854" t="s">
        <v>12</v>
      </c>
      <c r="FI122" s="854"/>
      <c r="FJ122" s="1068">
        <v>0.5</v>
      </c>
      <c r="FK122" s="854" t="s">
        <v>12</v>
      </c>
      <c r="FL122" s="854"/>
      <c r="FM122" s="1068">
        <v>5</v>
      </c>
      <c r="FN122" s="854" t="s">
        <v>12</v>
      </c>
      <c r="FO122" s="854"/>
      <c r="FP122" s="1068">
        <v>1.1000000000000001</v>
      </c>
      <c r="FQ122" s="854" t="s">
        <v>12</v>
      </c>
      <c r="FR122" s="854"/>
      <c r="FS122" s="1068">
        <v>0.5</v>
      </c>
      <c r="FT122" s="854" t="s">
        <v>12</v>
      </c>
      <c r="FU122" s="854"/>
      <c r="FV122" s="1068">
        <v>0.5</v>
      </c>
      <c r="FW122" s="854" t="s">
        <v>12</v>
      </c>
      <c r="FX122" s="854"/>
      <c r="FY122" s="1068">
        <v>0.5</v>
      </c>
      <c r="FZ122" s="854" t="s">
        <v>12</v>
      </c>
      <c r="GA122" s="854"/>
      <c r="GB122" s="1068">
        <v>0.5</v>
      </c>
      <c r="GC122" s="854" t="s">
        <v>12</v>
      </c>
      <c r="GD122" s="854"/>
      <c r="GE122" s="1068">
        <v>0.5</v>
      </c>
      <c r="GF122" s="854" t="s">
        <v>12</v>
      </c>
      <c r="GG122" s="854"/>
      <c r="GH122" s="1068">
        <v>5</v>
      </c>
      <c r="GI122" s="854" t="s">
        <v>12</v>
      </c>
      <c r="GJ122" s="854"/>
      <c r="GK122" s="779">
        <v>1</v>
      </c>
      <c r="GL122" s="855" t="s">
        <v>12</v>
      </c>
      <c r="GM122" s="855"/>
      <c r="GN122" s="779">
        <v>1</v>
      </c>
      <c r="GO122" s="855" t="s">
        <v>12</v>
      </c>
      <c r="GP122" s="855"/>
      <c r="GQ122" s="779">
        <v>1</v>
      </c>
      <c r="GR122" s="855" t="s">
        <v>12</v>
      </c>
      <c r="GS122" s="855"/>
      <c r="GT122" s="779">
        <v>1</v>
      </c>
      <c r="GU122" s="855" t="s">
        <v>12</v>
      </c>
      <c r="GV122" s="855"/>
      <c r="GW122" s="779">
        <v>1</v>
      </c>
      <c r="GX122" s="855" t="s">
        <v>12</v>
      </c>
      <c r="GY122" s="855"/>
      <c r="GZ122" s="779">
        <v>5</v>
      </c>
      <c r="HA122" s="855" t="s">
        <v>12</v>
      </c>
      <c r="HB122" s="855"/>
      <c r="HC122" s="779">
        <v>1</v>
      </c>
      <c r="HD122" s="855" t="s">
        <v>12</v>
      </c>
      <c r="HE122" s="855"/>
      <c r="HF122" s="779">
        <v>1</v>
      </c>
      <c r="HG122" s="855" t="s">
        <v>12</v>
      </c>
      <c r="HH122" s="855"/>
      <c r="HI122" s="779">
        <v>1</v>
      </c>
      <c r="HJ122" s="855" t="s">
        <v>12</v>
      </c>
      <c r="HK122" s="855"/>
      <c r="HL122" s="779">
        <v>1</v>
      </c>
      <c r="HM122" s="855" t="s">
        <v>12</v>
      </c>
      <c r="HN122" s="855"/>
      <c r="HO122" s="779">
        <v>1</v>
      </c>
      <c r="HP122" s="855" t="s">
        <v>12</v>
      </c>
      <c r="HQ122" s="855"/>
      <c r="HR122" s="779">
        <v>1</v>
      </c>
      <c r="HS122" s="855" t="s">
        <v>12</v>
      </c>
      <c r="HT122" s="855"/>
      <c r="HU122" s="779">
        <v>1</v>
      </c>
      <c r="HV122" s="855" t="s">
        <v>12</v>
      </c>
      <c r="HW122" s="855"/>
      <c r="HX122" s="779">
        <v>1</v>
      </c>
      <c r="HY122" s="855" t="s">
        <v>12</v>
      </c>
      <c r="HZ122" s="855"/>
      <c r="IA122" s="779">
        <v>1</v>
      </c>
      <c r="IB122" s="855" t="s">
        <v>12</v>
      </c>
      <c r="IC122" s="855"/>
      <c r="ID122" s="779">
        <v>1</v>
      </c>
      <c r="IE122" s="855" t="s">
        <v>12</v>
      </c>
      <c r="IF122" s="855"/>
      <c r="IG122" s="779">
        <v>1</v>
      </c>
      <c r="IH122" s="855" t="s">
        <v>12</v>
      </c>
      <c r="II122" s="855"/>
      <c r="IJ122" s="779">
        <v>1</v>
      </c>
      <c r="IK122" s="856" t="s">
        <v>12</v>
      </c>
      <c r="IL122" s="779">
        <v>1</v>
      </c>
      <c r="IM122" s="856" t="s">
        <v>12</v>
      </c>
      <c r="IN122" s="779">
        <v>1</v>
      </c>
      <c r="IO122" s="855" t="s">
        <v>12</v>
      </c>
      <c r="IP122" s="855"/>
      <c r="IQ122" s="779">
        <v>1</v>
      </c>
      <c r="IR122" s="855" t="s">
        <v>12</v>
      </c>
      <c r="IS122" s="855"/>
      <c r="IT122" s="779">
        <v>1</v>
      </c>
      <c r="IU122" s="855" t="s">
        <v>12</v>
      </c>
      <c r="IV122" s="855"/>
      <c r="IW122" s="870"/>
      <c r="IX122" s="1070"/>
      <c r="IY122" s="1070"/>
      <c r="IZ122" s="870"/>
      <c r="JA122" s="1070"/>
      <c r="JB122" s="1070"/>
      <c r="JC122" s="870"/>
      <c r="JD122" s="1070"/>
      <c r="JE122" s="1070"/>
      <c r="JF122" s="870"/>
      <c r="JG122" s="1070"/>
      <c r="JH122" s="1070"/>
      <c r="JI122" s="870"/>
      <c r="JJ122" s="1070"/>
      <c r="JK122" s="1070"/>
      <c r="JL122" s="870"/>
      <c r="JM122" s="913"/>
      <c r="JN122" s="913"/>
      <c r="JO122" s="788"/>
      <c r="JP122" s="861"/>
      <c r="JQ122" s="861"/>
      <c r="JR122" s="788"/>
      <c r="JS122" s="861"/>
      <c r="JT122" s="861"/>
      <c r="JU122" s="788"/>
      <c r="JV122" s="861"/>
      <c r="JW122" s="861"/>
      <c r="JX122" s="788"/>
      <c r="JY122" s="861"/>
      <c r="JZ122" s="861"/>
      <c r="KA122" s="943"/>
      <c r="KB122" s="861"/>
      <c r="KC122" s="861"/>
      <c r="KD122" s="788"/>
      <c r="KE122" s="861"/>
      <c r="KF122" s="861"/>
      <c r="KG122" s="861"/>
      <c r="KH122" s="861"/>
      <c r="KI122" s="861"/>
      <c r="KJ122" s="788"/>
      <c r="KK122" s="788"/>
      <c r="KL122" s="788"/>
      <c r="KM122" s="788"/>
      <c r="KN122" s="788"/>
      <c r="KO122" s="788"/>
      <c r="KP122" s="788"/>
      <c r="KQ122" s="788"/>
      <c r="KR122" s="788"/>
      <c r="KS122" s="943"/>
      <c r="KT122" s="861"/>
      <c r="KU122" s="861"/>
      <c r="KV122" s="788"/>
      <c r="KW122" s="861"/>
      <c r="KX122" s="861"/>
      <c r="KY122" s="788"/>
      <c r="KZ122" s="861"/>
      <c r="LA122" s="861"/>
      <c r="LB122" s="788"/>
      <c r="LC122" s="997"/>
      <c r="LD122" s="997"/>
      <c r="LE122" s="996"/>
      <c r="LF122" s="997"/>
      <c r="LG122" s="997"/>
      <c r="LH122" s="996"/>
      <c r="LI122" s="997"/>
      <c r="LJ122" s="997"/>
      <c r="LK122" s="996"/>
      <c r="LL122" s="997"/>
      <c r="LM122" s="997"/>
      <c r="LN122" s="943"/>
      <c r="LO122" s="861"/>
      <c r="LP122" s="861"/>
      <c r="LQ122" s="788"/>
      <c r="LR122" s="861"/>
      <c r="LS122" s="861"/>
      <c r="LT122" s="788"/>
      <c r="LU122" s="861"/>
      <c r="LV122" s="861"/>
      <c r="LW122" s="788"/>
      <c r="LX122" s="861"/>
      <c r="LY122" s="861"/>
      <c r="LZ122" s="788"/>
      <c r="MA122" s="997"/>
      <c r="MB122" s="997"/>
      <c r="MC122" s="788"/>
      <c r="MD122" s="861"/>
      <c r="ME122" s="861"/>
      <c r="MF122" s="788"/>
      <c r="MG122" s="861"/>
      <c r="MH122" s="861"/>
      <c r="MI122" s="943"/>
      <c r="MJ122" s="997"/>
      <c r="MK122" s="997"/>
      <c r="ML122" s="996"/>
      <c r="MM122" s="997"/>
      <c r="MN122" s="997"/>
      <c r="MO122" s="996"/>
      <c r="MP122" s="997"/>
      <c r="MQ122" s="997"/>
      <c r="MR122" s="788"/>
      <c r="MS122" s="861"/>
      <c r="MT122" s="861"/>
      <c r="MU122" s="788"/>
      <c r="MV122" s="861"/>
      <c r="MW122" s="861"/>
      <c r="MX122" s="788"/>
      <c r="MY122" s="861"/>
      <c r="MZ122" s="861"/>
      <c r="NA122" s="788"/>
      <c r="NB122" s="997"/>
      <c r="NC122" s="997"/>
      <c r="ND122" s="943"/>
      <c r="NE122" s="861"/>
      <c r="NF122" s="861"/>
      <c r="NG122" s="788"/>
      <c r="NH122" s="861"/>
      <c r="NI122" s="861"/>
      <c r="NJ122" s="788"/>
      <c r="NK122" s="861"/>
      <c r="NL122" s="861"/>
      <c r="NM122" s="788"/>
      <c r="NN122" s="861"/>
      <c r="NO122" s="861"/>
      <c r="NP122" s="788"/>
      <c r="NQ122" s="861"/>
      <c r="NR122" s="861"/>
      <c r="NS122" s="788"/>
      <c r="NT122" s="861"/>
      <c r="NU122" s="861"/>
      <c r="NV122" s="788"/>
      <c r="NW122" s="861"/>
      <c r="NX122" s="861"/>
      <c r="NY122" s="943"/>
      <c r="NZ122" s="861"/>
      <c r="OA122" s="861"/>
      <c r="OB122" s="788"/>
      <c r="OC122" s="861"/>
      <c r="OD122" s="861"/>
      <c r="OE122" s="788"/>
      <c r="OF122" s="861"/>
      <c r="OG122" s="861"/>
      <c r="OH122" s="788"/>
      <c r="OI122" s="861"/>
      <c r="OJ122" s="861"/>
      <c r="OK122" s="788"/>
      <c r="OL122" s="861"/>
      <c r="OM122" s="861"/>
      <c r="ON122" s="788"/>
      <c r="OO122" s="861"/>
      <c r="OP122" s="861"/>
      <c r="OQ122" s="788"/>
      <c r="OR122" s="861"/>
      <c r="OS122" s="861"/>
      <c r="OT122" s="943"/>
      <c r="OU122" s="1071"/>
      <c r="OV122" s="1071"/>
      <c r="OW122" s="943"/>
      <c r="OX122" s="1071"/>
      <c r="OY122" s="1071"/>
      <c r="OZ122" s="943"/>
      <c r="PA122" s="1071"/>
      <c r="PB122" s="1071"/>
    </row>
    <row r="123" spans="1:418" ht="12.75" customHeight="1" x14ac:dyDescent="0.25">
      <c r="A123" s="1091" t="s">
        <v>131</v>
      </c>
      <c r="B123" s="1018" t="s">
        <v>557</v>
      </c>
      <c r="C123" s="2230" t="s">
        <v>2</v>
      </c>
      <c r="D123" s="769">
        <v>23</v>
      </c>
      <c r="E123" s="1068">
        <v>1</v>
      </c>
      <c r="F123" s="854" t="s">
        <v>12</v>
      </c>
      <c r="G123" s="854"/>
      <c r="H123" s="1068">
        <v>1</v>
      </c>
      <c r="I123" s="854" t="s">
        <v>12</v>
      </c>
      <c r="J123" s="854"/>
      <c r="K123" s="1068">
        <v>1</v>
      </c>
      <c r="L123" s="854" t="s">
        <v>12</v>
      </c>
      <c r="M123" s="854"/>
      <c r="N123" s="1068">
        <v>1</v>
      </c>
      <c r="O123" s="854" t="s">
        <v>12</v>
      </c>
      <c r="P123" s="854"/>
      <c r="Q123" s="1068">
        <v>1</v>
      </c>
      <c r="R123" s="854" t="s">
        <v>12</v>
      </c>
      <c r="S123" s="854"/>
      <c r="T123" s="1068">
        <v>1</v>
      </c>
      <c r="U123" s="854" t="s">
        <v>12</v>
      </c>
      <c r="V123" s="854"/>
      <c r="W123" s="1068">
        <v>1</v>
      </c>
      <c r="X123" s="854" t="s">
        <v>12</v>
      </c>
      <c r="Y123" s="854"/>
      <c r="Z123" s="1068">
        <v>1</v>
      </c>
      <c r="AA123" s="854" t="s">
        <v>12</v>
      </c>
      <c r="AB123" s="854"/>
      <c r="AC123" s="1068">
        <v>1</v>
      </c>
      <c r="AD123" s="854" t="s">
        <v>12</v>
      </c>
      <c r="AE123" s="854"/>
      <c r="AF123" s="1068">
        <v>1</v>
      </c>
      <c r="AG123" s="854" t="s">
        <v>12</v>
      </c>
      <c r="AH123" s="854"/>
      <c r="AI123" s="1068">
        <v>1</v>
      </c>
      <c r="AJ123" s="854" t="s">
        <v>12</v>
      </c>
      <c r="AK123" s="854"/>
      <c r="AL123" s="1068">
        <v>1</v>
      </c>
      <c r="AM123" s="854" t="s">
        <v>12</v>
      </c>
      <c r="AN123" s="854"/>
      <c r="AO123" s="1068">
        <v>1</v>
      </c>
      <c r="AP123" s="854" t="s">
        <v>12</v>
      </c>
      <c r="AQ123" s="854"/>
      <c r="AR123" s="1068">
        <v>1</v>
      </c>
      <c r="AS123" s="854" t="s">
        <v>12</v>
      </c>
      <c r="AT123" s="854"/>
      <c r="AU123" s="1068">
        <v>1</v>
      </c>
      <c r="AV123" s="854" t="s">
        <v>12</v>
      </c>
      <c r="AW123" s="854"/>
      <c r="AX123" s="1068">
        <v>1</v>
      </c>
      <c r="AY123" s="854" t="s">
        <v>12</v>
      </c>
      <c r="AZ123" s="854"/>
      <c r="BA123" s="1068">
        <v>1</v>
      </c>
      <c r="BB123" s="854" t="s">
        <v>12</v>
      </c>
      <c r="BC123" s="854"/>
      <c r="BD123" s="1068">
        <v>1</v>
      </c>
      <c r="BE123" s="854" t="s">
        <v>12</v>
      </c>
      <c r="BF123" s="854"/>
      <c r="BG123" s="1068">
        <v>1</v>
      </c>
      <c r="BH123" s="854" t="s">
        <v>12</v>
      </c>
      <c r="BI123" s="854"/>
      <c r="BJ123" s="1068">
        <v>1</v>
      </c>
      <c r="BK123" s="854" t="s">
        <v>12</v>
      </c>
      <c r="BL123" s="854"/>
      <c r="BM123" s="1068">
        <v>1</v>
      </c>
      <c r="BN123" s="854" t="s">
        <v>12</v>
      </c>
      <c r="BO123" s="854"/>
      <c r="BP123" s="1068">
        <v>1</v>
      </c>
      <c r="BQ123" s="854" t="s">
        <v>12</v>
      </c>
      <c r="BR123" s="854"/>
      <c r="BS123" s="1068">
        <v>1</v>
      </c>
      <c r="BT123" s="912" t="s">
        <v>12</v>
      </c>
      <c r="BU123" s="1068">
        <v>1</v>
      </c>
      <c r="BV123" s="854" t="s">
        <v>12</v>
      </c>
      <c r="BW123" s="854"/>
      <c r="BX123" s="1068">
        <v>1</v>
      </c>
      <c r="BY123" s="854" t="s">
        <v>12</v>
      </c>
      <c r="BZ123" s="854"/>
      <c r="CA123" s="1068">
        <v>1</v>
      </c>
      <c r="CB123" s="854" t="s">
        <v>12</v>
      </c>
      <c r="CC123" s="854"/>
      <c r="CD123" s="1068">
        <v>1</v>
      </c>
      <c r="CE123" s="854" t="s">
        <v>12</v>
      </c>
      <c r="CF123" s="854"/>
      <c r="CG123" s="1068">
        <v>1</v>
      </c>
      <c r="CH123" s="854" t="s">
        <v>12</v>
      </c>
      <c r="CI123" s="854"/>
      <c r="CJ123" s="1068">
        <v>1</v>
      </c>
      <c r="CK123" s="854" t="s">
        <v>12</v>
      </c>
      <c r="CL123" s="854"/>
      <c r="CM123" s="1068">
        <v>1</v>
      </c>
      <c r="CN123" s="854" t="s">
        <v>12</v>
      </c>
      <c r="CO123" s="854"/>
      <c r="CP123" s="1068">
        <v>1</v>
      </c>
      <c r="CQ123" s="854" t="s">
        <v>12</v>
      </c>
      <c r="CR123" s="854"/>
      <c r="CS123" s="1068">
        <v>1</v>
      </c>
      <c r="CT123" s="854" t="s">
        <v>12</v>
      </c>
      <c r="CU123" s="854"/>
      <c r="CV123" s="1068">
        <v>1</v>
      </c>
      <c r="CW123" s="854" t="s">
        <v>12</v>
      </c>
      <c r="CX123" s="854"/>
      <c r="CY123" s="1068">
        <v>1</v>
      </c>
      <c r="CZ123" s="854" t="s">
        <v>12</v>
      </c>
      <c r="DA123" s="854"/>
      <c r="DB123" s="1068">
        <v>1</v>
      </c>
      <c r="DC123" s="912" t="s">
        <v>12</v>
      </c>
      <c r="DD123" s="1068">
        <v>1</v>
      </c>
      <c r="DE123" s="912" t="s">
        <v>12</v>
      </c>
      <c r="DF123" s="1068">
        <v>1</v>
      </c>
      <c r="DG123" s="854" t="s">
        <v>12</v>
      </c>
      <c r="DH123" s="854"/>
      <c r="DI123" s="1068">
        <v>1</v>
      </c>
      <c r="DJ123" s="854" t="s">
        <v>12</v>
      </c>
      <c r="DK123" s="854"/>
      <c r="DL123" s="1068">
        <v>1</v>
      </c>
      <c r="DM123" s="854" t="s">
        <v>12</v>
      </c>
      <c r="DN123" s="854"/>
      <c r="DO123" s="1068">
        <v>1</v>
      </c>
      <c r="DP123" s="854" t="s">
        <v>12</v>
      </c>
      <c r="DQ123" s="854"/>
      <c r="DR123" s="1068">
        <v>1</v>
      </c>
      <c r="DS123" s="854" t="s">
        <v>12</v>
      </c>
      <c r="DT123" s="854"/>
      <c r="DU123" s="1068">
        <v>1</v>
      </c>
      <c r="DV123" s="854" t="s">
        <v>12</v>
      </c>
      <c r="DW123" s="854"/>
      <c r="DX123" s="1068">
        <v>1</v>
      </c>
      <c r="DY123" s="854" t="s">
        <v>12</v>
      </c>
      <c r="DZ123" s="854"/>
      <c r="EA123" s="1068">
        <v>0.5</v>
      </c>
      <c r="EB123" s="854" t="s">
        <v>12</v>
      </c>
      <c r="EC123" s="854"/>
      <c r="ED123" s="1068">
        <v>0.5</v>
      </c>
      <c r="EE123" s="912" t="s">
        <v>12</v>
      </c>
      <c r="EF123" s="1068">
        <v>0.5</v>
      </c>
      <c r="EG123" s="854" t="s">
        <v>12</v>
      </c>
      <c r="EH123" s="854"/>
      <c r="EI123" s="1068">
        <v>0.5</v>
      </c>
      <c r="EJ123" s="854" t="s">
        <v>12</v>
      </c>
      <c r="EK123" s="854"/>
      <c r="EL123" s="1068">
        <v>0.5</v>
      </c>
      <c r="EM123" s="854" t="s">
        <v>12</v>
      </c>
      <c r="EN123" s="854"/>
      <c r="EO123" s="1068">
        <v>0.5</v>
      </c>
      <c r="EP123" s="854" t="s">
        <v>12</v>
      </c>
      <c r="EQ123" s="854"/>
      <c r="ER123" s="1068">
        <v>0.5</v>
      </c>
      <c r="ES123" s="854" t="s">
        <v>12</v>
      </c>
      <c r="ET123" s="854"/>
      <c r="EU123" s="1068">
        <v>1.1000000000000001</v>
      </c>
      <c r="EV123" s="854" t="s">
        <v>12</v>
      </c>
      <c r="EW123" s="854"/>
      <c r="EX123" s="1068">
        <v>0.5</v>
      </c>
      <c r="EY123" s="854" t="s">
        <v>12</v>
      </c>
      <c r="EZ123" s="854"/>
      <c r="FA123" s="1068">
        <v>0.5</v>
      </c>
      <c r="FB123" s="854" t="s">
        <v>12</v>
      </c>
      <c r="FC123" s="854"/>
      <c r="FD123" s="1068">
        <v>0.5</v>
      </c>
      <c r="FE123" s="854" t="s">
        <v>12</v>
      </c>
      <c r="FF123" s="854"/>
      <c r="FG123" s="1068">
        <v>0.5</v>
      </c>
      <c r="FH123" s="854" t="s">
        <v>12</v>
      </c>
      <c r="FI123" s="854"/>
      <c r="FJ123" s="1068">
        <v>0.5</v>
      </c>
      <c r="FK123" s="854" t="s">
        <v>12</v>
      </c>
      <c r="FL123" s="854"/>
      <c r="FM123" s="1068">
        <v>5</v>
      </c>
      <c r="FN123" s="854" t="s">
        <v>12</v>
      </c>
      <c r="FO123" s="854"/>
      <c r="FP123" s="1068">
        <v>1.1000000000000001</v>
      </c>
      <c r="FQ123" s="854" t="s">
        <v>12</v>
      </c>
      <c r="FR123" s="854"/>
      <c r="FS123" s="1068">
        <v>0.5</v>
      </c>
      <c r="FT123" s="854" t="s">
        <v>12</v>
      </c>
      <c r="FU123" s="854"/>
      <c r="FV123" s="1068">
        <v>0.5</v>
      </c>
      <c r="FW123" s="854" t="s">
        <v>12</v>
      </c>
      <c r="FX123" s="854"/>
      <c r="FY123" s="1068">
        <v>0.5</v>
      </c>
      <c r="FZ123" s="854" t="s">
        <v>12</v>
      </c>
      <c r="GA123" s="854"/>
      <c r="GB123" s="1068">
        <v>0.5</v>
      </c>
      <c r="GC123" s="854" t="s">
        <v>12</v>
      </c>
      <c r="GD123" s="854"/>
      <c r="GE123" s="1068">
        <v>0.5</v>
      </c>
      <c r="GF123" s="854" t="s">
        <v>12</v>
      </c>
      <c r="GG123" s="854"/>
      <c r="GH123" s="1068">
        <v>5</v>
      </c>
      <c r="GI123" s="854" t="s">
        <v>12</v>
      </c>
      <c r="GJ123" s="854"/>
      <c r="GK123" s="779">
        <v>1</v>
      </c>
      <c r="GL123" s="855" t="s">
        <v>12</v>
      </c>
      <c r="GM123" s="855"/>
      <c r="GN123" s="779">
        <v>1</v>
      </c>
      <c r="GO123" s="855" t="s">
        <v>12</v>
      </c>
      <c r="GP123" s="855"/>
      <c r="GQ123" s="779">
        <v>1</v>
      </c>
      <c r="GR123" s="855" t="s">
        <v>12</v>
      </c>
      <c r="GS123" s="855"/>
      <c r="GT123" s="779">
        <v>1</v>
      </c>
      <c r="GU123" s="855" t="s">
        <v>12</v>
      </c>
      <c r="GV123" s="855"/>
      <c r="GW123" s="779">
        <v>1</v>
      </c>
      <c r="GX123" s="855" t="s">
        <v>12</v>
      </c>
      <c r="GY123" s="855"/>
      <c r="GZ123" s="779">
        <v>5</v>
      </c>
      <c r="HA123" s="855" t="s">
        <v>12</v>
      </c>
      <c r="HB123" s="855"/>
      <c r="HC123" s="779">
        <v>1</v>
      </c>
      <c r="HD123" s="855" t="s">
        <v>12</v>
      </c>
      <c r="HE123" s="855"/>
      <c r="HF123" s="779">
        <v>1</v>
      </c>
      <c r="HG123" s="855" t="s">
        <v>12</v>
      </c>
      <c r="HH123" s="855"/>
      <c r="HI123" s="779">
        <v>1</v>
      </c>
      <c r="HJ123" s="855" t="s">
        <v>12</v>
      </c>
      <c r="HK123" s="855"/>
      <c r="HL123" s="779">
        <v>1</v>
      </c>
      <c r="HM123" s="855" t="s">
        <v>12</v>
      </c>
      <c r="HN123" s="855"/>
      <c r="HO123" s="779">
        <v>1</v>
      </c>
      <c r="HP123" s="855" t="s">
        <v>12</v>
      </c>
      <c r="HQ123" s="855"/>
      <c r="HR123" s="779">
        <v>1</v>
      </c>
      <c r="HS123" s="855" t="s">
        <v>12</v>
      </c>
      <c r="HT123" s="855"/>
      <c r="HU123" s="779">
        <v>1</v>
      </c>
      <c r="HV123" s="855" t="s">
        <v>12</v>
      </c>
      <c r="HW123" s="855"/>
      <c r="HX123" s="779">
        <v>1</v>
      </c>
      <c r="HY123" s="855" t="s">
        <v>12</v>
      </c>
      <c r="HZ123" s="855"/>
      <c r="IA123" s="779">
        <v>1</v>
      </c>
      <c r="IB123" s="855" t="s">
        <v>12</v>
      </c>
      <c r="IC123" s="855"/>
      <c r="ID123" s="779">
        <v>1</v>
      </c>
      <c r="IE123" s="855" t="s">
        <v>12</v>
      </c>
      <c r="IF123" s="855"/>
      <c r="IG123" s="779">
        <v>1</v>
      </c>
      <c r="IH123" s="855" t="s">
        <v>12</v>
      </c>
      <c r="II123" s="855"/>
      <c r="IJ123" s="779">
        <v>1</v>
      </c>
      <c r="IK123" s="856" t="s">
        <v>12</v>
      </c>
      <c r="IL123" s="779">
        <v>1</v>
      </c>
      <c r="IM123" s="856" t="s">
        <v>12</v>
      </c>
      <c r="IN123" s="779">
        <v>1</v>
      </c>
      <c r="IO123" s="855" t="s">
        <v>12</v>
      </c>
      <c r="IP123" s="855"/>
      <c r="IQ123" s="779">
        <v>1</v>
      </c>
      <c r="IR123" s="855" t="s">
        <v>12</v>
      </c>
      <c r="IS123" s="855"/>
      <c r="IT123" s="779">
        <v>1</v>
      </c>
      <c r="IU123" s="855" t="s">
        <v>12</v>
      </c>
      <c r="IV123" s="855"/>
      <c r="IW123" s="870"/>
      <c r="IX123" s="1070"/>
      <c r="IY123" s="1070"/>
      <c r="IZ123" s="870"/>
      <c r="JA123" s="1070"/>
      <c r="JB123" s="1070"/>
      <c r="JC123" s="870"/>
      <c r="JD123" s="1070"/>
      <c r="JE123" s="1070"/>
      <c r="JF123" s="870"/>
      <c r="JG123" s="1070"/>
      <c r="JH123" s="1070"/>
      <c r="JI123" s="870"/>
      <c r="JJ123" s="1070"/>
      <c r="JK123" s="1070"/>
      <c r="JL123" s="870"/>
      <c r="JM123" s="913"/>
      <c r="JN123" s="913"/>
      <c r="JO123" s="788"/>
      <c r="JP123" s="861"/>
      <c r="JQ123" s="861"/>
      <c r="JR123" s="788"/>
      <c r="JS123" s="861"/>
      <c r="JT123" s="861"/>
      <c r="JU123" s="788"/>
      <c r="JV123" s="861"/>
      <c r="JW123" s="861"/>
      <c r="JX123" s="788"/>
      <c r="JY123" s="861"/>
      <c r="JZ123" s="861"/>
      <c r="KA123" s="943"/>
      <c r="KB123" s="861"/>
      <c r="KC123" s="861"/>
      <c r="KD123" s="788"/>
      <c r="KE123" s="861"/>
      <c r="KF123" s="861"/>
      <c r="KG123" s="861"/>
      <c r="KH123" s="861"/>
      <c r="KI123" s="861"/>
      <c r="KJ123" s="788"/>
      <c r="KK123" s="788"/>
      <c r="KL123" s="788"/>
      <c r="KM123" s="788"/>
      <c r="KN123" s="788"/>
      <c r="KO123" s="788"/>
      <c r="KP123" s="788"/>
      <c r="KQ123" s="788"/>
      <c r="KR123" s="788"/>
      <c r="KS123" s="943"/>
      <c r="KT123" s="861"/>
      <c r="KU123" s="861"/>
      <c r="KV123" s="788"/>
      <c r="KW123" s="861"/>
      <c r="KX123" s="861"/>
      <c r="KY123" s="788"/>
      <c r="KZ123" s="861"/>
      <c r="LA123" s="861"/>
      <c r="LB123" s="788"/>
      <c r="LC123" s="997"/>
      <c r="LD123" s="997"/>
      <c r="LE123" s="996"/>
      <c r="LF123" s="997"/>
      <c r="LG123" s="997"/>
      <c r="LH123" s="996"/>
      <c r="LI123" s="997"/>
      <c r="LJ123" s="997"/>
      <c r="LK123" s="996"/>
      <c r="LL123" s="997"/>
      <c r="LM123" s="997"/>
      <c r="LN123" s="943"/>
      <c r="LO123" s="861"/>
      <c r="LP123" s="861"/>
      <c r="LQ123" s="788"/>
      <c r="LR123" s="861"/>
      <c r="LS123" s="861"/>
      <c r="LT123" s="788"/>
      <c r="LU123" s="861"/>
      <c r="LV123" s="861"/>
      <c r="LW123" s="788"/>
      <c r="LX123" s="861"/>
      <c r="LY123" s="861"/>
      <c r="LZ123" s="788"/>
      <c r="MA123" s="997"/>
      <c r="MB123" s="997"/>
      <c r="MC123" s="788"/>
      <c r="MD123" s="861"/>
      <c r="ME123" s="861"/>
      <c r="MF123" s="788"/>
      <c r="MG123" s="861"/>
      <c r="MH123" s="861"/>
      <c r="MI123" s="943"/>
      <c r="MJ123" s="997"/>
      <c r="MK123" s="997"/>
      <c r="ML123" s="996"/>
      <c r="MM123" s="997"/>
      <c r="MN123" s="997"/>
      <c r="MO123" s="996"/>
      <c r="MP123" s="997"/>
      <c r="MQ123" s="997"/>
      <c r="MR123" s="788"/>
      <c r="MS123" s="861"/>
      <c r="MT123" s="861"/>
      <c r="MU123" s="788"/>
      <c r="MV123" s="861"/>
      <c r="MW123" s="861"/>
      <c r="MX123" s="788"/>
      <c r="MY123" s="861"/>
      <c r="MZ123" s="861"/>
      <c r="NA123" s="788"/>
      <c r="NB123" s="997"/>
      <c r="NC123" s="997"/>
      <c r="ND123" s="943"/>
      <c r="NE123" s="861"/>
      <c r="NF123" s="861"/>
      <c r="NG123" s="788"/>
      <c r="NH123" s="861"/>
      <c r="NI123" s="861"/>
      <c r="NJ123" s="788"/>
      <c r="NK123" s="861"/>
      <c r="NL123" s="861"/>
      <c r="NM123" s="788"/>
      <c r="NN123" s="861"/>
      <c r="NO123" s="861"/>
      <c r="NP123" s="788"/>
      <c r="NQ123" s="861"/>
      <c r="NR123" s="861"/>
      <c r="NS123" s="788"/>
      <c r="NT123" s="861"/>
      <c r="NU123" s="861"/>
      <c r="NV123" s="788"/>
      <c r="NW123" s="861"/>
      <c r="NX123" s="861"/>
      <c r="NY123" s="943"/>
      <c r="NZ123" s="861"/>
      <c r="OA123" s="861"/>
      <c r="OB123" s="788"/>
      <c r="OC123" s="861"/>
      <c r="OD123" s="861"/>
      <c r="OE123" s="788"/>
      <c r="OF123" s="861"/>
      <c r="OG123" s="861"/>
      <c r="OH123" s="788"/>
      <c r="OI123" s="861"/>
      <c r="OJ123" s="861"/>
      <c r="OK123" s="788"/>
      <c r="OL123" s="861"/>
      <c r="OM123" s="861"/>
      <c r="ON123" s="788"/>
      <c r="OO123" s="861"/>
      <c r="OP123" s="861"/>
      <c r="OQ123" s="788"/>
      <c r="OR123" s="861"/>
      <c r="OS123" s="861"/>
      <c r="OT123" s="943"/>
      <c r="OU123" s="1071"/>
      <c r="OV123" s="1071"/>
      <c r="OW123" s="943"/>
      <c r="OX123" s="1071"/>
      <c r="OY123" s="1071"/>
      <c r="OZ123" s="943"/>
      <c r="PA123" s="1071"/>
      <c r="PB123" s="1071"/>
    </row>
    <row r="124" spans="1:418" ht="12.75" customHeight="1" x14ac:dyDescent="0.25">
      <c r="A124" s="1091" t="s">
        <v>132</v>
      </c>
      <c r="B124" s="1018" t="s">
        <v>557</v>
      </c>
      <c r="C124" s="2230" t="s">
        <v>2</v>
      </c>
      <c r="D124" s="769">
        <v>0.17</v>
      </c>
      <c r="E124" s="1068">
        <v>1</v>
      </c>
      <c r="F124" s="854" t="s">
        <v>12</v>
      </c>
      <c r="G124" s="854"/>
      <c r="H124" s="1097">
        <v>1.8</v>
      </c>
      <c r="I124" s="854"/>
      <c r="J124" s="903">
        <f>(IF(((H124/$D124)&lt;10),"&lt;10",ROUND((H124/$D124),0)))</f>
        <v>11</v>
      </c>
      <c r="K124" s="1097">
        <v>1.1000000000000001</v>
      </c>
      <c r="L124" s="854"/>
      <c r="M124" s="903" t="str">
        <f>(IF(((K124/$D124)&lt;10),"&lt;10",ROUND((K124/$D124),0)))</f>
        <v>&lt;10</v>
      </c>
      <c r="N124" s="1068">
        <v>1</v>
      </c>
      <c r="O124" s="854" t="s">
        <v>12</v>
      </c>
      <c r="P124" s="854"/>
      <c r="Q124" s="1068">
        <v>1</v>
      </c>
      <c r="R124" s="854" t="s">
        <v>12</v>
      </c>
      <c r="S124" s="854"/>
      <c r="T124" s="1068">
        <v>1</v>
      </c>
      <c r="U124" s="854" t="s">
        <v>12</v>
      </c>
      <c r="V124" s="854"/>
      <c r="W124" s="1068">
        <v>1</v>
      </c>
      <c r="X124" s="854" t="s">
        <v>12</v>
      </c>
      <c r="Y124" s="854"/>
      <c r="Z124" s="1068">
        <v>1</v>
      </c>
      <c r="AA124" s="854" t="s">
        <v>12</v>
      </c>
      <c r="AB124" s="854"/>
      <c r="AC124" s="1068">
        <v>1</v>
      </c>
      <c r="AD124" s="854" t="s">
        <v>12</v>
      </c>
      <c r="AE124" s="854"/>
      <c r="AF124" s="1068">
        <v>1</v>
      </c>
      <c r="AG124" s="854" t="s">
        <v>12</v>
      </c>
      <c r="AH124" s="854"/>
      <c r="AI124" s="1097">
        <v>1</v>
      </c>
      <c r="AJ124" s="854"/>
      <c r="AK124" s="903" t="str">
        <f>(IF(((AI124/$D124)&lt;10),"&lt;10",ROUND((AI124/$D124),0)))</f>
        <v>&lt;10</v>
      </c>
      <c r="AL124" s="1068">
        <v>1</v>
      </c>
      <c r="AM124" s="854" t="s">
        <v>12</v>
      </c>
      <c r="AN124" s="854"/>
      <c r="AO124" s="1068">
        <v>1</v>
      </c>
      <c r="AP124" s="854" t="s">
        <v>12</v>
      </c>
      <c r="AQ124" s="854"/>
      <c r="AR124" s="1068">
        <v>1</v>
      </c>
      <c r="AS124" s="854" t="s">
        <v>12</v>
      </c>
      <c r="AT124" s="854"/>
      <c r="AU124" s="1068">
        <v>1</v>
      </c>
      <c r="AV124" s="854" t="s">
        <v>12</v>
      </c>
      <c r="AW124" s="854"/>
      <c r="AX124" s="1068">
        <v>1</v>
      </c>
      <c r="AY124" s="854" t="s">
        <v>12</v>
      </c>
      <c r="AZ124" s="854"/>
      <c r="BA124" s="1068">
        <v>1</v>
      </c>
      <c r="BB124" s="854" t="s">
        <v>12</v>
      </c>
      <c r="BC124" s="854"/>
      <c r="BD124" s="1068">
        <v>1</v>
      </c>
      <c r="BE124" s="854" t="s">
        <v>12</v>
      </c>
      <c r="BF124" s="854"/>
      <c r="BG124" s="1068">
        <v>1</v>
      </c>
      <c r="BH124" s="854" t="s">
        <v>12</v>
      </c>
      <c r="BI124" s="854"/>
      <c r="BJ124" s="1068">
        <v>1</v>
      </c>
      <c r="BK124" s="854" t="s">
        <v>12</v>
      </c>
      <c r="BL124" s="854"/>
      <c r="BM124" s="1097">
        <v>2.6</v>
      </c>
      <c r="BN124" s="854"/>
      <c r="BO124" s="903">
        <f>(IF(((BM124/$D124)&lt;10),"&lt;10",ROUND((BM124/$D124),0)))</f>
        <v>15</v>
      </c>
      <c r="BP124" s="1068">
        <v>1</v>
      </c>
      <c r="BQ124" s="854" t="s">
        <v>12</v>
      </c>
      <c r="BR124" s="854"/>
      <c r="BS124" s="1068">
        <v>1</v>
      </c>
      <c r="BT124" s="912" t="s">
        <v>12</v>
      </c>
      <c r="BU124" s="1068">
        <v>1</v>
      </c>
      <c r="BV124" s="854" t="s">
        <v>12</v>
      </c>
      <c r="BW124" s="854"/>
      <c r="BX124" s="1068">
        <v>1</v>
      </c>
      <c r="BY124" s="854" t="s">
        <v>12</v>
      </c>
      <c r="BZ124" s="854"/>
      <c r="CA124" s="1068">
        <v>1</v>
      </c>
      <c r="CB124" s="854" t="s">
        <v>12</v>
      </c>
      <c r="CC124" s="854"/>
      <c r="CD124" s="1068">
        <v>1</v>
      </c>
      <c r="CE124" s="854" t="s">
        <v>12</v>
      </c>
      <c r="CF124" s="854"/>
      <c r="CG124" s="1068">
        <v>1</v>
      </c>
      <c r="CH124" s="854" t="s">
        <v>12</v>
      </c>
      <c r="CI124" s="854"/>
      <c r="CJ124" s="1068">
        <v>1</v>
      </c>
      <c r="CK124" s="854" t="s">
        <v>12</v>
      </c>
      <c r="CL124" s="854"/>
      <c r="CM124" s="1068">
        <v>1</v>
      </c>
      <c r="CN124" s="854" t="s">
        <v>12</v>
      </c>
      <c r="CO124" s="854"/>
      <c r="CP124" s="1068">
        <v>1</v>
      </c>
      <c r="CQ124" s="854" t="s">
        <v>12</v>
      </c>
      <c r="CR124" s="854"/>
      <c r="CS124" s="1068">
        <v>1</v>
      </c>
      <c r="CT124" s="854" t="s">
        <v>12</v>
      </c>
      <c r="CU124" s="854"/>
      <c r="CV124" s="1068">
        <v>1</v>
      </c>
      <c r="CW124" s="854" t="s">
        <v>12</v>
      </c>
      <c r="CX124" s="854"/>
      <c r="CY124" s="1068">
        <v>1</v>
      </c>
      <c r="CZ124" s="854" t="s">
        <v>12</v>
      </c>
      <c r="DA124" s="854"/>
      <c r="DB124" s="1068">
        <v>1</v>
      </c>
      <c r="DC124" s="912" t="s">
        <v>12</v>
      </c>
      <c r="DD124" s="1068">
        <v>1</v>
      </c>
      <c r="DE124" s="912" t="s">
        <v>12</v>
      </c>
      <c r="DF124" s="1068">
        <v>1</v>
      </c>
      <c r="DG124" s="854" t="s">
        <v>12</v>
      </c>
      <c r="DH124" s="854"/>
      <c r="DI124" s="1068">
        <v>1</v>
      </c>
      <c r="DJ124" s="854" t="s">
        <v>12</v>
      </c>
      <c r="DK124" s="854"/>
      <c r="DL124" s="1068">
        <v>1</v>
      </c>
      <c r="DM124" s="854" t="s">
        <v>12</v>
      </c>
      <c r="DN124" s="854"/>
      <c r="DO124" s="1068">
        <v>1</v>
      </c>
      <c r="DP124" s="854" t="s">
        <v>12</v>
      </c>
      <c r="DQ124" s="854"/>
      <c r="DR124" s="1068">
        <v>1</v>
      </c>
      <c r="DS124" s="854" t="s">
        <v>12</v>
      </c>
      <c r="DT124" s="854"/>
      <c r="DU124" s="1068">
        <v>1</v>
      </c>
      <c r="DV124" s="854" t="s">
        <v>12</v>
      </c>
      <c r="DW124" s="854"/>
      <c r="DX124" s="1068">
        <v>1</v>
      </c>
      <c r="DY124" s="854" t="s">
        <v>12</v>
      </c>
      <c r="DZ124" s="854"/>
      <c r="EA124" s="1068">
        <v>0.5</v>
      </c>
      <c r="EB124" s="854" t="s">
        <v>12</v>
      </c>
      <c r="EC124" s="854"/>
      <c r="ED124" s="1068">
        <v>0.5</v>
      </c>
      <c r="EE124" s="912" t="s">
        <v>12</v>
      </c>
      <c r="EF124" s="1068">
        <v>0.5</v>
      </c>
      <c r="EG124" s="854" t="s">
        <v>12</v>
      </c>
      <c r="EH124" s="854"/>
      <c r="EI124" s="1068">
        <v>0.5</v>
      </c>
      <c r="EJ124" s="854" t="s">
        <v>12</v>
      </c>
      <c r="EK124" s="854"/>
      <c r="EL124" s="1068">
        <v>0.5</v>
      </c>
      <c r="EM124" s="854" t="s">
        <v>12</v>
      </c>
      <c r="EN124" s="854"/>
      <c r="EO124" s="1097">
        <v>1.7</v>
      </c>
      <c r="EP124" s="854"/>
      <c r="EQ124" s="903">
        <f>(IF(((EO124/$D124)&lt;10),"&lt;10",ROUND((EO124/$D124),0)))</f>
        <v>10</v>
      </c>
      <c r="ER124" s="1097">
        <v>1.6</v>
      </c>
      <c r="ES124" s="854"/>
      <c r="ET124" s="903" t="str">
        <f>(IF(((ER124/$D124)&lt;10),"&lt;10",ROUND((ER124/$D124),0)))</f>
        <v>&lt;10</v>
      </c>
      <c r="EU124" s="1068">
        <v>1.1000000000000001</v>
      </c>
      <c r="EV124" s="854" t="s">
        <v>12</v>
      </c>
      <c r="EW124" s="854"/>
      <c r="EX124" s="1068">
        <v>0.5</v>
      </c>
      <c r="EY124" s="854" t="s">
        <v>12</v>
      </c>
      <c r="EZ124" s="854"/>
      <c r="FA124" s="1068">
        <v>0.5</v>
      </c>
      <c r="FB124" s="854" t="s">
        <v>12</v>
      </c>
      <c r="FC124" s="854"/>
      <c r="FD124" s="1068">
        <v>0.5</v>
      </c>
      <c r="FE124" s="854" t="s">
        <v>12</v>
      </c>
      <c r="FF124" s="854"/>
      <c r="FG124" s="1068">
        <v>0.5</v>
      </c>
      <c r="FH124" s="854" t="s">
        <v>12</v>
      </c>
      <c r="FI124" s="854"/>
      <c r="FJ124" s="1068">
        <v>0.5</v>
      </c>
      <c r="FK124" s="854" t="s">
        <v>12</v>
      </c>
      <c r="FL124" s="854"/>
      <c r="FM124" s="1068">
        <v>5</v>
      </c>
      <c r="FN124" s="854" t="s">
        <v>12</v>
      </c>
      <c r="FO124" s="854"/>
      <c r="FP124" s="1068">
        <v>1.1000000000000001</v>
      </c>
      <c r="FQ124" s="854" t="s">
        <v>12</v>
      </c>
      <c r="FR124" s="854"/>
      <c r="FS124" s="1068">
        <v>0.5</v>
      </c>
      <c r="FT124" s="854" t="s">
        <v>12</v>
      </c>
      <c r="FU124" s="854"/>
      <c r="FV124" s="1068">
        <v>0.5</v>
      </c>
      <c r="FW124" s="854" t="s">
        <v>12</v>
      </c>
      <c r="FX124" s="854"/>
      <c r="FY124" s="1068">
        <v>0.5</v>
      </c>
      <c r="FZ124" s="854" t="s">
        <v>12</v>
      </c>
      <c r="GA124" s="854"/>
      <c r="GB124" s="1068">
        <v>0.5</v>
      </c>
      <c r="GC124" s="854" t="s">
        <v>12</v>
      </c>
      <c r="GD124" s="854"/>
      <c r="GE124" s="1068">
        <v>0.5</v>
      </c>
      <c r="GF124" s="854" t="s">
        <v>12</v>
      </c>
      <c r="GG124" s="854"/>
      <c r="GH124" s="1068">
        <v>5</v>
      </c>
      <c r="GI124" s="854" t="s">
        <v>12</v>
      </c>
      <c r="GJ124" s="854"/>
      <c r="GK124" s="779">
        <v>1</v>
      </c>
      <c r="GL124" s="855" t="s">
        <v>12</v>
      </c>
      <c r="GM124" s="855"/>
      <c r="GN124" s="779">
        <v>1</v>
      </c>
      <c r="GO124" s="855" t="s">
        <v>12</v>
      </c>
      <c r="GP124" s="855"/>
      <c r="GQ124" s="779">
        <v>1</v>
      </c>
      <c r="GR124" s="855" t="s">
        <v>12</v>
      </c>
      <c r="GS124" s="855"/>
      <c r="GT124" s="779">
        <v>1</v>
      </c>
      <c r="GU124" s="855" t="s">
        <v>12</v>
      </c>
      <c r="GV124" s="855"/>
      <c r="GW124" s="1093">
        <v>0.33</v>
      </c>
      <c r="GX124" s="855" t="s">
        <v>8</v>
      </c>
      <c r="GY124" s="903" t="str">
        <f>(IF(((GW124/$D124)&lt;10),"&lt;10",ROUND((GW124/$D124),0)))</f>
        <v>&lt;10</v>
      </c>
      <c r="GZ124" s="779">
        <v>5</v>
      </c>
      <c r="HA124" s="855" t="s">
        <v>12</v>
      </c>
      <c r="HB124" s="855"/>
      <c r="HC124" s="779">
        <v>1</v>
      </c>
      <c r="HD124" s="855" t="s">
        <v>12</v>
      </c>
      <c r="HE124" s="855"/>
      <c r="HF124" s="779">
        <v>1</v>
      </c>
      <c r="HG124" s="855" t="s">
        <v>12</v>
      </c>
      <c r="HH124" s="855"/>
      <c r="HI124" s="779">
        <v>1</v>
      </c>
      <c r="HJ124" s="855" t="s">
        <v>12</v>
      </c>
      <c r="HK124" s="855"/>
      <c r="HL124" s="779">
        <v>1</v>
      </c>
      <c r="HM124" s="855" t="s">
        <v>12</v>
      </c>
      <c r="HN124" s="855"/>
      <c r="HO124" s="779">
        <v>1</v>
      </c>
      <c r="HP124" s="855" t="s">
        <v>12</v>
      </c>
      <c r="HQ124" s="855"/>
      <c r="HR124" s="779">
        <v>1</v>
      </c>
      <c r="HS124" s="855" t="s">
        <v>12</v>
      </c>
      <c r="HT124" s="855"/>
      <c r="HU124" s="779">
        <v>1</v>
      </c>
      <c r="HV124" s="855" t="s">
        <v>12</v>
      </c>
      <c r="HW124" s="855"/>
      <c r="HX124" s="779">
        <v>1</v>
      </c>
      <c r="HY124" s="855" t="s">
        <v>12</v>
      </c>
      <c r="HZ124" s="855"/>
      <c r="IA124" s="779">
        <v>1</v>
      </c>
      <c r="IB124" s="855" t="s">
        <v>12</v>
      </c>
      <c r="IC124" s="855"/>
      <c r="ID124" s="779">
        <v>1</v>
      </c>
      <c r="IE124" s="855" t="s">
        <v>12</v>
      </c>
      <c r="IF124" s="855"/>
      <c r="IG124" s="779">
        <v>1</v>
      </c>
      <c r="IH124" s="855" t="s">
        <v>12</v>
      </c>
      <c r="II124" s="855"/>
      <c r="IJ124" s="779">
        <v>1</v>
      </c>
      <c r="IK124" s="856" t="s">
        <v>12</v>
      </c>
      <c r="IL124" s="779">
        <v>1</v>
      </c>
      <c r="IM124" s="856" t="s">
        <v>12</v>
      </c>
      <c r="IN124" s="779">
        <v>1</v>
      </c>
      <c r="IO124" s="855" t="s">
        <v>12</v>
      </c>
      <c r="IP124" s="855"/>
      <c r="IQ124" s="779">
        <v>1</v>
      </c>
      <c r="IR124" s="855" t="s">
        <v>12</v>
      </c>
      <c r="IS124" s="855"/>
      <c r="IT124" s="779">
        <v>1</v>
      </c>
      <c r="IU124" s="855" t="s">
        <v>12</v>
      </c>
      <c r="IV124" s="855"/>
      <c r="IW124" s="870"/>
      <c r="IX124" s="1070"/>
      <c r="IY124" s="1070"/>
      <c r="IZ124" s="870"/>
      <c r="JA124" s="1070"/>
      <c r="JB124" s="1070"/>
      <c r="JC124" s="870"/>
      <c r="JD124" s="1070"/>
      <c r="JE124" s="1070"/>
      <c r="JF124" s="870"/>
      <c r="JG124" s="1070"/>
      <c r="JH124" s="1070"/>
      <c r="JI124" s="870"/>
      <c r="JJ124" s="1070"/>
      <c r="JK124" s="1070"/>
      <c r="JL124" s="870"/>
      <c r="JM124" s="913"/>
      <c r="JN124" s="913"/>
      <c r="JO124" s="788"/>
      <c r="JP124" s="861"/>
      <c r="JQ124" s="861"/>
      <c r="JR124" s="788"/>
      <c r="JS124" s="861"/>
      <c r="JT124" s="861"/>
      <c r="JU124" s="788"/>
      <c r="JV124" s="861"/>
      <c r="JW124" s="861"/>
      <c r="JX124" s="788"/>
      <c r="JY124" s="861"/>
      <c r="JZ124" s="861"/>
      <c r="KA124" s="943"/>
      <c r="KB124" s="861"/>
      <c r="KC124" s="861"/>
      <c r="KD124" s="788"/>
      <c r="KE124" s="861"/>
      <c r="KF124" s="861"/>
      <c r="KG124" s="861"/>
      <c r="KH124" s="861"/>
      <c r="KI124" s="861"/>
      <c r="KJ124" s="788"/>
      <c r="KK124" s="788"/>
      <c r="KL124" s="788"/>
      <c r="KM124" s="788"/>
      <c r="KN124" s="788"/>
      <c r="KO124" s="788"/>
      <c r="KP124" s="788"/>
      <c r="KQ124" s="788"/>
      <c r="KR124" s="788"/>
      <c r="KS124" s="943"/>
      <c r="KT124" s="861"/>
      <c r="KU124" s="861"/>
      <c r="KV124" s="788"/>
      <c r="KW124" s="861"/>
      <c r="KX124" s="861"/>
      <c r="KY124" s="788"/>
      <c r="KZ124" s="861"/>
      <c r="LA124" s="861"/>
      <c r="LB124" s="788"/>
      <c r="LC124" s="997"/>
      <c r="LD124" s="997"/>
      <c r="LE124" s="788"/>
      <c r="LF124" s="861"/>
      <c r="LG124" s="861"/>
      <c r="LH124" s="788"/>
      <c r="LI124" s="861"/>
      <c r="LJ124" s="861"/>
      <c r="LK124" s="788"/>
      <c r="LL124" s="997"/>
      <c r="LM124" s="997"/>
      <c r="LN124" s="943"/>
      <c r="LO124" s="861"/>
      <c r="LP124" s="861"/>
      <c r="LQ124" s="788"/>
      <c r="LR124" s="861"/>
      <c r="LS124" s="861"/>
      <c r="LT124" s="788"/>
      <c r="LU124" s="861"/>
      <c r="LV124" s="861"/>
      <c r="LW124" s="788"/>
      <c r="LX124" s="861"/>
      <c r="LY124" s="861"/>
      <c r="LZ124" s="788"/>
      <c r="MA124" s="997"/>
      <c r="MB124" s="997"/>
      <c r="MC124" s="788"/>
      <c r="MD124" s="861"/>
      <c r="ME124" s="861"/>
      <c r="MF124" s="788"/>
      <c r="MG124" s="861"/>
      <c r="MH124" s="861"/>
      <c r="MI124" s="943"/>
      <c r="MJ124" s="997"/>
      <c r="MK124" s="997"/>
      <c r="ML124" s="996"/>
      <c r="MM124" s="997"/>
      <c r="MN124" s="997"/>
      <c r="MO124" s="996"/>
      <c r="MP124" s="997"/>
      <c r="MQ124" s="997"/>
      <c r="MR124" s="788"/>
      <c r="MS124" s="861"/>
      <c r="MT124" s="861"/>
      <c r="MU124" s="788"/>
      <c r="MV124" s="861"/>
      <c r="MW124" s="861"/>
      <c r="MX124" s="788"/>
      <c r="MY124" s="861"/>
      <c r="MZ124" s="861"/>
      <c r="NA124" s="788"/>
      <c r="NB124" s="997"/>
      <c r="NC124" s="997"/>
      <c r="ND124" s="943"/>
      <c r="NE124" s="861"/>
      <c r="NF124" s="861"/>
      <c r="NG124" s="788"/>
      <c r="NH124" s="861"/>
      <c r="NI124" s="861"/>
      <c r="NJ124" s="788"/>
      <c r="NK124" s="861"/>
      <c r="NL124" s="861"/>
      <c r="NM124" s="788"/>
      <c r="NN124" s="861"/>
      <c r="NO124" s="861"/>
      <c r="NP124" s="788"/>
      <c r="NQ124" s="861"/>
      <c r="NR124" s="861"/>
      <c r="NS124" s="788"/>
      <c r="NT124" s="861"/>
      <c r="NU124" s="861"/>
      <c r="NV124" s="788"/>
      <c r="NW124" s="861"/>
      <c r="NX124" s="861"/>
      <c r="NY124" s="943"/>
      <c r="NZ124" s="861"/>
      <c r="OA124" s="861"/>
      <c r="OB124" s="788"/>
      <c r="OC124" s="861"/>
      <c r="OD124" s="861"/>
      <c r="OE124" s="788"/>
      <c r="OF124" s="861"/>
      <c r="OG124" s="861"/>
      <c r="OH124" s="788"/>
      <c r="OI124" s="861"/>
      <c r="OJ124" s="861"/>
      <c r="OK124" s="788"/>
      <c r="OL124" s="861"/>
      <c r="OM124" s="861"/>
      <c r="ON124" s="788"/>
      <c r="OO124" s="861"/>
      <c r="OP124" s="861"/>
      <c r="OQ124" s="788"/>
      <c r="OR124" s="861"/>
      <c r="OS124" s="861"/>
      <c r="OT124" s="943"/>
      <c r="OU124" s="1071"/>
      <c r="OV124" s="1071"/>
      <c r="OW124" s="943"/>
      <c r="OX124" s="1071"/>
      <c r="OY124" s="1071"/>
      <c r="OZ124" s="943"/>
      <c r="PA124" s="1071"/>
      <c r="PB124" s="1071"/>
    </row>
    <row r="125" spans="1:418" ht="12.75" customHeight="1" x14ac:dyDescent="0.25">
      <c r="A125" s="1098" t="s">
        <v>338</v>
      </c>
      <c r="B125" s="1018" t="s">
        <v>557</v>
      </c>
      <c r="C125" s="2230" t="s">
        <v>2</v>
      </c>
      <c r="D125" s="770" t="s">
        <v>2</v>
      </c>
      <c r="E125" s="1068"/>
      <c r="F125" s="854"/>
      <c r="G125" s="854"/>
      <c r="H125" s="1068"/>
      <c r="I125" s="854"/>
      <c r="J125" s="854"/>
      <c r="K125" s="1068"/>
      <c r="L125" s="854"/>
      <c r="M125" s="854"/>
      <c r="N125" s="1068"/>
      <c r="O125" s="854"/>
      <c r="P125" s="854"/>
      <c r="Q125" s="1068"/>
      <c r="R125" s="854"/>
      <c r="S125" s="854"/>
      <c r="T125" s="1068"/>
      <c r="U125" s="854"/>
      <c r="V125" s="854"/>
      <c r="W125" s="1068"/>
      <c r="X125" s="854"/>
      <c r="Y125" s="854"/>
      <c r="Z125" s="1068"/>
      <c r="AA125" s="854"/>
      <c r="AB125" s="854"/>
      <c r="AC125" s="1068"/>
      <c r="AD125" s="854"/>
      <c r="AE125" s="854"/>
      <c r="AF125" s="1068"/>
      <c r="AG125" s="854"/>
      <c r="AH125" s="854"/>
      <c r="AI125" s="1068"/>
      <c r="AJ125" s="854"/>
      <c r="AK125" s="854"/>
      <c r="AL125" s="1068"/>
      <c r="AM125" s="854"/>
      <c r="AN125" s="854"/>
      <c r="AO125" s="1068"/>
      <c r="AP125" s="854"/>
      <c r="AQ125" s="854"/>
      <c r="AR125" s="1068"/>
      <c r="AS125" s="854"/>
      <c r="AT125" s="854"/>
      <c r="AU125" s="1068"/>
      <c r="AV125" s="854"/>
      <c r="AW125" s="854"/>
      <c r="AX125" s="1068"/>
      <c r="AY125" s="854"/>
      <c r="AZ125" s="854"/>
      <c r="BA125" s="1068"/>
      <c r="BB125" s="854"/>
      <c r="BC125" s="854"/>
      <c r="BD125" s="1068"/>
      <c r="BE125" s="854"/>
      <c r="BF125" s="854"/>
      <c r="BG125" s="1068"/>
      <c r="BH125" s="854"/>
      <c r="BI125" s="854"/>
      <c r="BJ125" s="1068"/>
      <c r="BK125" s="854"/>
      <c r="BL125" s="854"/>
      <c r="BM125" s="1068"/>
      <c r="BN125" s="854"/>
      <c r="BO125" s="854"/>
      <c r="BP125" s="1068"/>
      <c r="BQ125" s="854"/>
      <c r="BR125" s="854"/>
      <c r="BS125" s="1068"/>
      <c r="BT125" s="912"/>
      <c r="BU125" s="1068"/>
      <c r="BV125" s="854"/>
      <c r="BW125" s="854"/>
      <c r="BX125" s="1068"/>
      <c r="BY125" s="854"/>
      <c r="BZ125" s="854"/>
      <c r="CA125" s="1068"/>
      <c r="CB125" s="854"/>
      <c r="CC125" s="854"/>
      <c r="CD125" s="1068"/>
      <c r="CE125" s="854"/>
      <c r="CF125" s="854"/>
      <c r="CG125" s="1068"/>
      <c r="CH125" s="854"/>
      <c r="CI125" s="854"/>
      <c r="CJ125" s="1068"/>
      <c r="CK125" s="854"/>
      <c r="CL125" s="854"/>
      <c r="CM125" s="1068"/>
      <c r="CN125" s="854"/>
      <c r="CO125" s="854"/>
      <c r="CP125" s="1068"/>
      <c r="CQ125" s="854"/>
      <c r="CR125" s="854"/>
      <c r="CS125" s="1068"/>
      <c r="CT125" s="854"/>
      <c r="CU125" s="854"/>
      <c r="CV125" s="1068"/>
      <c r="CW125" s="854"/>
      <c r="CX125" s="854"/>
      <c r="CY125" s="1068"/>
      <c r="CZ125" s="854"/>
      <c r="DA125" s="854"/>
      <c r="DB125" s="1068"/>
      <c r="DC125" s="912"/>
      <c r="DD125" s="1068"/>
      <c r="DE125" s="912"/>
      <c r="DF125" s="1068"/>
      <c r="DG125" s="854"/>
      <c r="DH125" s="854"/>
      <c r="DI125" s="1068"/>
      <c r="DJ125" s="854"/>
      <c r="DK125" s="854"/>
      <c r="DL125" s="1068"/>
      <c r="DM125" s="854"/>
      <c r="DN125" s="854"/>
      <c r="DO125" s="1068"/>
      <c r="DP125" s="854"/>
      <c r="DQ125" s="854"/>
      <c r="DR125" s="1068"/>
      <c r="DS125" s="854"/>
      <c r="DT125" s="854"/>
      <c r="DU125" s="1068"/>
      <c r="DV125" s="854"/>
      <c r="DW125" s="854"/>
      <c r="DX125" s="1068"/>
      <c r="DY125" s="854"/>
      <c r="DZ125" s="854"/>
      <c r="EA125" s="1068"/>
      <c r="EB125" s="854"/>
      <c r="EC125" s="854"/>
      <c r="ED125" s="1068"/>
      <c r="EE125" s="912"/>
      <c r="EF125" s="1068"/>
      <c r="EG125" s="854"/>
      <c r="EH125" s="854"/>
      <c r="EI125" s="1068"/>
      <c r="EJ125" s="854"/>
      <c r="EK125" s="854"/>
      <c r="EL125" s="1068"/>
      <c r="EM125" s="854"/>
      <c r="EN125" s="854"/>
      <c r="EO125" s="1068"/>
      <c r="EP125" s="854"/>
      <c r="EQ125" s="854"/>
      <c r="ER125" s="1068"/>
      <c r="ES125" s="854"/>
      <c r="ET125" s="854"/>
      <c r="EU125" s="1068"/>
      <c r="EV125" s="854"/>
      <c r="EW125" s="854"/>
      <c r="EX125" s="1068"/>
      <c r="EY125" s="854"/>
      <c r="EZ125" s="854"/>
      <c r="FA125" s="1068"/>
      <c r="FB125" s="854"/>
      <c r="FC125" s="854"/>
      <c r="FD125" s="1068"/>
      <c r="FE125" s="854"/>
      <c r="FF125" s="854"/>
      <c r="FG125" s="1068"/>
      <c r="FH125" s="854"/>
      <c r="FI125" s="854"/>
      <c r="FJ125" s="1068"/>
      <c r="FK125" s="854"/>
      <c r="FL125" s="854"/>
      <c r="FM125" s="1068"/>
      <c r="FN125" s="854"/>
      <c r="FO125" s="854"/>
      <c r="FP125" s="1068"/>
      <c r="FQ125" s="854"/>
      <c r="FR125" s="854"/>
      <c r="FS125" s="1068"/>
      <c r="FT125" s="854"/>
      <c r="FU125" s="854"/>
      <c r="FV125" s="1068"/>
      <c r="FW125" s="854"/>
      <c r="FX125" s="854"/>
      <c r="FY125" s="1068"/>
      <c r="FZ125" s="854"/>
      <c r="GA125" s="854"/>
      <c r="GB125" s="1068"/>
      <c r="GC125" s="854"/>
      <c r="GD125" s="854"/>
      <c r="GE125" s="1068"/>
      <c r="GF125" s="854"/>
      <c r="GG125" s="854"/>
      <c r="GH125" s="1068"/>
      <c r="GI125" s="854"/>
      <c r="GJ125" s="854"/>
      <c r="GK125" s="779">
        <v>1</v>
      </c>
      <c r="GL125" s="855" t="s">
        <v>12</v>
      </c>
      <c r="GM125" s="855"/>
      <c r="GN125" s="779">
        <v>1</v>
      </c>
      <c r="GO125" s="855" t="s">
        <v>12</v>
      </c>
      <c r="GP125" s="855"/>
      <c r="GQ125" s="779">
        <v>1</v>
      </c>
      <c r="GR125" s="855" t="s">
        <v>12</v>
      </c>
      <c r="GS125" s="855"/>
      <c r="GT125" s="779">
        <v>1</v>
      </c>
      <c r="GU125" s="855" t="s">
        <v>12</v>
      </c>
      <c r="GV125" s="855"/>
      <c r="GW125" s="779">
        <v>1</v>
      </c>
      <c r="GX125" s="855" t="s">
        <v>12</v>
      </c>
      <c r="GY125" s="855"/>
      <c r="GZ125" s="779">
        <v>5</v>
      </c>
      <c r="HA125" s="855" t="s">
        <v>12</v>
      </c>
      <c r="HB125" s="855"/>
      <c r="HC125" s="779">
        <v>1</v>
      </c>
      <c r="HD125" s="855" t="s">
        <v>12</v>
      </c>
      <c r="HE125" s="855"/>
      <c r="HF125" s="779">
        <v>1</v>
      </c>
      <c r="HG125" s="855" t="s">
        <v>12</v>
      </c>
      <c r="HH125" s="855"/>
      <c r="HI125" s="779">
        <v>1</v>
      </c>
      <c r="HJ125" s="855" t="s">
        <v>12</v>
      </c>
      <c r="HK125" s="855"/>
      <c r="HL125" s="779">
        <v>1</v>
      </c>
      <c r="HM125" s="855" t="s">
        <v>12</v>
      </c>
      <c r="HN125" s="855"/>
      <c r="HO125" s="779">
        <v>1</v>
      </c>
      <c r="HP125" s="855" t="s">
        <v>12</v>
      </c>
      <c r="HQ125" s="855"/>
      <c r="HR125" s="779">
        <v>1</v>
      </c>
      <c r="HS125" s="855" t="s">
        <v>12</v>
      </c>
      <c r="HT125" s="855"/>
      <c r="HU125" s="779">
        <v>1</v>
      </c>
      <c r="HV125" s="855" t="s">
        <v>12</v>
      </c>
      <c r="HW125" s="855"/>
      <c r="HX125" s="779">
        <v>1</v>
      </c>
      <c r="HY125" s="855" t="s">
        <v>12</v>
      </c>
      <c r="HZ125" s="855"/>
      <c r="IA125" s="779">
        <v>1</v>
      </c>
      <c r="IB125" s="855" t="s">
        <v>12</v>
      </c>
      <c r="IC125" s="855"/>
      <c r="ID125" s="779">
        <v>1</v>
      </c>
      <c r="IE125" s="855" t="s">
        <v>12</v>
      </c>
      <c r="IF125" s="855"/>
      <c r="IG125" s="779">
        <v>1</v>
      </c>
      <c r="IH125" s="855" t="s">
        <v>12</v>
      </c>
      <c r="II125" s="855"/>
      <c r="IJ125" s="779">
        <v>1</v>
      </c>
      <c r="IK125" s="856" t="s">
        <v>12</v>
      </c>
      <c r="IL125" s="779">
        <v>1</v>
      </c>
      <c r="IM125" s="856" t="s">
        <v>12</v>
      </c>
      <c r="IN125" s="779">
        <v>1</v>
      </c>
      <c r="IO125" s="855" t="s">
        <v>12</v>
      </c>
      <c r="IP125" s="855"/>
      <c r="IQ125" s="779">
        <v>1</v>
      </c>
      <c r="IR125" s="855" t="s">
        <v>12</v>
      </c>
      <c r="IS125" s="855"/>
      <c r="IT125" s="779">
        <v>1</v>
      </c>
      <c r="IU125" s="855" t="s">
        <v>12</v>
      </c>
      <c r="IV125" s="855"/>
      <c r="IW125" s="870"/>
      <c r="IX125" s="1070"/>
      <c r="IY125" s="1070"/>
      <c r="IZ125" s="870"/>
      <c r="JA125" s="1070"/>
      <c r="JB125" s="1070"/>
      <c r="JC125" s="870"/>
      <c r="JD125" s="1070"/>
      <c r="JE125" s="1070"/>
      <c r="JF125" s="870"/>
      <c r="JG125" s="1070"/>
      <c r="JH125" s="1070"/>
      <c r="JI125" s="870"/>
      <c r="JJ125" s="1070"/>
      <c r="JK125" s="1070"/>
      <c r="JL125" s="870"/>
      <c r="JM125" s="913"/>
      <c r="JN125" s="913"/>
      <c r="JO125" s="788"/>
      <c r="JP125" s="861"/>
      <c r="JQ125" s="861"/>
      <c r="JR125" s="788"/>
      <c r="JS125" s="861"/>
      <c r="JT125" s="861"/>
      <c r="JU125" s="788"/>
      <c r="JV125" s="861"/>
      <c r="JW125" s="861"/>
      <c r="JX125" s="788"/>
      <c r="JY125" s="861"/>
      <c r="JZ125" s="861"/>
      <c r="KA125" s="943"/>
      <c r="KB125" s="861"/>
      <c r="KC125" s="861"/>
      <c r="KD125" s="788"/>
      <c r="KE125" s="861"/>
      <c r="KF125" s="861"/>
      <c r="KG125" s="861"/>
      <c r="KH125" s="861"/>
      <c r="KI125" s="861"/>
      <c r="KJ125" s="788"/>
      <c r="KK125" s="788"/>
      <c r="KL125" s="788"/>
      <c r="KM125" s="788"/>
      <c r="KN125" s="788"/>
      <c r="KO125" s="788"/>
      <c r="KP125" s="788"/>
      <c r="KQ125" s="788"/>
      <c r="KR125" s="788"/>
      <c r="KS125" s="943"/>
      <c r="KT125" s="861"/>
      <c r="KU125" s="861"/>
      <c r="KV125" s="788"/>
      <c r="KW125" s="861"/>
      <c r="KX125" s="861"/>
      <c r="KY125" s="788"/>
      <c r="KZ125" s="861"/>
      <c r="LA125" s="861"/>
      <c r="LB125" s="788"/>
      <c r="LC125" s="997"/>
      <c r="LD125" s="997"/>
      <c r="LE125" s="788"/>
      <c r="LF125" s="861"/>
      <c r="LG125" s="861"/>
      <c r="LH125" s="788"/>
      <c r="LI125" s="861"/>
      <c r="LJ125" s="861"/>
      <c r="LK125" s="788"/>
      <c r="LL125" s="997"/>
      <c r="LM125" s="997"/>
      <c r="LN125" s="943"/>
      <c r="LO125" s="861"/>
      <c r="LP125" s="861"/>
      <c r="LQ125" s="788"/>
      <c r="LR125" s="861"/>
      <c r="LS125" s="861"/>
      <c r="LT125" s="788"/>
      <c r="LU125" s="861"/>
      <c r="LV125" s="861"/>
      <c r="LW125" s="788"/>
      <c r="LX125" s="861"/>
      <c r="LY125" s="861"/>
      <c r="LZ125" s="788"/>
      <c r="MA125" s="997"/>
      <c r="MB125" s="997"/>
      <c r="MC125" s="788"/>
      <c r="MD125" s="861"/>
      <c r="ME125" s="861"/>
      <c r="MF125" s="788"/>
      <c r="MG125" s="861"/>
      <c r="MH125" s="861"/>
      <c r="MI125" s="943"/>
      <c r="MJ125" s="997"/>
      <c r="MK125" s="997"/>
      <c r="ML125" s="996"/>
      <c r="MM125" s="997"/>
      <c r="MN125" s="997"/>
      <c r="MO125" s="996"/>
      <c r="MP125" s="997"/>
      <c r="MQ125" s="997"/>
      <c r="MR125" s="788"/>
      <c r="MS125" s="861"/>
      <c r="MT125" s="861"/>
      <c r="MU125" s="788"/>
      <c r="MV125" s="861"/>
      <c r="MW125" s="861"/>
      <c r="MX125" s="788"/>
      <c r="MY125" s="861"/>
      <c r="MZ125" s="861"/>
      <c r="NA125" s="788"/>
      <c r="NB125" s="997"/>
      <c r="NC125" s="997"/>
      <c r="ND125" s="943"/>
      <c r="NE125" s="861"/>
      <c r="NF125" s="861"/>
      <c r="NG125" s="788"/>
      <c r="NH125" s="861"/>
      <c r="NI125" s="861"/>
      <c r="NJ125" s="788"/>
      <c r="NK125" s="861"/>
      <c r="NL125" s="861"/>
      <c r="NM125" s="788"/>
      <c r="NN125" s="861"/>
      <c r="NO125" s="861"/>
      <c r="NP125" s="788"/>
      <c r="NQ125" s="861"/>
      <c r="NR125" s="861"/>
      <c r="NS125" s="788"/>
      <c r="NT125" s="861"/>
      <c r="NU125" s="861"/>
      <c r="NV125" s="788"/>
      <c r="NW125" s="861"/>
      <c r="NX125" s="861"/>
      <c r="NY125" s="943"/>
      <c r="NZ125" s="861"/>
      <c r="OA125" s="861"/>
      <c r="OB125" s="788"/>
      <c r="OC125" s="861"/>
      <c r="OD125" s="861"/>
      <c r="OE125" s="788"/>
      <c r="OF125" s="861"/>
      <c r="OG125" s="861"/>
      <c r="OH125" s="788"/>
      <c r="OI125" s="861"/>
      <c r="OJ125" s="861"/>
      <c r="OK125" s="788"/>
      <c r="OL125" s="861"/>
      <c r="OM125" s="861"/>
      <c r="ON125" s="788"/>
      <c r="OO125" s="861"/>
      <c r="OP125" s="861"/>
      <c r="OQ125" s="788"/>
      <c r="OR125" s="861"/>
      <c r="OS125" s="861"/>
      <c r="OT125" s="943"/>
      <c r="OU125" s="1071"/>
      <c r="OV125" s="1071"/>
      <c r="OW125" s="943"/>
      <c r="OX125" s="1071"/>
      <c r="OY125" s="1071"/>
      <c r="OZ125" s="943"/>
      <c r="PA125" s="1071"/>
      <c r="PB125" s="1071"/>
    </row>
    <row r="126" spans="1:418" ht="12.75" customHeight="1" x14ac:dyDescent="0.25">
      <c r="A126" s="1091" t="s">
        <v>133</v>
      </c>
      <c r="B126" s="1018" t="s">
        <v>557</v>
      </c>
      <c r="C126" s="2230" t="s">
        <v>2</v>
      </c>
      <c r="D126" s="769">
        <v>2.1</v>
      </c>
      <c r="E126" s="1068">
        <v>1</v>
      </c>
      <c r="F126" s="854" t="s">
        <v>12</v>
      </c>
      <c r="G126" s="854"/>
      <c r="H126" s="1068">
        <v>1</v>
      </c>
      <c r="I126" s="854" t="s">
        <v>12</v>
      </c>
      <c r="J126" s="854"/>
      <c r="K126" s="1068">
        <v>1</v>
      </c>
      <c r="L126" s="854" t="s">
        <v>12</v>
      </c>
      <c r="M126" s="854"/>
      <c r="N126" s="1068">
        <v>1</v>
      </c>
      <c r="O126" s="854" t="s">
        <v>12</v>
      </c>
      <c r="P126" s="854"/>
      <c r="Q126" s="1068">
        <v>1</v>
      </c>
      <c r="R126" s="854" t="s">
        <v>12</v>
      </c>
      <c r="S126" s="854"/>
      <c r="T126" s="1068">
        <v>1</v>
      </c>
      <c r="U126" s="854" t="s">
        <v>12</v>
      </c>
      <c r="V126" s="854"/>
      <c r="W126" s="1068">
        <v>1</v>
      </c>
      <c r="X126" s="854" t="s">
        <v>12</v>
      </c>
      <c r="Y126" s="854"/>
      <c r="Z126" s="1068">
        <v>1</v>
      </c>
      <c r="AA126" s="854" t="s">
        <v>12</v>
      </c>
      <c r="AB126" s="854"/>
      <c r="AC126" s="1068">
        <v>1</v>
      </c>
      <c r="AD126" s="854" t="s">
        <v>12</v>
      </c>
      <c r="AE126" s="854"/>
      <c r="AF126" s="1068">
        <v>1</v>
      </c>
      <c r="AG126" s="854" t="s">
        <v>12</v>
      </c>
      <c r="AH126" s="854"/>
      <c r="AI126" s="1068">
        <v>1</v>
      </c>
      <c r="AJ126" s="854" t="s">
        <v>12</v>
      </c>
      <c r="AK126" s="854"/>
      <c r="AL126" s="1068">
        <v>1</v>
      </c>
      <c r="AM126" s="854" t="s">
        <v>12</v>
      </c>
      <c r="AN126" s="854"/>
      <c r="AO126" s="1068">
        <v>1</v>
      </c>
      <c r="AP126" s="854" t="s">
        <v>12</v>
      </c>
      <c r="AQ126" s="854"/>
      <c r="AR126" s="1068">
        <v>1</v>
      </c>
      <c r="AS126" s="854" t="s">
        <v>12</v>
      </c>
      <c r="AT126" s="854"/>
      <c r="AU126" s="1068">
        <v>1</v>
      </c>
      <c r="AV126" s="854" t="s">
        <v>12</v>
      </c>
      <c r="AW126" s="854"/>
      <c r="AX126" s="1068">
        <v>1</v>
      </c>
      <c r="AY126" s="854" t="s">
        <v>12</v>
      </c>
      <c r="AZ126" s="854"/>
      <c r="BA126" s="1068">
        <v>1</v>
      </c>
      <c r="BB126" s="854" t="s">
        <v>12</v>
      </c>
      <c r="BC126" s="854"/>
      <c r="BD126" s="1068">
        <v>1</v>
      </c>
      <c r="BE126" s="854" t="s">
        <v>12</v>
      </c>
      <c r="BF126" s="854"/>
      <c r="BG126" s="1068">
        <v>1</v>
      </c>
      <c r="BH126" s="854" t="s">
        <v>12</v>
      </c>
      <c r="BI126" s="854"/>
      <c r="BJ126" s="1068">
        <v>1</v>
      </c>
      <c r="BK126" s="854" t="s">
        <v>12</v>
      </c>
      <c r="BL126" s="854"/>
      <c r="BM126" s="1068">
        <v>1</v>
      </c>
      <c r="BN126" s="854" t="s">
        <v>12</v>
      </c>
      <c r="BO126" s="854"/>
      <c r="BP126" s="1068">
        <v>1</v>
      </c>
      <c r="BQ126" s="854" t="s">
        <v>12</v>
      </c>
      <c r="BR126" s="854"/>
      <c r="BS126" s="1068">
        <v>1</v>
      </c>
      <c r="BT126" s="912" t="s">
        <v>12</v>
      </c>
      <c r="BU126" s="1068">
        <v>1</v>
      </c>
      <c r="BV126" s="854" t="s">
        <v>12</v>
      </c>
      <c r="BW126" s="854"/>
      <c r="BX126" s="1068">
        <v>1</v>
      </c>
      <c r="BY126" s="854" t="s">
        <v>12</v>
      </c>
      <c r="BZ126" s="854"/>
      <c r="CA126" s="1068">
        <v>1</v>
      </c>
      <c r="CB126" s="854" t="s">
        <v>12</v>
      </c>
      <c r="CC126" s="854"/>
      <c r="CD126" s="1068">
        <v>1</v>
      </c>
      <c r="CE126" s="854" t="s">
        <v>12</v>
      </c>
      <c r="CF126" s="854"/>
      <c r="CG126" s="1068">
        <v>1</v>
      </c>
      <c r="CH126" s="854" t="s">
        <v>12</v>
      </c>
      <c r="CI126" s="854"/>
      <c r="CJ126" s="1068">
        <v>1</v>
      </c>
      <c r="CK126" s="854" t="s">
        <v>12</v>
      </c>
      <c r="CL126" s="854"/>
      <c r="CM126" s="1068">
        <v>1</v>
      </c>
      <c r="CN126" s="854" t="s">
        <v>12</v>
      </c>
      <c r="CO126" s="854"/>
      <c r="CP126" s="1068">
        <v>1</v>
      </c>
      <c r="CQ126" s="854" t="s">
        <v>12</v>
      </c>
      <c r="CR126" s="854"/>
      <c r="CS126" s="1068">
        <v>1</v>
      </c>
      <c r="CT126" s="854" t="s">
        <v>12</v>
      </c>
      <c r="CU126" s="854"/>
      <c r="CV126" s="1068">
        <v>1</v>
      </c>
      <c r="CW126" s="854" t="s">
        <v>12</v>
      </c>
      <c r="CX126" s="854"/>
      <c r="CY126" s="1068">
        <v>1</v>
      </c>
      <c r="CZ126" s="854" t="s">
        <v>12</v>
      </c>
      <c r="DA126" s="854"/>
      <c r="DB126" s="1068">
        <v>1</v>
      </c>
      <c r="DC126" s="912" t="s">
        <v>12</v>
      </c>
      <c r="DD126" s="1068">
        <v>1</v>
      </c>
      <c r="DE126" s="912" t="s">
        <v>12</v>
      </c>
      <c r="DF126" s="1068">
        <v>1</v>
      </c>
      <c r="DG126" s="854" t="s">
        <v>12</v>
      </c>
      <c r="DH126" s="854"/>
      <c r="DI126" s="1068">
        <v>1</v>
      </c>
      <c r="DJ126" s="854" t="s">
        <v>12</v>
      </c>
      <c r="DK126" s="854"/>
      <c r="DL126" s="1068">
        <v>1</v>
      </c>
      <c r="DM126" s="854" t="s">
        <v>12</v>
      </c>
      <c r="DN126" s="854"/>
      <c r="DO126" s="1068">
        <v>1</v>
      </c>
      <c r="DP126" s="854" t="s">
        <v>12</v>
      </c>
      <c r="DQ126" s="854"/>
      <c r="DR126" s="1068">
        <v>0.36</v>
      </c>
      <c r="DS126" s="854" t="s">
        <v>8</v>
      </c>
      <c r="DT126" s="854"/>
      <c r="DU126" s="1068">
        <v>1</v>
      </c>
      <c r="DV126" s="854" t="s">
        <v>12</v>
      </c>
      <c r="DW126" s="854"/>
      <c r="DX126" s="1068">
        <v>1</v>
      </c>
      <c r="DY126" s="854" t="s">
        <v>12</v>
      </c>
      <c r="DZ126" s="854"/>
      <c r="EA126" s="1068">
        <v>0.5</v>
      </c>
      <c r="EB126" s="854" t="s">
        <v>12</v>
      </c>
      <c r="EC126" s="854"/>
      <c r="ED126" s="1068">
        <v>0.5</v>
      </c>
      <c r="EE126" s="912" t="s">
        <v>12</v>
      </c>
      <c r="EF126" s="1068">
        <v>0.5</v>
      </c>
      <c r="EG126" s="854" t="s">
        <v>12</v>
      </c>
      <c r="EH126" s="854"/>
      <c r="EI126" s="1068">
        <v>0.5</v>
      </c>
      <c r="EJ126" s="854" t="s">
        <v>12</v>
      </c>
      <c r="EK126" s="854"/>
      <c r="EL126" s="1068">
        <v>0.5</v>
      </c>
      <c r="EM126" s="854" t="s">
        <v>12</v>
      </c>
      <c r="EN126" s="854"/>
      <c r="EO126" s="1068">
        <v>0.5</v>
      </c>
      <c r="EP126" s="854" t="s">
        <v>12</v>
      </c>
      <c r="EQ126" s="854"/>
      <c r="ER126" s="1068">
        <v>0.5</v>
      </c>
      <c r="ES126" s="854" t="s">
        <v>12</v>
      </c>
      <c r="ET126" s="854"/>
      <c r="EU126" s="1068">
        <v>1.1000000000000001</v>
      </c>
      <c r="EV126" s="854" t="s">
        <v>12</v>
      </c>
      <c r="EW126" s="854"/>
      <c r="EX126" s="1068">
        <v>0.5</v>
      </c>
      <c r="EY126" s="854" t="s">
        <v>12</v>
      </c>
      <c r="EZ126" s="854"/>
      <c r="FA126" s="1068">
        <v>0.5</v>
      </c>
      <c r="FB126" s="854" t="s">
        <v>12</v>
      </c>
      <c r="FC126" s="854"/>
      <c r="FD126" s="1068">
        <v>0.5</v>
      </c>
      <c r="FE126" s="854" t="s">
        <v>12</v>
      </c>
      <c r="FF126" s="854"/>
      <c r="FG126" s="1068">
        <v>0.5</v>
      </c>
      <c r="FH126" s="854" t="s">
        <v>12</v>
      </c>
      <c r="FI126" s="854"/>
      <c r="FJ126" s="1068">
        <v>0.5</v>
      </c>
      <c r="FK126" s="854" t="s">
        <v>12</v>
      </c>
      <c r="FL126" s="854"/>
      <c r="FM126" s="1068">
        <v>5</v>
      </c>
      <c r="FN126" s="854" t="s">
        <v>12</v>
      </c>
      <c r="FO126" s="854"/>
      <c r="FP126" s="1068">
        <v>1.1000000000000001</v>
      </c>
      <c r="FQ126" s="854" t="s">
        <v>12</v>
      </c>
      <c r="FR126" s="854"/>
      <c r="FS126" s="1068">
        <v>0.5</v>
      </c>
      <c r="FT126" s="854" t="s">
        <v>12</v>
      </c>
      <c r="FU126" s="854"/>
      <c r="FV126" s="1068">
        <v>0.5</v>
      </c>
      <c r="FW126" s="854" t="s">
        <v>12</v>
      </c>
      <c r="FX126" s="854"/>
      <c r="FY126" s="1068">
        <v>0.5</v>
      </c>
      <c r="FZ126" s="854" t="s">
        <v>12</v>
      </c>
      <c r="GA126" s="854"/>
      <c r="GB126" s="1068">
        <v>0.5</v>
      </c>
      <c r="GC126" s="854" t="s">
        <v>12</v>
      </c>
      <c r="GD126" s="854"/>
      <c r="GE126" s="1068">
        <v>0.5</v>
      </c>
      <c r="GF126" s="854" t="s">
        <v>12</v>
      </c>
      <c r="GG126" s="854"/>
      <c r="GH126" s="1068">
        <v>5</v>
      </c>
      <c r="GI126" s="854" t="s">
        <v>12</v>
      </c>
      <c r="GJ126" s="854"/>
      <c r="GK126" s="779">
        <v>1</v>
      </c>
      <c r="GL126" s="855" t="s">
        <v>12</v>
      </c>
      <c r="GM126" s="855"/>
      <c r="GN126" s="779">
        <v>1</v>
      </c>
      <c r="GO126" s="855" t="s">
        <v>12</v>
      </c>
      <c r="GP126" s="855"/>
      <c r="GQ126" s="779">
        <v>1</v>
      </c>
      <c r="GR126" s="855" t="s">
        <v>12</v>
      </c>
      <c r="GS126" s="855"/>
      <c r="GT126" s="779">
        <v>1</v>
      </c>
      <c r="GU126" s="855" t="s">
        <v>12</v>
      </c>
      <c r="GV126" s="855"/>
      <c r="GW126" s="779">
        <v>1</v>
      </c>
      <c r="GX126" s="855" t="s">
        <v>12</v>
      </c>
      <c r="GY126" s="855"/>
      <c r="GZ126" s="779">
        <v>5</v>
      </c>
      <c r="HA126" s="855" t="s">
        <v>12</v>
      </c>
      <c r="HB126" s="855"/>
      <c r="HC126" s="779">
        <v>1</v>
      </c>
      <c r="HD126" s="855" t="s">
        <v>12</v>
      </c>
      <c r="HE126" s="855"/>
      <c r="HF126" s="779">
        <v>1</v>
      </c>
      <c r="HG126" s="855" t="s">
        <v>12</v>
      </c>
      <c r="HH126" s="855"/>
      <c r="HI126" s="779">
        <v>1</v>
      </c>
      <c r="HJ126" s="855" t="s">
        <v>12</v>
      </c>
      <c r="HK126" s="855"/>
      <c r="HL126" s="779">
        <v>1</v>
      </c>
      <c r="HM126" s="855" t="s">
        <v>12</v>
      </c>
      <c r="HN126" s="855"/>
      <c r="HO126" s="779">
        <v>1</v>
      </c>
      <c r="HP126" s="855" t="s">
        <v>12</v>
      </c>
      <c r="HQ126" s="855"/>
      <c r="HR126" s="779">
        <v>1</v>
      </c>
      <c r="HS126" s="855" t="s">
        <v>12</v>
      </c>
      <c r="HT126" s="855"/>
      <c r="HU126" s="779">
        <v>1</v>
      </c>
      <c r="HV126" s="855" t="s">
        <v>12</v>
      </c>
      <c r="HW126" s="855"/>
      <c r="HX126" s="779">
        <v>0.19</v>
      </c>
      <c r="HY126" s="855" t="s">
        <v>8</v>
      </c>
      <c r="HZ126" s="855"/>
      <c r="IA126" s="779">
        <v>0.35</v>
      </c>
      <c r="IB126" s="855" t="s">
        <v>8</v>
      </c>
      <c r="IC126" s="855"/>
      <c r="ID126" s="779">
        <v>1</v>
      </c>
      <c r="IE126" s="855" t="s">
        <v>12</v>
      </c>
      <c r="IF126" s="855"/>
      <c r="IG126" s="779">
        <v>0.47</v>
      </c>
      <c r="IH126" s="855" t="s">
        <v>8</v>
      </c>
      <c r="II126" s="855"/>
      <c r="IJ126" s="779">
        <v>1</v>
      </c>
      <c r="IK126" s="856" t="s">
        <v>12</v>
      </c>
      <c r="IL126" s="779">
        <v>1</v>
      </c>
      <c r="IM126" s="856" t="s">
        <v>12</v>
      </c>
      <c r="IN126" s="779">
        <v>1</v>
      </c>
      <c r="IO126" s="855" t="s">
        <v>12</v>
      </c>
      <c r="IP126" s="855"/>
      <c r="IQ126" s="779">
        <v>1</v>
      </c>
      <c r="IR126" s="855" t="s">
        <v>12</v>
      </c>
      <c r="IS126" s="855"/>
      <c r="IT126" s="779">
        <v>1</v>
      </c>
      <c r="IU126" s="855" t="s">
        <v>12</v>
      </c>
      <c r="IV126" s="855"/>
      <c r="IW126" s="870"/>
      <c r="IX126" s="1070"/>
      <c r="IY126" s="1070"/>
      <c r="IZ126" s="870"/>
      <c r="JA126" s="1070"/>
      <c r="JB126" s="1070"/>
      <c r="JC126" s="870"/>
      <c r="JD126" s="1070"/>
      <c r="JE126" s="1070"/>
      <c r="JF126" s="870"/>
      <c r="JG126" s="1070"/>
      <c r="JH126" s="1070"/>
      <c r="JI126" s="870"/>
      <c r="JJ126" s="1070"/>
      <c r="JK126" s="1070"/>
      <c r="JL126" s="870"/>
      <c r="JM126" s="913"/>
      <c r="JN126" s="913"/>
      <c r="JO126" s="788"/>
      <c r="JP126" s="861"/>
      <c r="JQ126" s="861"/>
      <c r="JR126" s="788"/>
      <c r="JS126" s="861"/>
      <c r="JT126" s="861"/>
      <c r="JU126" s="788"/>
      <c r="JV126" s="861"/>
      <c r="JW126" s="861"/>
      <c r="JX126" s="788"/>
      <c r="JY126" s="861"/>
      <c r="JZ126" s="861"/>
      <c r="KA126" s="943"/>
      <c r="KB126" s="861"/>
      <c r="KC126" s="861"/>
      <c r="KD126" s="788"/>
      <c r="KE126" s="861"/>
      <c r="KF126" s="861"/>
      <c r="KG126" s="861"/>
      <c r="KH126" s="861"/>
      <c r="KI126" s="861"/>
      <c r="KJ126" s="788"/>
      <c r="KK126" s="788"/>
      <c r="KL126" s="788"/>
      <c r="KM126" s="788"/>
      <c r="KN126" s="788"/>
      <c r="KO126" s="788"/>
      <c r="KP126" s="788"/>
      <c r="KQ126" s="788"/>
      <c r="KR126" s="788"/>
      <c r="KS126" s="943"/>
      <c r="KT126" s="861"/>
      <c r="KU126" s="861"/>
      <c r="KV126" s="788"/>
      <c r="KW126" s="861"/>
      <c r="KX126" s="861"/>
      <c r="KY126" s="788"/>
      <c r="KZ126" s="861"/>
      <c r="LA126" s="861"/>
      <c r="LB126" s="788"/>
      <c r="LC126" s="997"/>
      <c r="LD126" s="997"/>
      <c r="LE126" s="788"/>
      <c r="LF126" s="861"/>
      <c r="LG126" s="861"/>
      <c r="LH126" s="788"/>
      <c r="LI126" s="861"/>
      <c r="LJ126" s="861"/>
      <c r="LK126" s="788"/>
      <c r="LL126" s="997"/>
      <c r="LM126" s="997"/>
      <c r="LN126" s="943"/>
      <c r="LO126" s="861"/>
      <c r="LP126" s="861"/>
      <c r="LQ126" s="788"/>
      <c r="LR126" s="861"/>
      <c r="LS126" s="861"/>
      <c r="LT126" s="788"/>
      <c r="LU126" s="861"/>
      <c r="LV126" s="861"/>
      <c r="LW126" s="788"/>
      <c r="LX126" s="861"/>
      <c r="LY126" s="861"/>
      <c r="LZ126" s="788"/>
      <c r="MA126" s="997"/>
      <c r="MB126" s="997"/>
      <c r="MC126" s="788"/>
      <c r="MD126" s="861"/>
      <c r="ME126" s="861"/>
      <c r="MF126" s="788"/>
      <c r="MG126" s="861"/>
      <c r="MH126" s="861"/>
      <c r="MI126" s="943"/>
      <c r="MJ126" s="997"/>
      <c r="MK126" s="997"/>
      <c r="ML126" s="996"/>
      <c r="MM126" s="997"/>
      <c r="MN126" s="997"/>
      <c r="MO126" s="996"/>
      <c r="MP126" s="997"/>
      <c r="MQ126" s="997"/>
      <c r="MR126" s="788"/>
      <c r="MS126" s="861"/>
      <c r="MT126" s="861"/>
      <c r="MU126" s="788"/>
      <c r="MV126" s="861"/>
      <c r="MW126" s="861"/>
      <c r="MX126" s="788"/>
      <c r="MY126" s="861"/>
      <c r="MZ126" s="861"/>
      <c r="NA126" s="788"/>
      <c r="NB126" s="997"/>
      <c r="NC126" s="997"/>
      <c r="ND126" s="943"/>
      <c r="NE126" s="861"/>
      <c r="NF126" s="861"/>
      <c r="NG126" s="788"/>
      <c r="NH126" s="861"/>
      <c r="NI126" s="861"/>
      <c r="NJ126" s="788"/>
      <c r="NK126" s="861"/>
      <c r="NL126" s="861"/>
      <c r="NM126" s="788"/>
      <c r="NN126" s="861"/>
      <c r="NO126" s="861"/>
      <c r="NP126" s="788"/>
      <c r="NQ126" s="861"/>
      <c r="NR126" s="861"/>
      <c r="NS126" s="788"/>
      <c r="NT126" s="861"/>
      <c r="NU126" s="861"/>
      <c r="NV126" s="788"/>
      <c r="NW126" s="861"/>
      <c r="NX126" s="861"/>
      <c r="NY126" s="943"/>
      <c r="NZ126" s="861"/>
      <c r="OA126" s="861"/>
      <c r="OB126" s="788"/>
      <c r="OC126" s="861"/>
      <c r="OD126" s="861"/>
      <c r="OE126" s="788"/>
      <c r="OF126" s="861"/>
      <c r="OG126" s="861"/>
      <c r="OH126" s="788"/>
      <c r="OI126" s="861"/>
      <c r="OJ126" s="861"/>
      <c r="OK126" s="788"/>
      <c r="OL126" s="861"/>
      <c r="OM126" s="861"/>
      <c r="ON126" s="788"/>
      <c r="OO126" s="861"/>
      <c r="OP126" s="861"/>
      <c r="OQ126" s="788"/>
      <c r="OR126" s="861"/>
      <c r="OS126" s="861"/>
      <c r="OT126" s="943"/>
      <c r="OU126" s="1071"/>
      <c r="OV126" s="1071"/>
      <c r="OW126" s="943"/>
      <c r="OX126" s="1071"/>
      <c r="OY126" s="1071"/>
      <c r="OZ126" s="943"/>
      <c r="PA126" s="1071"/>
      <c r="PB126" s="1071"/>
    </row>
    <row r="127" spans="1:418" ht="12.75" customHeight="1" x14ac:dyDescent="0.25">
      <c r="A127" s="1091" t="s">
        <v>134</v>
      </c>
      <c r="B127" s="1018" t="s">
        <v>557</v>
      </c>
      <c r="C127" s="869">
        <v>70</v>
      </c>
      <c r="D127" s="769" t="s">
        <v>2</v>
      </c>
      <c r="E127" s="1068">
        <v>10.8</v>
      </c>
      <c r="F127" s="854"/>
      <c r="G127" s="903"/>
      <c r="H127" s="1099">
        <v>960</v>
      </c>
      <c r="I127" s="854" t="s">
        <v>69</v>
      </c>
      <c r="J127" s="903">
        <f>(IF(((H127/$C127)&lt;10),"&lt;10",ROUND((H127/$C127),0)))</f>
        <v>14</v>
      </c>
      <c r="K127" s="1099">
        <v>230</v>
      </c>
      <c r="L127" s="854" t="s">
        <v>69</v>
      </c>
      <c r="M127" s="903" t="str">
        <f>(IF(((K127/$C127)&lt;10),"&lt;10",ROUND((K127/$C127),0)))</f>
        <v>&lt;10</v>
      </c>
      <c r="N127" s="1068">
        <v>4.0999999999999996</v>
      </c>
      <c r="O127" s="854"/>
      <c r="P127" s="854"/>
      <c r="Q127" s="1068">
        <v>56</v>
      </c>
      <c r="R127" s="854"/>
      <c r="S127" s="903"/>
      <c r="T127" s="1068">
        <v>1.3</v>
      </c>
      <c r="U127" s="854"/>
      <c r="V127" s="854"/>
      <c r="W127" s="1068">
        <v>1</v>
      </c>
      <c r="X127" s="854" t="s">
        <v>12</v>
      </c>
      <c r="Y127" s="854"/>
      <c r="Z127" s="1068">
        <v>1</v>
      </c>
      <c r="AA127" s="854" t="s">
        <v>12</v>
      </c>
      <c r="AB127" s="854"/>
      <c r="AC127" s="1068">
        <v>1</v>
      </c>
      <c r="AD127" s="854" t="s">
        <v>12</v>
      </c>
      <c r="AE127" s="854"/>
      <c r="AF127" s="1068">
        <v>8.4</v>
      </c>
      <c r="AG127" s="854"/>
      <c r="AH127" s="854"/>
      <c r="AI127" s="1099">
        <v>1800</v>
      </c>
      <c r="AJ127" s="854" t="s">
        <v>69</v>
      </c>
      <c r="AK127" s="903">
        <f>(IF(((AI127/$C127)&lt;10),"&lt;10",ROUND((AI127/$C127),0)))</f>
        <v>26</v>
      </c>
      <c r="AL127" s="1068">
        <v>0.7</v>
      </c>
      <c r="AM127" s="854" t="s">
        <v>8</v>
      </c>
      <c r="AN127" s="854"/>
      <c r="AO127" s="1099">
        <v>4200</v>
      </c>
      <c r="AP127" s="854" t="s">
        <v>69</v>
      </c>
      <c r="AQ127" s="903">
        <f>(IF(((AO127/$C127)&lt;10),"&lt;10",ROUND((AO127/$C127),0)))</f>
        <v>60</v>
      </c>
      <c r="AR127" s="1068">
        <v>39</v>
      </c>
      <c r="AS127" s="854"/>
      <c r="AT127" s="903"/>
      <c r="AU127" s="1068">
        <v>34</v>
      </c>
      <c r="AV127" s="854"/>
      <c r="AW127" s="1006"/>
      <c r="AX127" s="1068">
        <v>11</v>
      </c>
      <c r="AY127" s="854"/>
      <c r="AZ127" s="1006"/>
      <c r="BA127" s="1068">
        <v>61</v>
      </c>
      <c r="BB127" s="854"/>
      <c r="BC127" s="1006"/>
      <c r="BD127" s="1068">
        <v>57</v>
      </c>
      <c r="BE127" s="854"/>
      <c r="BF127" s="1006"/>
      <c r="BG127" s="1068">
        <v>50</v>
      </c>
      <c r="BH127" s="854"/>
      <c r="BI127" s="1006"/>
      <c r="BJ127" s="1068">
        <v>1</v>
      </c>
      <c r="BK127" s="854" t="s">
        <v>12</v>
      </c>
      <c r="BL127" s="854"/>
      <c r="BM127" s="1068">
        <v>16</v>
      </c>
      <c r="BN127" s="854"/>
      <c r="BO127" s="903"/>
      <c r="BP127" s="1099">
        <v>800</v>
      </c>
      <c r="BQ127" s="854" t="s">
        <v>69</v>
      </c>
      <c r="BR127" s="903">
        <f t="shared" ref="BR127" si="8">(IF(((BP127/$C127)&lt;10),"&lt;10",ROUND((BP127/$C127),0)))</f>
        <v>11</v>
      </c>
      <c r="BS127" s="1068">
        <v>1</v>
      </c>
      <c r="BT127" s="912" t="s">
        <v>12</v>
      </c>
      <c r="BU127" s="1068">
        <v>1</v>
      </c>
      <c r="BV127" s="854" t="s">
        <v>12</v>
      </c>
      <c r="BW127" s="854"/>
      <c r="BX127" s="1068">
        <v>1</v>
      </c>
      <c r="BY127" s="854" t="s">
        <v>12</v>
      </c>
      <c r="BZ127" s="854"/>
      <c r="CA127" s="1068">
        <v>0.4</v>
      </c>
      <c r="CB127" s="854" t="s">
        <v>8</v>
      </c>
      <c r="CC127" s="854"/>
      <c r="CD127" s="1099">
        <v>200</v>
      </c>
      <c r="CE127" s="854" t="s">
        <v>69</v>
      </c>
      <c r="CF127" s="903" t="str">
        <f t="shared" ref="CF127" si="9">(IF(((CD127/$C127)&lt;10),"&lt;10",ROUND((CD127/$C127),0)))</f>
        <v>&lt;10</v>
      </c>
      <c r="CG127" s="1099">
        <v>120</v>
      </c>
      <c r="CH127" s="854" t="s">
        <v>69</v>
      </c>
      <c r="CI127" s="903" t="str">
        <f t="shared" ref="CI127" si="10">(IF(((CG127/$C127)&lt;10),"&lt;10",ROUND((CG127/$C127),0)))</f>
        <v>&lt;10</v>
      </c>
      <c r="CJ127" s="1068">
        <v>15</v>
      </c>
      <c r="CK127" s="854"/>
      <c r="CL127" s="903"/>
      <c r="CM127" s="1099">
        <v>170</v>
      </c>
      <c r="CN127" s="854" t="s">
        <v>69</v>
      </c>
      <c r="CO127" s="903" t="str">
        <f t="shared" ref="CO127" si="11">(IF(((CM127/$C127)&lt;10),"&lt;10",ROUND((CM127/$C127),0)))</f>
        <v>&lt;10</v>
      </c>
      <c r="CP127" s="1068">
        <v>7.6</v>
      </c>
      <c r="CQ127" s="854"/>
      <c r="CR127" s="854"/>
      <c r="CS127" s="1068">
        <v>1</v>
      </c>
      <c r="CT127" s="854" t="s">
        <v>12</v>
      </c>
      <c r="CU127" s="854"/>
      <c r="CV127" s="1068">
        <v>1</v>
      </c>
      <c r="CW127" s="854" t="s">
        <v>12</v>
      </c>
      <c r="CX127" s="854"/>
      <c r="CY127" s="1068">
        <v>1</v>
      </c>
      <c r="CZ127" s="854" t="s">
        <v>12</v>
      </c>
      <c r="DA127" s="854"/>
      <c r="DB127" s="1068">
        <v>1</v>
      </c>
      <c r="DC127" s="912" t="s">
        <v>12</v>
      </c>
      <c r="DD127" s="1068">
        <v>1</v>
      </c>
      <c r="DE127" s="912" t="s">
        <v>12</v>
      </c>
      <c r="DF127" s="1099">
        <v>1200</v>
      </c>
      <c r="DG127" s="854" t="s">
        <v>69</v>
      </c>
      <c r="DH127" s="903">
        <f t="shared" ref="DH127" si="12">(IF(((DF127/$C127)&lt;10),"&lt;10",ROUND((DF127/$C127),0)))</f>
        <v>17</v>
      </c>
      <c r="DI127" s="1068">
        <v>0.17</v>
      </c>
      <c r="DJ127" s="854" t="s">
        <v>69</v>
      </c>
      <c r="DK127" s="903"/>
      <c r="DL127" s="1068">
        <v>1</v>
      </c>
      <c r="DM127" s="854" t="s">
        <v>12</v>
      </c>
      <c r="DN127" s="854"/>
      <c r="DO127" s="1068">
        <v>1</v>
      </c>
      <c r="DP127" s="854" t="s">
        <v>12</v>
      </c>
      <c r="DQ127" s="854"/>
      <c r="DR127" s="1099">
        <v>500</v>
      </c>
      <c r="DS127" s="854" t="s">
        <v>69</v>
      </c>
      <c r="DT127" s="903" t="str">
        <f t="shared" ref="DT127" si="13">(IF(((DR127/$C127)&lt;10),"&lt;10",ROUND((DR127/$C127),0)))</f>
        <v>&lt;10</v>
      </c>
      <c r="DU127" s="1099">
        <v>310</v>
      </c>
      <c r="DV127" s="854" t="s">
        <v>69</v>
      </c>
      <c r="DW127" s="903" t="str">
        <f t="shared" ref="DW127" si="14">(IF(((DU127/$C127)&lt;10),"&lt;10",ROUND((DU127/$C127),0)))</f>
        <v>&lt;10</v>
      </c>
      <c r="DX127" s="1099">
        <v>160</v>
      </c>
      <c r="DY127" s="854" t="s">
        <v>69</v>
      </c>
      <c r="DZ127" s="903" t="str">
        <f t="shared" ref="DZ127" si="15">(IF(((DX127/$C127)&lt;10),"&lt;10",ROUND((DX127/$C127),0)))</f>
        <v>&lt;10</v>
      </c>
      <c r="EA127" s="1099">
        <v>1200</v>
      </c>
      <c r="EB127" s="854" t="s">
        <v>69</v>
      </c>
      <c r="EC127" s="903">
        <f t="shared" ref="EC127" si="16">(IF(((EA127/$C127)&lt;10),"&lt;10",ROUND((EA127/$C127),0)))</f>
        <v>17</v>
      </c>
      <c r="ED127" s="1068">
        <v>0.5</v>
      </c>
      <c r="EE127" s="912" t="s">
        <v>12</v>
      </c>
      <c r="EF127" s="1068">
        <v>0.68</v>
      </c>
      <c r="EG127" s="854"/>
      <c r="EH127" s="854"/>
      <c r="EI127" s="1099">
        <v>210</v>
      </c>
      <c r="EJ127" s="854" t="s">
        <v>69</v>
      </c>
      <c r="EK127" s="903" t="str">
        <f t="shared" ref="EK127" si="17">(IF(((EI127/$C127)&lt;10),"&lt;10",ROUND((EI127/$C127),0)))</f>
        <v>&lt;10</v>
      </c>
      <c r="EL127" s="1068">
        <v>27</v>
      </c>
      <c r="EM127" s="854"/>
      <c r="EN127" s="903"/>
      <c r="EO127" s="1099">
        <v>740</v>
      </c>
      <c r="EP127" s="854" t="s">
        <v>69</v>
      </c>
      <c r="EQ127" s="903">
        <f t="shared" ref="EQ127" si="18">(IF(((EO127/$C127)&lt;10),"&lt;10",ROUND((EO127/$C127),0)))</f>
        <v>11</v>
      </c>
      <c r="ER127" s="1099">
        <v>720</v>
      </c>
      <c r="ES127" s="854" t="s">
        <v>69</v>
      </c>
      <c r="ET127" s="903">
        <f t="shared" ref="ET127" si="19">(IF(((ER127/$C127)&lt;10),"&lt;10",ROUND((ER127/$C127),0)))</f>
        <v>10</v>
      </c>
      <c r="EU127" s="1099">
        <v>840</v>
      </c>
      <c r="EV127" s="854" t="s">
        <v>69</v>
      </c>
      <c r="EW127" s="903">
        <f t="shared" ref="EW127" si="20">(IF(((EU127/$C127)&lt;10),"&lt;10",ROUND((EU127/$C127),0)))</f>
        <v>12</v>
      </c>
      <c r="EX127" s="1068">
        <v>0.5</v>
      </c>
      <c r="EY127" s="854" t="s">
        <v>12</v>
      </c>
      <c r="EZ127" s="854"/>
      <c r="FA127" s="1068">
        <v>1</v>
      </c>
      <c r="FB127" s="854"/>
      <c r="FC127" s="854"/>
      <c r="FD127" s="1068">
        <v>0.5</v>
      </c>
      <c r="FE127" s="854" t="s">
        <v>12</v>
      </c>
      <c r="FF127" s="854"/>
      <c r="FG127" s="1099">
        <v>150</v>
      </c>
      <c r="FH127" s="854" t="s">
        <v>69</v>
      </c>
      <c r="FI127" s="903" t="str">
        <f t="shared" ref="FI127" si="21">(IF(((FG127/$C127)&lt;10),"&lt;10",ROUND((FG127/$C127),0)))</f>
        <v>&lt;10</v>
      </c>
      <c r="FJ127" s="1068">
        <v>53</v>
      </c>
      <c r="FK127" s="854"/>
      <c r="FL127" s="903" t="str">
        <f t="shared" ref="FL127" si="22">(IF(((FJ127/$C127)&lt;10),"&lt;10",ROUND((FJ127/$C127),0)))</f>
        <v>&lt;10</v>
      </c>
      <c r="FM127" s="1099">
        <v>1300</v>
      </c>
      <c r="FN127" s="854" t="s">
        <v>69</v>
      </c>
      <c r="FO127" s="903">
        <f t="shared" ref="FO127" si="23">(IF(((FM127/$C127)&lt;10),"&lt;10",ROUND((FM127/$C127),0)))</f>
        <v>19</v>
      </c>
      <c r="FP127" s="1099">
        <v>730</v>
      </c>
      <c r="FQ127" s="854" t="s">
        <v>69</v>
      </c>
      <c r="FR127" s="903">
        <f t="shared" ref="FR127" si="24">(IF(((FP127/$C127)&lt;10),"&lt;10",ROUND((FP127/$C127),0)))</f>
        <v>10</v>
      </c>
      <c r="FS127" s="1068">
        <v>0.5</v>
      </c>
      <c r="FT127" s="854" t="s">
        <v>12</v>
      </c>
      <c r="FU127" s="903"/>
      <c r="FV127" s="1068">
        <v>0.79</v>
      </c>
      <c r="FW127" s="854"/>
      <c r="FX127" s="854"/>
      <c r="FY127" s="1092">
        <v>0.79</v>
      </c>
      <c r="FZ127" s="854"/>
      <c r="GA127" s="854"/>
      <c r="GB127" s="1099">
        <v>160</v>
      </c>
      <c r="GC127" s="854"/>
      <c r="GD127" s="903" t="str">
        <f t="shared" ref="GD127" si="25">(IF(((GB127/$C127)&lt;10),"&lt;10",ROUND((GB127/$C127),0)))</f>
        <v>&lt;10</v>
      </c>
      <c r="GE127" s="1099">
        <v>160</v>
      </c>
      <c r="GF127" s="854"/>
      <c r="GG127" s="903" t="str">
        <f t="shared" ref="GG127" si="26">(IF(((GE127/$C127)&lt;10),"&lt;10",ROUND((GE127/$C127),0)))</f>
        <v>&lt;10</v>
      </c>
      <c r="GH127" s="1099">
        <v>1700</v>
      </c>
      <c r="GI127" s="854"/>
      <c r="GJ127" s="903">
        <f t="shared" ref="GJ127" si="27">(IF(((GH127/$C127)&lt;10),"&lt;10",ROUND((GH127/$C127),0)))</f>
        <v>24</v>
      </c>
      <c r="GK127" s="1004">
        <v>386</v>
      </c>
      <c r="GL127" s="855" t="s">
        <v>69</v>
      </c>
      <c r="GM127" s="903" t="str">
        <f t="shared" ref="GM127" si="28">(IF(((GK127/$C127)&lt;10),"&lt;10",ROUND((GK127/$C127),0)))</f>
        <v>&lt;10</v>
      </c>
      <c r="GN127" s="779">
        <v>0.37</v>
      </c>
      <c r="GO127" s="855" t="s">
        <v>8</v>
      </c>
      <c r="GP127" s="855"/>
      <c r="GQ127" s="779">
        <v>1.7</v>
      </c>
      <c r="GR127" s="855" t="s">
        <v>3</v>
      </c>
      <c r="GS127" s="855"/>
      <c r="GT127" s="779">
        <v>49.8</v>
      </c>
      <c r="GU127" s="855" t="s">
        <v>3</v>
      </c>
      <c r="GV127" s="903"/>
      <c r="GW127" s="1004">
        <v>337</v>
      </c>
      <c r="GX127" s="855" t="s">
        <v>69</v>
      </c>
      <c r="GY127" s="903" t="str">
        <f t="shared" ref="GY127" si="29">(IF(((GW127/$C127)&lt;10),"&lt;10",ROUND((GW127/$C127),0)))</f>
        <v>&lt;10</v>
      </c>
      <c r="GZ127" s="1004">
        <v>638</v>
      </c>
      <c r="HA127" s="855" t="s">
        <v>69</v>
      </c>
      <c r="HB127" s="903" t="str">
        <f t="shared" ref="HB127" si="30">(IF(((GZ127/$C127)&lt;10),"&lt;10",ROUND((GZ127/$C127),0)))</f>
        <v>&lt;10</v>
      </c>
      <c r="HC127" s="779">
        <v>1</v>
      </c>
      <c r="HD127" s="855" t="s">
        <v>12</v>
      </c>
      <c r="HE127" s="855"/>
      <c r="HF127" s="779">
        <v>0.31</v>
      </c>
      <c r="HG127" s="855" t="s">
        <v>8</v>
      </c>
      <c r="HH127" s="855"/>
      <c r="HI127" s="779">
        <v>1</v>
      </c>
      <c r="HJ127" s="855" t="s">
        <v>12</v>
      </c>
      <c r="HK127" s="855"/>
      <c r="HL127" s="779">
        <v>1</v>
      </c>
      <c r="HM127" s="855" t="s">
        <v>12</v>
      </c>
      <c r="HN127" s="855"/>
      <c r="HO127" s="779">
        <v>0.56000000000000005</v>
      </c>
      <c r="HP127" s="855" t="s">
        <v>8</v>
      </c>
      <c r="HQ127" s="855"/>
      <c r="HR127" s="779">
        <v>0.14000000000000001</v>
      </c>
      <c r="HS127" s="855" t="s">
        <v>8</v>
      </c>
      <c r="HT127" s="855"/>
      <c r="HU127" s="779">
        <v>0.34</v>
      </c>
      <c r="HV127" s="855" t="s">
        <v>8</v>
      </c>
      <c r="HW127" s="855"/>
      <c r="HX127" s="779">
        <v>0.71</v>
      </c>
      <c r="HY127" s="855" t="s">
        <v>8</v>
      </c>
      <c r="HZ127" s="855"/>
      <c r="IA127" s="779">
        <v>0.5</v>
      </c>
      <c r="IB127" s="855" t="s">
        <v>8</v>
      </c>
      <c r="IC127" s="855"/>
      <c r="ID127" s="779">
        <v>0.24000000000000002</v>
      </c>
      <c r="IE127" s="855" t="s">
        <v>8</v>
      </c>
      <c r="IF127" s="855"/>
      <c r="IG127" s="779">
        <v>0.62</v>
      </c>
      <c r="IH127" s="855" t="s">
        <v>8</v>
      </c>
      <c r="II127" s="855"/>
      <c r="IJ127" s="779">
        <v>1</v>
      </c>
      <c r="IK127" s="856" t="s">
        <v>12</v>
      </c>
      <c r="IL127" s="779">
        <v>1</v>
      </c>
      <c r="IM127" s="856" t="s">
        <v>12</v>
      </c>
      <c r="IN127" s="779">
        <v>6.6</v>
      </c>
      <c r="IO127" s="855" t="s">
        <v>3</v>
      </c>
      <c r="IP127" s="855"/>
      <c r="IQ127" s="779">
        <v>4.8</v>
      </c>
      <c r="IR127" s="855" t="s">
        <v>3</v>
      </c>
      <c r="IS127" s="855"/>
      <c r="IT127" s="779">
        <v>0.41</v>
      </c>
      <c r="IU127" s="855" t="s">
        <v>8</v>
      </c>
      <c r="IV127" s="855"/>
      <c r="IW127" s="870"/>
      <c r="IX127" s="1070"/>
      <c r="IY127" s="1070"/>
      <c r="IZ127" s="870"/>
      <c r="JA127" s="1070"/>
      <c r="JB127" s="1070"/>
      <c r="JC127" s="870"/>
      <c r="JD127" s="1070"/>
      <c r="JE127" s="1070"/>
      <c r="JF127" s="870"/>
      <c r="JG127" s="1070"/>
      <c r="JH127" s="1070"/>
      <c r="JI127" s="870"/>
      <c r="JJ127" s="1070"/>
      <c r="JK127" s="1070"/>
      <c r="JL127" s="870"/>
      <c r="JM127" s="913"/>
      <c r="JN127" s="913"/>
      <c r="JO127" s="1100">
        <v>113</v>
      </c>
      <c r="JP127" s="861" t="s">
        <v>3</v>
      </c>
      <c r="JQ127" s="903" t="str">
        <f t="shared" ref="JQ127" si="31">(IF(((JO127/$C127)&lt;10),"&lt;10",ROUND((JO127/$C127),0)))</f>
        <v>&lt;10</v>
      </c>
      <c r="JR127" s="1100">
        <v>107</v>
      </c>
      <c r="JS127" s="861" t="s">
        <v>3</v>
      </c>
      <c r="JT127" s="903" t="str">
        <f t="shared" ref="JT127" si="32">(IF(((JR127/$C127)&lt;10),"&lt;10",ROUND((JR127/$C127),0)))</f>
        <v>&lt;10</v>
      </c>
      <c r="JU127" s="1100">
        <v>220</v>
      </c>
      <c r="JV127" s="861" t="s">
        <v>3</v>
      </c>
      <c r="JW127" s="903" t="str">
        <f t="shared" ref="JW127" si="33">(IF(((JU127/$C127)&lt;10),"&lt;10",ROUND((JU127/$C127),0)))</f>
        <v>&lt;10</v>
      </c>
      <c r="JX127" s="1100">
        <v>174</v>
      </c>
      <c r="JY127" s="861" t="s">
        <v>3</v>
      </c>
      <c r="JZ127" s="903" t="str">
        <f t="shared" ref="JZ127" si="34">(IF(((JX127/$C127)&lt;10),"&lt;10",ROUND((JX127/$C127),0)))</f>
        <v>&lt;10</v>
      </c>
      <c r="KA127" s="1101">
        <v>160</v>
      </c>
      <c r="KB127" s="861" t="s">
        <v>3</v>
      </c>
      <c r="KC127" s="903" t="str">
        <f t="shared" ref="KC127" si="35">(IF(((KA127/$C127)&lt;10),"&lt;10",ROUND((KA127/$C127),0)))</f>
        <v>&lt;10</v>
      </c>
      <c r="KD127" s="1100">
        <v>100</v>
      </c>
      <c r="KE127" s="861"/>
      <c r="KF127" s="903" t="str">
        <f t="shared" ref="KF127" si="36">(IF(((KD127/$C127)&lt;10),"&lt;10",ROUND((KD127/$C127),0)))</f>
        <v>&lt;10</v>
      </c>
      <c r="KG127" s="1100">
        <v>140</v>
      </c>
      <c r="KH127" s="861"/>
      <c r="KI127" s="903" t="str">
        <f t="shared" ref="KI127" si="37">(IF(((KG127/$C127)&lt;10),"&lt;10",ROUND((KG127/$C127),0)))</f>
        <v>&lt;10</v>
      </c>
      <c r="KJ127" s="788">
        <v>0.15</v>
      </c>
      <c r="KK127" s="788" t="s">
        <v>12</v>
      </c>
      <c r="KL127" s="863">
        <v>0.2</v>
      </c>
      <c r="KM127" s="788" t="s">
        <v>8</v>
      </c>
      <c r="KN127" s="863">
        <v>0.21</v>
      </c>
      <c r="KO127" s="788" t="s">
        <v>8</v>
      </c>
      <c r="KP127" s="863">
        <v>0.41</v>
      </c>
      <c r="KQ127" s="788" t="s">
        <v>8</v>
      </c>
      <c r="KR127" s="788"/>
      <c r="KS127" s="864">
        <v>1.4</v>
      </c>
      <c r="KT127" s="861" t="s">
        <v>3</v>
      </c>
      <c r="KU127" s="861"/>
      <c r="KV127" s="788">
        <v>0.36</v>
      </c>
      <c r="KW127" s="861"/>
      <c r="KX127" s="861"/>
      <c r="KY127" s="788">
        <v>0.76</v>
      </c>
      <c r="KZ127" s="861"/>
      <c r="LA127" s="861"/>
      <c r="LB127" s="1100">
        <v>428</v>
      </c>
      <c r="LC127" s="997" t="s">
        <v>3</v>
      </c>
      <c r="LD127" s="903" t="str">
        <f t="shared" ref="LD127" si="38">(IF(((LB127/$C127)&lt;10),"&lt;10",ROUND((LB127/$C127),0)))</f>
        <v>&lt;10</v>
      </c>
      <c r="LE127" s="1100">
        <v>502</v>
      </c>
      <c r="LF127" s="861" t="s">
        <v>3</v>
      </c>
      <c r="LG127" s="903" t="str">
        <f t="shared" ref="LG127" si="39">(IF(((LE127/$C127)&lt;10),"&lt;10",ROUND((LE127/$C127),0)))</f>
        <v>&lt;10</v>
      </c>
      <c r="LH127" s="1100">
        <v>847</v>
      </c>
      <c r="LI127" s="861" t="s">
        <v>3</v>
      </c>
      <c r="LJ127" s="903">
        <f t="shared" ref="LJ127" si="40">(IF(((LH127/$C127)&lt;10),"&lt;10",ROUND((LH127/$C127),0)))</f>
        <v>12</v>
      </c>
      <c r="LK127" s="1100">
        <v>670</v>
      </c>
      <c r="LL127" s="997" t="s">
        <v>3</v>
      </c>
      <c r="LM127" s="903" t="str">
        <f t="shared" ref="LM127" si="41">(IF(((LK127/$C127)&lt;10),"&lt;10",ROUND((LK127/$C127),0)))</f>
        <v>&lt;10</v>
      </c>
      <c r="LN127" s="1101">
        <v>850</v>
      </c>
      <c r="LO127" s="861" t="s">
        <v>3</v>
      </c>
      <c r="LP127" s="1102">
        <f t="shared" ref="LP127" si="42">(IF(((LN127/$C127)&lt;10),"&lt;10",ROUND((LN127/$C127),0)))</f>
        <v>12</v>
      </c>
      <c r="LQ127" s="1101">
        <v>860</v>
      </c>
      <c r="LR127" s="861" t="s">
        <v>3</v>
      </c>
      <c r="LS127" s="1102">
        <f t="shared" ref="LS127" si="43">(IF(((LQ127/$C127)&lt;10),"&lt;10",ROUND((LQ127/$C127),0)))</f>
        <v>12</v>
      </c>
      <c r="LT127" s="1101">
        <v>990</v>
      </c>
      <c r="LU127" s="861" t="s">
        <v>3</v>
      </c>
      <c r="LV127" s="1102">
        <f t="shared" ref="LV127" si="44">(IF(((LT127/$C127)&lt;10),"&lt;10",ROUND((LT127/$C127),0)))</f>
        <v>14</v>
      </c>
      <c r="LW127" s="1100">
        <v>111</v>
      </c>
      <c r="LX127" s="861" t="s">
        <v>3</v>
      </c>
      <c r="LY127" s="1102" t="str">
        <f t="shared" ref="LY127" si="45">(IF(((LW127/$C127)&lt;10),"&lt;10",ROUND((LW127/$C127),0)))</f>
        <v>&lt;10</v>
      </c>
      <c r="LZ127" s="1100">
        <v>119</v>
      </c>
      <c r="MA127" s="997" t="s">
        <v>3</v>
      </c>
      <c r="MB127" s="1102" t="str">
        <f t="shared" ref="MB127" si="46">(IF(((LZ127/$C127)&lt;10),"&lt;10",ROUND((LZ127/$C127),0)))</f>
        <v>&lt;10</v>
      </c>
      <c r="MC127" s="1100">
        <v>116</v>
      </c>
      <c r="MD127" s="861" t="s">
        <v>3</v>
      </c>
      <c r="ME127" s="1102" t="str">
        <f t="shared" ref="ME127" si="47">(IF(((MC127/$C127)&lt;10),"&lt;10",ROUND((MC127/$C127),0)))</f>
        <v>&lt;10</v>
      </c>
      <c r="MF127" s="1100">
        <v>137</v>
      </c>
      <c r="MG127" s="861" t="s">
        <v>3</v>
      </c>
      <c r="MH127" s="1102" t="str">
        <f t="shared" ref="MH127" si="48">(IF(((MF127/$C127)&lt;10),"&lt;10",ROUND((MF127/$C127),0)))</f>
        <v>&lt;10</v>
      </c>
      <c r="MI127" s="1101">
        <v>190</v>
      </c>
      <c r="MJ127" s="997" t="s">
        <v>3</v>
      </c>
      <c r="MK127" s="1102" t="str">
        <f t="shared" ref="MK127" si="49">(IF(((MI127/$C127)&lt;10),"&lt;10",ROUND((MI127/$C127),0)))</f>
        <v>&lt;10</v>
      </c>
      <c r="ML127" s="1101">
        <v>150</v>
      </c>
      <c r="MM127" s="997"/>
      <c r="MN127" s="1102" t="str">
        <f t="shared" ref="MN127" si="50">(IF(((ML127/$C127)&lt;10),"&lt;10",ROUND((ML127/$C127),0)))</f>
        <v>&lt;10</v>
      </c>
      <c r="MO127" s="1101">
        <v>120</v>
      </c>
      <c r="MP127" s="997"/>
      <c r="MQ127" s="1102" t="str">
        <f t="shared" ref="MQ127" si="51">(IF(((MO127/$C127)&lt;10),"&lt;10",ROUND((MO127/$C127),0)))</f>
        <v>&lt;10</v>
      </c>
      <c r="MR127" s="1103">
        <v>1160</v>
      </c>
      <c r="MS127" s="861" t="s">
        <v>3</v>
      </c>
      <c r="MT127" s="1102">
        <f t="shared" ref="MT127" si="52">(IF(((MR127/$C127)&lt;10),"&lt;10",ROUND((MR127/$C127),0)))</f>
        <v>17</v>
      </c>
      <c r="MU127" s="1103">
        <v>1240</v>
      </c>
      <c r="MV127" s="861" t="s">
        <v>3</v>
      </c>
      <c r="MW127" s="1102">
        <f t="shared" ref="MW127" si="53">(IF(((MU127/$C127)&lt;10),"&lt;10",ROUND((MU127/$C127),0)))</f>
        <v>18</v>
      </c>
      <c r="MX127" s="1100">
        <v>634</v>
      </c>
      <c r="MY127" s="861" t="s">
        <v>3</v>
      </c>
      <c r="MZ127" s="1102" t="str">
        <f t="shared" ref="MZ127" si="54">(IF(((MX127/$C127)&lt;10),"&lt;10",ROUND((MX127/$C127),0)))</f>
        <v>&lt;10</v>
      </c>
      <c r="NA127" s="1104">
        <v>1730</v>
      </c>
      <c r="NB127" s="997" t="s">
        <v>3</v>
      </c>
      <c r="NC127" s="1102">
        <f t="shared" ref="NC127" si="55">(IF(((NA127/$C127)&lt;10),"&lt;10",ROUND((NA127/$C127),0)))</f>
        <v>25</v>
      </c>
      <c r="ND127" s="1105">
        <v>1600</v>
      </c>
      <c r="NE127" s="861" t="s">
        <v>3</v>
      </c>
      <c r="NF127" s="1102">
        <f t="shared" ref="NF127" si="56">(IF(((ND127/$C127)&lt;10),"&lt;10",ROUND((ND127/$C127),0)))</f>
        <v>23</v>
      </c>
      <c r="NG127" s="1105">
        <v>1700</v>
      </c>
      <c r="NH127" s="903"/>
      <c r="NI127" s="1102">
        <f t="shared" ref="NI127" si="57">(IF(((NG127/$C127)&lt;10),"&lt;10",ROUND((NG127/$C127),0)))</f>
        <v>24</v>
      </c>
      <c r="NJ127" s="1105">
        <v>2200</v>
      </c>
      <c r="NK127" s="903"/>
      <c r="NL127" s="1102">
        <f t="shared" ref="NL127" si="58">(IF(((NJ127/$C127)&lt;10),"&lt;10",ROUND((NJ127/$C127),0)))</f>
        <v>31</v>
      </c>
      <c r="NM127" s="1103">
        <v>1160</v>
      </c>
      <c r="NN127" s="861" t="s">
        <v>3</v>
      </c>
      <c r="NO127" s="1102">
        <f t="shared" ref="NO127" si="59">(IF(((NM127/$C127)&lt;10),"&lt;10",ROUND((NM127/$C127),0)))</f>
        <v>17</v>
      </c>
      <c r="NP127" s="1103">
        <v>1590</v>
      </c>
      <c r="NQ127" s="861" t="s">
        <v>3</v>
      </c>
      <c r="NR127" s="1102">
        <f t="shared" ref="NR127" si="60">(IF(((NP127/$C127)&lt;10),"&lt;10",ROUND((NP127/$C127),0)))</f>
        <v>23</v>
      </c>
      <c r="NS127" s="1103">
        <v>1530</v>
      </c>
      <c r="NT127" s="861" t="s">
        <v>3</v>
      </c>
      <c r="NU127" s="1102">
        <f t="shared" ref="NU127" si="61">(IF(((NS127/$C127)&lt;10),"&lt;10",ROUND((NS127/$C127),0)))</f>
        <v>22</v>
      </c>
      <c r="NV127" s="1103">
        <v>1080</v>
      </c>
      <c r="NW127" s="861" t="s">
        <v>3</v>
      </c>
      <c r="NX127" s="1102">
        <f t="shared" ref="NX127" si="62">(IF(((NV127/$C127)&lt;10),"&lt;10",ROUND((NV127/$C127),0)))</f>
        <v>15</v>
      </c>
      <c r="NY127" s="1105">
        <v>1300</v>
      </c>
      <c r="NZ127" s="861" t="s">
        <v>3</v>
      </c>
      <c r="OA127" s="1102">
        <f t="shared" ref="OA127" si="63">(IF(((NY127/$C127)&lt;10),"&lt;10",ROUND((NY127/$C127),0)))</f>
        <v>19</v>
      </c>
      <c r="OB127" s="1105">
        <v>1900</v>
      </c>
      <c r="OC127" s="861"/>
      <c r="OD127" s="1102">
        <f t="shared" ref="OD127" si="64">(IF(((OB127/$C127)&lt;10),"&lt;10",ROUND((OB127/$C127),0)))</f>
        <v>27</v>
      </c>
      <c r="OE127" s="1105">
        <v>1700</v>
      </c>
      <c r="OF127" s="861"/>
      <c r="OG127" s="1102">
        <f t="shared" ref="OG127" si="65">(IF(((OE127/$C127)&lt;10),"&lt;10",ROUND((OE127/$C127),0)))</f>
        <v>24</v>
      </c>
      <c r="OH127" s="1103">
        <v>1130</v>
      </c>
      <c r="OI127" s="861" t="s">
        <v>3</v>
      </c>
      <c r="OJ127" s="1102">
        <f t="shared" ref="OJ127" si="66">(IF(((OH127/$C127)&lt;10),"&lt;10",ROUND((OH127/$C127),0)))</f>
        <v>16</v>
      </c>
      <c r="OK127" s="1103">
        <v>1600</v>
      </c>
      <c r="OL127" s="861" t="s">
        <v>3</v>
      </c>
      <c r="OM127" s="1102">
        <f t="shared" ref="OM127" si="67">(IF(((OK127/$C127)&lt;10),"&lt;10",ROUND((OK127/$C127),0)))</f>
        <v>23</v>
      </c>
      <c r="ON127" s="1103">
        <v>1550</v>
      </c>
      <c r="OO127" s="861" t="s">
        <v>3</v>
      </c>
      <c r="OP127" s="1102">
        <f>(IF(((ON127/$C127)&lt;10),"&lt;10",ROUND((ON127/$C127),0)))</f>
        <v>22</v>
      </c>
      <c r="OQ127" s="1103">
        <v>1080</v>
      </c>
      <c r="OR127" s="861" t="s">
        <v>3</v>
      </c>
      <c r="OS127" s="1102">
        <f t="shared" ref="OS127" si="68">(IF(((OQ127/$C127)&lt;10),"&lt;10",ROUND((OQ127/$C127),0)))</f>
        <v>15</v>
      </c>
      <c r="OT127" s="1105">
        <v>1400</v>
      </c>
      <c r="OU127" s="1071" t="s">
        <v>3</v>
      </c>
      <c r="OV127" s="1102">
        <f t="shared" ref="OV127" si="69">(IF(((OT127/$C127)&lt;10),"&lt;10",ROUND((OT127/$C127),0)))</f>
        <v>20</v>
      </c>
      <c r="OW127" s="1105">
        <v>1900</v>
      </c>
      <c r="OX127" s="1071" t="s">
        <v>3</v>
      </c>
      <c r="OY127" s="1102">
        <f>(IF(((OW127/$C127)&lt;10),"&lt;10",ROUND((OW127/$C127),0)))</f>
        <v>27</v>
      </c>
      <c r="OZ127" s="1105">
        <v>1800</v>
      </c>
      <c r="PA127" s="1071"/>
      <c r="PB127" s="1102">
        <f>(IF(((OZ127/$C127)&lt;10),"&lt;10",ROUND((OZ127/$C127),0)))</f>
        <v>26</v>
      </c>
    </row>
    <row r="128" spans="1:418" ht="12.75" customHeight="1" x14ac:dyDescent="0.25">
      <c r="A128" s="1091" t="s">
        <v>135</v>
      </c>
      <c r="B128" s="1018" t="s">
        <v>557</v>
      </c>
      <c r="C128" s="2230" t="s">
        <v>2</v>
      </c>
      <c r="D128" s="769">
        <v>5.5E-2</v>
      </c>
      <c r="E128" s="1068">
        <v>1</v>
      </c>
      <c r="F128" s="854" t="s">
        <v>12</v>
      </c>
      <c r="G128" s="854"/>
      <c r="H128" s="1068">
        <v>1</v>
      </c>
      <c r="I128" s="854" t="s">
        <v>12</v>
      </c>
      <c r="J128" s="854"/>
      <c r="K128" s="1068">
        <v>1</v>
      </c>
      <c r="L128" s="854" t="s">
        <v>12</v>
      </c>
      <c r="M128" s="854"/>
      <c r="N128" s="1068">
        <v>1</v>
      </c>
      <c r="O128" s="854" t="s">
        <v>12</v>
      </c>
      <c r="P128" s="854"/>
      <c r="Q128" s="1068">
        <v>1</v>
      </c>
      <c r="R128" s="854" t="s">
        <v>12</v>
      </c>
      <c r="S128" s="854"/>
      <c r="T128" s="1068">
        <v>1</v>
      </c>
      <c r="U128" s="854" t="s">
        <v>12</v>
      </c>
      <c r="V128" s="854"/>
      <c r="W128" s="1068">
        <v>1</v>
      </c>
      <c r="X128" s="854" t="s">
        <v>12</v>
      </c>
      <c r="Y128" s="854"/>
      <c r="Z128" s="1068">
        <v>1</v>
      </c>
      <c r="AA128" s="854" t="s">
        <v>12</v>
      </c>
      <c r="AB128" s="854"/>
      <c r="AC128" s="1068">
        <v>1</v>
      </c>
      <c r="AD128" s="854" t="s">
        <v>12</v>
      </c>
      <c r="AE128" s="854"/>
      <c r="AF128" s="1068">
        <v>1</v>
      </c>
      <c r="AG128" s="854" t="s">
        <v>12</v>
      </c>
      <c r="AH128" s="854"/>
      <c r="AI128" s="1068">
        <v>1</v>
      </c>
      <c r="AJ128" s="854" t="s">
        <v>12</v>
      </c>
      <c r="AK128" s="854"/>
      <c r="AL128" s="1068">
        <v>1</v>
      </c>
      <c r="AM128" s="854" t="s">
        <v>12</v>
      </c>
      <c r="AN128" s="854"/>
      <c r="AO128" s="1068">
        <v>1</v>
      </c>
      <c r="AP128" s="854" t="s">
        <v>12</v>
      </c>
      <c r="AQ128" s="854"/>
      <c r="AR128" s="1068">
        <v>1</v>
      </c>
      <c r="AS128" s="854" t="s">
        <v>12</v>
      </c>
      <c r="AT128" s="854"/>
      <c r="AU128" s="1068">
        <v>1</v>
      </c>
      <c r="AV128" s="854" t="s">
        <v>12</v>
      </c>
      <c r="AW128" s="854"/>
      <c r="AX128" s="1068">
        <v>1</v>
      </c>
      <c r="AY128" s="854" t="s">
        <v>12</v>
      </c>
      <c r="AZ128" s="854"/>
      <c r="BA128" s="1068">
        <v>1</v>
      </c>
      <c r="BB128" s="854" t="s">
        <v>12</v>
      </c>
      <c r="BC128" s="854"/>
      <c r="BD128" s="1068">
        <v>1</v>
      </c>
      <c r="BE128" s="854" t="s">
        <v>12</v>
      </c>
      <c r="BF128" s="854"/>
      <c r="BG128" s="1068">
        <v>1</v>
      </c>
      <c r="BH128" s="854" t="s">
        <v>12</v>
      </c>
      <c r="BI128" s="854"/>
      <c r="BJ128" s="1068">
        <v>1</v>
      </c>
      <c r="BK128" s="854" t="s">
        <v>12</v>
      </c>
      <c r="BL128" s="854"/>
      <c r="BM128" s="1068">
        <v>1</v>
      </c>
      <c r="BN128" s="854" t="s">
        <v>12</v>
      </c>
      <c r="BO128" s="854"/>
      <c r="BP128" s="1068">
        <v>1</v>
      </c>
      <c r="BQ128" s="854" t="s">
        <v>12</v>
      </c>
      <c r="BR128" s="854"/>
      <c r="BS128" s="1068">
        <v>1</v>
      </c>
      <c r="BT128" s="912" t="s">
        <v>12</v>
      </c>
      <c r="BU128" s="1068">
        <v>1</v>
      </c>
      <c r="BV128" s="854" t="s">
        <v>12</v>
      </c>
      <c r="BW128" s="854"/>
      <c r="BX128" s="852"/>
      <c r="BY128" s="854" t="s">
        <v>3</v>
      </c>
      <c r="BZ128" s="854"/>
      <c r="CA128" s="852"/>
      <c r="CB128" s="854" t="s">
        <v>3</v>
      </c>
      <c r="CC128" s="854"/>
      <c r="CD128" s="852"/>
      <c r="CE128" s="854" t="s">
        <v>3</v>
      </c>
      <c r="CF128" s="854"/>
      <c r="CG128" s="852"/>
      <c r="CH128" s="854" t="s">
        <v>3</v>
      </c>
      <c r="CI128" s="854"/>
      <c r="CJ128" s="852"/>
      <c r="CK128" s="854" t="s">
        <v>3</v>
      </c>
      <c r="CL128" s="854"/>
      <c r="CM128" s="852"/>
      <c r="CN128" s="854" t="s">
        <v>3</v>
      </c>
      <c r="CO128" s="854"/>
      <c r="CP128" s="852"/>
      <c r="CQ128" s="854" t="s">
        <v>3</v>
      </c>
      <c r="CR128" s="854"/>
      <c r="CS128" s="852"/>
      <c r="CT128" s="854" t="s">
        <v>3</v>
      </c>
      <c r="CU128" s="854"/>
      <c r="CV128" s="852"/>
      <c r="CW128" s="854" t="s">
        <v>3</v>
      </c>
      <c r="CX128" s="854"/>
      <c r="CY128" s="852"/>
      <c r="CZ128" s="854" t="s">
        <v>3</v>
      </c>
      <c r="DA128" s="854"/>
      <c r="DB128" s="852"/>
      <c r="DC128" s="912" t="s">
        <v>3</v>
      </c>
      <c r="DD128" s="852"/>
      <c r="DE128" s="912" t="s">
        <v>3</v>
      </c>
      <c r="DF128" s="852"/>
      <c r="DG128" s="854" t="s">
        <v>3</v>
      </c>
      <c r="DH128" s="854"/>
      <c r="DI128" s="852"/>
      <c r="DJ128" s="854" t="s">
        <v>3</v>
      </c>
      <c r="DK128" s="854"/>
      <c r="DL128" s="1068">
        <v>1</v>
      </c>
      <c r="DM128" s="854" t="s">
        <v>12</v>
      </c>
      <c r="DN128" s="854"/>
      <c r="DO128" s="1068">
        <v>1</v>
      </c>
      <c r="DP128" s="854" t="s">
        <v>12</v>
      </c>
      <c r="DQ128" s="854"/>
      <c r="DR128" s="852"/>
      <c r="DS128" s="854" t="s">
        <v>3</v>
      </c>
      <c r="DT128" s="854"/>
      <c r="DU128" s="852"/>
      <c r="DV128" s="854" t="s">
        <v>3</v>
      </c>
      <c r="DW128" s="854"/>
      <c r="DX128" s="852"/>
      <c r="DY128" s="854" t="s">
        <v>3</v>
      </c>
      <c r="DZ128" s="854"/>
      <c r="EA128" s="1068">
        <v>0.5</v>
      </c>
      <c r="EB128" s="854" t="s">
        <v>12</v>
      </c>
      <c r="EC128" s="854"/>
      <c r="ED128" s="1068">
        <v>0.5</v>
      </c>
      <c r="EE128" s="912" t="s">
        <v>12</v>
      </c>
      <c r="EF128" s="1068">
        <v>0.5</v>
      </c>
      <c r="EG128" s="854" t="s">
        <v>12</v>
      </c>
      <c r="EH128" s="854"/>
      <c r="EI128" s="1068">
        <v>0.5</v>
      </c>
      <c r="EJ128" s="854" t="s">
        <v>12</v>
      </c>
      <c r="EK128" s="854"/>
      <c r="EL128" s="1068">
        <v>0.5</v>
      </c>
      <c r="EM128" s="854" t="s">
        <v>12</v>
      </c>
      <c r="EN128" s="854"/>
      <c r="EO128" s="1068">
        <v>0.5</v>
      </c>
      <c r="EP128" s="854" t="s">
        <v>12</v>
      </c>
      <c r="EQ128" s="854"/>
      <c r="ER128" s="1068">
        <v>0.5</v>
      </c>
      <c r="ES128" s="854" t="s">
        <v>12</v>
      </c>
      <c r="ET128" s="854"/>
      <c r="EU128" s="1068">
        <v>1.1000000000000001</v>
      </c>
      <c r="EV128" s="854" t="s">
        <v>12</v>
      </c>
      <c r="EW128" s="854"/>
      <c r="EX128" s="1068">
        <v>0.5</v>
      </c>
      <c r="EY128" s="854" t="s">
        <v>12</v>
      </c>
      <c r="EZ128" s="854"/>
      <c r="FA128" s="1068">
        <v>0.5</v>
      </c>
      <c r="FB128" s="854" t="s">
        <v>12</v>
      </c>
      <c r="FC128" s="854"/>
      <c r="FD128" s="1068">
        <v>0.5</v>
      </c>
      <c r="FE128" s="854" t="s">
        <v>12</v>
      </c>
      <c r="FF128" s="854"/>
      <c r="FG128" s="1068">
        <v>0.5</v>
      </c>
      <c r="FH128" s="854" t="s">
        <v>12</v>
      </c>
      <c r="FI128" s="854"/>
      <c r="FJ128" s="1068">
        <v>0.5</v>
      </c>
      <c r="FK128" s="854" t="s">
        <v>12</v>
      </c>
      <c r="FL128" s="854"/>
      <c r="FM128" s="1068">
        <v>5</v>
      </c>
      <c r="FN128" s="854" t="s">
        <v>12</v>
      </c>
      <c r="FO128" s="854"/>
      <c r="FP128" s="1068">
        <v>1.1000000000000001</v>
      </c>
      <c r="FQ128" s="854" t="s">
        <v>12</v>
      </c>
      <c r="FR128" s="854"/>
      <c r="FS128" s="1068">
        <v>0.5</v>
      </c>
      <c r="FT128" s="854" t="s">
        <v>12</v>
      </c>
      <c r="FU128" s="854"/>
      <c r="FV128" s="1068">
        <v>0.5</v>
      </c>
      <c r="FW128" s="854" t="s">
        <v>12</v>
      </c>
      <c r="FX128" s="854"/>
      <c r="FY128" s="1068">
        <v>0.5</v>
      </c>
      <c r="FZ128" s="854" t="s">
        <v>12</v>
      </c>
      <c r="GA128" s="854"/>
      <c r="GB128" s="1068">
        <v>0.5</v>
      </c>
      <c r="GC128" s="854" t="s">
        <v>12</v>
      </c>
      <c r="GD128" s="854"/>
      <c r="GE128" s="1068">
        <v>0.5</v>
      </c>
      <c r="GF128" s="854" t="s">
        <v>12</v>
      </c>
      <c r="GG128" s="854"/>
      <c r="GH128" s="1068">
        <v>5</v>
      </c>
      <c r="GI128" s="854" t="s">
        <v>12</v>
      </c>
      <c r="GJ128" s="854"/>
      <c r="GK128" s="779">
        <v>1</v>
      </c>
      <c r="GL128" s="855" t="s">
        <v>12</v>
      </c>
      <c r="GM128" s="855"/>
      <c r="GN128" s="779">
        <v>1</v>
      </c>
      <c r="GO128" s="855" t="s">
        <v>12</v>
      </c>
      <c r="GP128" s="855"/>
      <c r="GQ128" s="779">
        <v>1</v>
      </c>
      <c r="GR128" s="855" t="s">
        <v>12</v>
      </c>
      <c r="GS128" s="855"/>
      <c r="GT128" s="779">
        <v>1</v>
      </c>
      <c r="GU128" s="855" t="s">
        <v>12</v>
      </c>
      <c r="GV128" s="855"/>
      <c r="GW128" s="779">
        <v>1</v>
      </c>
      <c r="GX128" s="855" t="s">
        <v>12</v>
      </c>
      <c r="GY128" s="855"/>
      <c r="GZ128" s="779">
        <v>5</v>
      </c>
      <c r="HA128" s="855" t="s">
        <v>12</v>
      </c>
      <c r="HB128" s="855"/>
      <c r="HC128" s="779">
        <v>1</v>
      </c>
      <c r="HD128" s="855" t="s">
        <v>12</v>
      </c>
      <c r="HE128" s="855"/>
      <c r="HF128" s="779">
        <v>1</v>
      </c>
      <c r="HG128" s="855" t="s">
        <v>12</v>
      </c>
      <c r="HH128" s="855"/>
      <c r="HI128" s="779">
        <v>1</v>
      </c>
      <c r="HJ128" s="855" t="s">
        <v>12</v>
      </c>
      <c r="HK128" s="855"/>
      <c r="HL128" s="779">
        <v>1</v>
      </c>
      <c r="HM128" s="855" t="s">
        <v>12</v>
      </c>
      <c r="HN128" s="855"/>
      <c r="HO128" s="779">
        <v>1</v>
      </c>
      <c r="HP128" s="855" t="s">
        <v>12</v>
      </c>
      <c r="HQ128" s="855"/>
      <c r="HR128" s="779">
        <v>1</v>
      </c>
      <c r="HS128" s="855" t="s">
        <v>12</v>
      </c>
      <c r="HT128" s="855"/>
      <c r="HU128" s="779">
        <v>1</v>
      </c>
      <c r="HV128" s="855" t="s">
        <v>12</v>
      </c>
      <c r="HW128" s="855"/>
      <c r="HX128" s="779">
        <v>1</v>
      </c>
      <c r="HY128" s="855" t="s">
        <v>12</v>
      </c>
      <c r="HZ128" s="855"/>
      <c r="IA128" s="779">
        <v>1</v>
      </c>
      <c r="IB128" s="855" t="s">
        <v>12</v>
      </c>
      <c r="IC128" s="855"/>
      <c r="ID128" s="779">
        <v>1</v>
      </c>
      <c r="IE128" s="855" t="s">
        <v>12</v>
      </c>
      <c r="IF128" s="855"/>
      <c r="IG128" s="779">
        <v>1</v>
      </c>
      <c r="IH128" s="855" t="s">
        <v>12</v>
      </c>
      <c r="II128" s="855"/>
      <c r="IJ128" s="779">
        <v>1</v>
      </c>
      <c r="IK128" s="856" t="s">
        <v>12</v>
      </c>
      <c r="IL128" s="779">
        <v>1</v>
      </c>
      <c r="IM128" s="856" t="s">
        <v>12</v>
      </c>
      <c r="IN128" s="779">
        <v>1</v>
      </c>
      <c r="IO128" s="855" t="s">
        <v>12</v>
      </c>
      <c r="IP128" s="855"/>
      <c r="IQ128" s="779">
        <v>1</v>
      </c>
      <c r="IR128" s="855" t="s">
        <v>12</v>
      </c>
      <c r="IS128" s="855"/>
      <c r="IT128" s="779">
        <v>1</v>
      </c>
      <c r="IU128" s="855" t="s">
        <v>12</v>
      </c>
      <c r="IV128" s="855"/>
      <c r="IW128" s="870"/>
      <c r="IX128" s="1070"/>
      <c r="IY128" s="1070"/>
      <c r="IZ128" s="870"/>
      <c r="JA128" s="1070"/>
      <c r="JB128" s="1070"/>
      <c r="JC128" s="870"/>
      <c r="JD128" s="1070"/>
      <c r="JE128" s="1070"/>
      <c r="JF128" s="870"/>
      <c r="JG128" s="1070"/>
      <c r="JH128" s="1070"/>
      <c r="JI128" s="870"/>
      <c r="JJ128" s="1070"/>
      <c r="JK128" s="1070"/>
      <c r="JL128" s="870"/>
      <c r="JM128" s="913"/>
      <c r="JN128" s="913"/>
      <c r="JO128" s="788"/>
      <c r="JP128" s="861"/>
      <c r="JQ128" s="861"/>
      <c r="JR128" s="788"/>
      <c r="JS128" s="861"/>
      <c r="JT128" s="861"/>
      <c r="JU128" s="788"/>
      <c r="JV128" s="861"/>
      <c r="JW128" s="861"/>
      <c r="JX128" s="788"/>
      <c r="JY128" s="861"/>
      <c r="JZ128" s="861"/>
      <c r="KA128" s="943"/>
      <c r="KB128" s="861"/>
      <c r="KC128" s="861"/>
      <c r="KD128" s="788"/>
      <c r="KE128" s="861"/>
      <c r="KF128" s="861"/>
      <c r="KG128" s="861"/>
      <c r="KH128" s="861"/>
      <c r="KI128" s="861"/>
      <c r="KJ128" s="788"/>
      <c r="KK128" s="788"/>
      <c r="KL128" s="788"/>
      <c r="KM128" s="788"/>
      <c r="KN128" s="788"/>
      <c r="KO128" s="788"/>
      <c r="KP128" s="788"/>
      <c r="KQ128" s="788"/>
      <c r="KR128" s="788"/>
      <c r="KS128" s="943"/>
      <c r="KT128" s="861"/>
      <c r="KU128" s="861"/>
      <c r="KV128" s="788"/>
      <c r="KW128" s="861"/>
      <c r="KX128" s="861"/>
      <c r="KY128" s="788"/>
      <c r="KZ128" s="861"/>
      <c r="LA128" s="861"/>
      <c r="LB128" s="788"/>
      <c r="LC128" s="997"/>
      <c r="LD128" s="997"/>
      <c r="LE128" s="788"/>
      <c r="LF128" s="861"/>
      <c r="LG128" s="861"/>
      <c r="LH128" s="788"/>
      <c r="LI128" s="861"/>
      <c r="LJ128" s="861"/>
      <c r="LK128" s="788"/>
      <c r="LL128" s="997"/>
      <c r="LM128" s="997"/>
      <c r="LN128" s="943"/>
      <c r="LO128" s="861"/>
      <c r="LP128" s="861"/>
      <c r="LQ128" s="788"/>
      <c r="LR128" s="861"/>
      <c r="LS128" s="861"/>
      <c r="LT128" s="788"/>
      <c r="LU128" s="861"/>
      <c r="LV128" s="861"/>
      <c r="LW128" s="788"/>
      <c r="LX128" s="861"/>
      <c r="LY128" s="861"/>
      <c r="LZ128" s="788"/>
      <c r="MA128" s="997"/>
      <c r="MB128" s="997"/>
      <c r="MC128" s="788"/>
      <c r="MD128" s="861"/>
      <c r="ME128" s="861"/>
      <c r="MF128" s="788"/>
      <c r="MG128" s="861"/>
      <c r="MH128" s="861"/>
      <c r="MI128" s="943"/>
      <c r="MJ128" s="997"/>
      <c r="MK128" s="997"/>
      <c r="ML128" s="996"/>
      <c r="MM128" s="997"/>
      <c r="MN128" s="997"/>
      <c r="MO128" s="996"/>
      <c r="MP128" s="997"/>
      <c r="MQ128" s="997"/>
      <c r="MR128" s="788"/>
      <c r="MS128" s="861"/>
      <c r="MT128" s="861"/>
      <c r="MU128" s="788"/>
      <c r="MV128" s="861"/>
      <c r="MW128" s="861"/>
      <c r="MX128" s="788"/>
      <c r="MY128" s="861"/>
      <c r="MZ128" s="861"/>
      <c r="NA128" s="788"/>
      <c r="NB128" s="997"/>
      <c r="NC128" s="997"/>
      <c r="ND128" s="943"/>
      <c r="NE128" s="861"/>
      <c r="NF128" s="861"/>
      <c r="NG128" s="788"/>
      <c r="NH128" s="861"/>
      <c r="NI128" s="861"/>
      <c r="NJ128" s="788"/>
      <c r="NK128" s="861"/>
      <c r="NL128" s="861"/>
      <c r="NM128" s="788"/>
      <c r="NN128" s="861"/>
      <c r="NO128" s="861"/>
      <c r="NP128" s="788"/>
      <c r="NQ128" s="861"/>
      <c r="NR128" s="861"/>
      <c r="NS128" s="788"/>
      <c r="NT128" s="861"/>
      <c r="NU128" s="861"/>
      <c r="NV128" s="788"/>
      <c r="NW128" s="861"/>
      <c r="NX128" s="861"/>
      <c r="NY128" s="943"/>
      <c r="NZ128" s="861"/>
      <c r="OA128" s="861"/>
      <c r="OB128" s="788"/>
      <c r="OC128" s="861"/>
      <c r="OD128" s="861"/>
      <c r="OE128" s="788"/>
      <c r="OF128" s="861"/>
      <c r="OG128" s="861"/>
      <c r="OH128" s="788"/>
      <c r="OI128" s="861"/>
      <c r="OJ128" s="861"/>
      <c r="OK128" s="788"/>
      <c r="OL128" s="861"/>
      <c r="OM128" s="861"/>
      <c r="ON128" s="788"/>
      <c r="OO128" s="861"/>
      <c r="OP128" s="861"/>
      <c r="OQ128" s="788"/>
      <c r="OR128" s="861"/>
      <c r="OS128" s="861"/>
      <c r="OT128" s="943"/>
      <c r="OU128" s="1071"/>
      <c r="OV128" s="1071"/>
      <c r="OW128" s="943"/>
      <c r="OX128" s="1071"/>
      <c r="OY128" s="1071"/>
      <c r="OZ128" s="943"/>
      <c r="PA128" s="1071"/>
      <c r="PB128" s="1071"/>
    </row>
    <row r="129" spans="1:418" ht="12.75" customHeight="1" x14ac:dyDescent="0.25">
      <c r="A129" s="1091" t="s">
        <v>136</v>
      </c>
      <c r="B129" s="1018" t="s">
        <v>557</v>
      </c>
      <c r="C129" s="2230" t="s">
        <v>2</v>
      </c>
      <c r="D129" s="769">
        <v>61</v>
      </c>
      <c r="E129" s="1068">
        <v>1</v>
      </c>
      <c r="F129" s="854" t="s">
        <v>12</v>
      </c>
      <c r="G129" s="854"/>
      <c r="H129" s="1068">
        <v>1</v>
      </c>
      <c r="I129" s="854" t="s">
        <v>12</v>
      </c>
      <c r="J129" s="854"/>
      <c r="K129" s="1068">
        <v>1</v>
      </c>
      <c r="L129" s="854" t="s">
        <v>12</v>
      </c>
      <c r="M129" s="854"/>
      <c r="N129" s="1068">
        <v>1</v>
      </c>
      <c r="O129" s="854" t="s">
        <v>12</v>
      </c>
      <c r="P129" s="854"/>
      <c r="Q129" s="1068">
        <v>1</v>
      </c>
      <c r="R129" s="854" t="s">
        <v>12</v>
      </c>
      <c r="S129" s="854"/>
      <c r="T129" s="1068">
        <v>1</v>
      </c>
      <c r="U129" s="854" t="s">
        <v>12</v>
      </c>
      <c r="V129" s="854"/>
      <c r="W129" s="1068">
        <v>1</v>
      </c>
      <c r="X129" s="854" t="s">
        <v>12</v>
      </c>
      <c r="Y129" s="854"/>
      <c r="Z129" s="1068">
        <v>1</v>
      </c>
      <c r="AA129" s="854" t="s">
        <v>12</v>
      </c>
      <c r="AB129" s="854"/>
      <c r="AC129" s="1068">
        <v>1</v>
      </c>
      <c r="AD129" s="854" t="s">
        <v>12</v>
      </c>
      <c r="AE129" s="854"/>
      <c r="AF129" s="1068">
        <v>1</v>
      </c>
      <c r="AG129" s="854" t="s">
        <v>12</v>
      </c>
      <c r="AH129" s="854"/>
      <c r="AI129" s="1068">
        <v>1</v>
      </c>
      <c r="AJ129" s="854" t="s">
        <v>12</v>
      </c>
      <c r="AK129" s="854"/>
      <c r="AL129" s="1068">
        <v>1</v>
      </c>
      <c r="AM129" s="854" t="s">
        <v>12</v>
      </c>
      <c r="AN129" s="854"/>
      <c r="AO129" s="1068">
        <v>1</v>
      </c>
      <c r="AP129" s="854" t="s">
        <v>12</v>
      </c>
      <c r="AQ129" s="854"/>
      <c r="AR129" s="1068">
        <v>1</v>
      </c>
      <c r="AS129" s="854" t="s">
        <v>12</v>
      </c>
      <c r="AT129" s="854"/>
      <c r="AU129" s="1068">
        <v>1</v>
      </c>
      <c r="AV129" s="854" t="s">
        <v>12</v>
      </c>
      <c r="AW129" s="854"/>
      <c r="AX129" s="1068">
        <v>1</v>
      </c>
      <c r="AY129" s="854" t="s">
        <v>12</v>
      </c>
      <c r="AZ129" s="854"/>
      <c r="BA129" s="1068">
        <v>1</v>
      </c>
      <c r="BB129" s="854" t="s">
        <v>12</v>
      </c>
      <c r="BC129" s="854"/>
      <c r="BD129" s="1068">
        <v>1</v>
      </c>
      <c r="BE129" s="854" t="s">
        <v>12</v>
      </c>
      <c r="BF129" s="854"/>
      <c r="BG129" s="1068">
        <v>1</v>
      </c>
      <c r="BH129" s="854" t="s">
        <v>12</v>
      </c>
      <c r="BI129" s="854"/>
      <c r="BJ129" s="1068">
        <v>1</v>
      </c>
      <c r="BK129" s="854" t="s">
        <v>12</v>
      </c>
      <c r="BL129" s="854"/>
      <c r="BM129" s="1068">
        <v>1</v>
      </c>
      <c r="BN129" s="854" t="s">
        <v>12</v>
      </c>
      <c r="BO129" s="854"/>
      <c r="BP129" s="1068">
        <v>1</v>
      </c>
      <c r="BQ129" s="854" t="s">
        <v>12</v>
      </c>
      <c r="BR129" s="854"/>
      <c r="BS129" s="1068">
        <v>1</v>
      </c>
      <c r="BT129" s="912" t="s">
        <v>12</v>
      </c>
      <c r="BU129" s="1068">
        <v>1</v>
      </c>
      <c r="BV129" s="854" t="s">
        <v>12</v>
      </c>
      <c r="BW129" s="854"/>
      <c r="BX129" s="1068">
        <v>1</v>
      </c>
      <c r="BY129" s="854" t="s">
        <v>12</v>
      </c>
      <c r="BZ129" s="854"/>
      <c r="CA129" s="1068">
        <v>1</v>
      </c>
      <c r="CB129" s="854" t="s">
        <v>12</v>
      </c>
      <c r="CC129" s="854"/>
      <c r="CD129" s="1068">
        <v>1</v>
      </c>
      <c r="CE129" s="854" t="s">
        <v>12</v>
      </c>
      <c r="CF129" s="854"/>
      <c r="CG129" s="1068">
        <v>1</v>
      </c>
      <c r="CH129" s="854" t="s">
        <v>12</v>
      </c>
      <c r="CI129" s="854"/>
      <c r="CJ129" s="1068">
        <v>1</v>
      </c>
      <c r="CK129" s="854" t="s">
        <v>12</v>
      </c>
      <c r="CL129" s="854"/>
      <c r="CM129" s="1068">
        <v>1</v>
      </c>
      <c r="CN129" s="854" t="s">
        <v>12</v>
      </c>
      <c r="CO129" s="854"/>
      <c r="CP129" s="1068">
        <v>1</v>
      </c>
      <c r="CQ129" s="854" t="s">
        <v>12</v>
      </c>
      <c r="CR129" s="854"/>
      <c r="CS129" s="1068">
        <v>1</v>
      </c>
      <c r="CT129" s="854" t="s">
        <v>12</v>
      </c>
      <c r="CU129" s="854"/>
      <c r="CV129" s="1068">
        <v>1</v>
      </c>
      <c r="CW129" s="854" t="s">
        <v>12</v>
      </c>
      <c r="CX129" s="854"/>
      <c r="CY129" s="1068">
        <v>1</v>
      </c>
      <c r="CZ129" s="854" t="s">
        <v>12</v>
      </c>
      <c r="DA129" s="854"/>
      <c r="DB129" s="1068">
        <v>1</v>
      </c>
      <c r="DC129" s="912" t="s">
        <v>12</v>
      </c>
      <c r="DD129" s="1068">
        <v>1</v>
      </c>
      <c r="DE129" s="912" t="s">
        <v>12</v>
      </c>
      <c r="DF129" s="1068">
        <v>1</v>
      </c>
      <c r="DG129" s="854" t="s">
        <v>12</v>
      </c>
      <c r="DH129" s="854"/>
      <c r="DI129" s="1068">
        <v>1</v>
      </c>
      <c r="DJ129" s="854" t="s">
        <v>12</v>
      </c>
      <c r="DK129" s="854"/>
      <c r="DL129" s="1068">
        <v>1</v>
      </c>
      <c r="DM129" s="854" t="s">
        <v>12</v>
      </c>
      <c r="DN129" s="854"/>
      <c r="DO129" s="1068">
        <v>1</v>
      </c>
      <c r="DP129" s="854" t="s">
        <v>12</v>
      </c>
      <c r="DQ129" s="854"/>
      <c r="DR129" s="1068">
        <v>1</v>
      </c>
      <c r="DS129" s="854" t="s">
        <v>12</v>
      </c>
      <c r="DT129" s="854"/>
      <c r="DU129" s="1068">
        <v>1</v>
      </c>
      <c r="DV129" s="854" t="s">
        <v>12</v>
      </c>
      <c r="DW129" s="854"/>
      <c r="DX129" s="1068">
        <v>1</v>
      </c>
      <c r="DY129" s="854" t="s">
        <v>12</v>
      </c>
      <c r="DZ129" s="854"/>
      <c r="EA129" s="852"/>
      <c r="EB129" s="854" t="s">
        <v>3</v>
      </c>
      <c r="EC129" s="854"/>
      <c r="ED129" s="852"/>
      <c r="EE129" s="912" t="s">
        <v>3</v>
      </c>
      <c r="EF129" s="852"/>
      <c r="EG129" s="854" t="s">
        <v>3</v>
      </c>
      <c r="EH129" s="854"/>
      <c r="EI129" s="852"/>
      <c r="EJ129" s="854" t="s">
        <v>3</v>
      </c>
      <c r="EK129" s="854"/>
      <c r="EL129" s="852"/>
      <c r="EM129" s="854" t="s">
        <v>3</v>
      </c>
      <c r="EN129" s="854"/>
      <c r="EO129" s="852"/>
      <c r="EP129" s="854" t="s">
        <v>3</v>
      </c>
      <c r="EQ129" s="854"/>
      <c r="ER129" s="852"/>
      <c r="ES129" s="854" t="s">
        <v>3</v>
      </c>
      <c r="ET129" s="854"/>
      <c r="EU129" s="852"/>
      <c r="EV129" s="854" t="s">
        <v>3</v>
      </c>
      <c r="EW129" s="854"/>
      <c r="EX129" s="852"/>
      <c r="EY129" s="854" t="s">
        <v>3</v>
      </c>
      <c r="EZ129" s="854"/>
      <c r="FA129" s="852"/>
      <c r="FB129" s="854" t="s">
        <v>3</v>
      </c>
      <c r="FC129" s="854"/>
      <c r="FD129" s="852"/>
      <c r="FE129" s="854" t="s">
        <v>3</v>
      </c>
      <c r="FF129" s="854"/>
      <c r="FG129" s="852"/>
      <c r="FH129" s="854" t="s">
        <v>3</v>
      </c>
      <c r="FI129" s="854"/>
      <c r="FJ129" s="852"/>
      <c r="FK129" s="854" t="s">
        <v>3</v>
      </c>
      <c r="FL129" s="854"/>
      <c r="FM129" s="852"/>
      <c r="FN129" s="854" t="s">
        <v>3</v>
      </c>
      <c r="FO129" s="854"/>
      <c r="FP129" s="852"/>
      <c r="FQ129" s="854" t="s">
        <v>3</v>
      </c>
      <c r="FR129" s="854"/>
      <c r="FS129" s="852"/>
      <c r="FT129" s="854" t="s">
        <v>3</v>
      </c>
      <c r="FU129" s="854"/>
      <c r="FV129" s="852"/>
      <c r="FW129" s="854" t="s">
        <v>3</v>
      </c>
      <c r="FX129" s="854"/>
      <c r="FY129" s="852"/>
      <c r="FZ129" s="854" t="s">
        <v>3</v>
      </c>
      <c r="GA129" s="854"/>
      <c r="GB129" s="852"/>
      <c r="GC129" s="854" t="s">
        <v>3</v>
      </c>
      <c r="GD129" s="854"/>
      <c r="GE129" s="852"/>
      <c r="GF129" s="854" t="s">
        <v>3</v>
      </c>
      <c r="GG129" s="854"/>
      <c r="GH129" s="852"/>
      <c r="GI129" s="854" t="s">
        <v>3</v>
      </c>
      <c r="GJ129" s="854"/>
      <c r="GK129" s="779">
        <v>1</v>
      </c>
      <c r="GL129" s="855" t="s">
        <v>12</v>
      </c>
      <c r="GM129" s="855"/>
      <c r="GN129" s="779">
        <v>1</v>
      </c>
      <c r="GO129" s="855" t="s">
        <v>12</v>
      </c>
      <c r="GP129" s="855"/>
      <c r="GQ129" s="779">
        <v>1</v>
      </c>
      <c r="GR129" s="855" t="s">
        <v>12</v>
      </c>
      <c r="GS129" s="855"/>
      <c r="GT129" s="779">
        <v>1</v>
      </c>
      <c r="GU129" s="855" t="s">
        <v>12</v>
      </c>
      <c r="GV129" s="855"/>
      <c r="GW129" s="779">
        <v>1</v>
      </c>
      <c r="GX129" s="855" t="s">
        <v>12</v>
      </c>
      <c r="GY129" s="855"/>
      <c r="GZ129" s="779">
        <v>5</v>
      </c>
      <c r="HA129" s="855" t="s">
        <v>12</v>
      </c>
      <c r="HB129" s="855"/>
      <c r="HC129" s="779">
        <v>1</v>
      </c>
      <c r="HD129" s="855" t="s">
        <v>12</v>
      </c>
      <c r="HE129" s="855"/>
      <c r="HF129" s="779">
        <v>1</v>
      </c>
      <c r="HG129" s="855" t="s">
        <v>12</v>
      </c>
      <c r="HH129" s="855"/>
      <c r="HI129" s="779">
        <v>1</v>
      </c>
      <c r="HJ129" s="855" t="s">
        <v>12</v>
      </c>
      <c r="HK129" s="855"/>
      <c r="HL129" s="779">
        <v>1</v>
      </c>
      <c r="HM129" s="855" t="s">
        <v>12</v>
      </c>
      <c r="HN129" s="855"/>
      <c r="HO129" s="779">
        <v>1</v>
      </c>
      <c r="HP129" s="855" t="s">
        <v>12</v>
      </c>
      <c r="HQ129" s="855"/>
      <c r="HR129" s="779">
        <v>1</v>
      </c>
      <c r="HS129" s="855" t="s">
        <v>12</v>
      </c>
      <c r="HT129" s="855"/>
      <c r="HU129" s="779">
        <v>1</v>
      </c>
      <c r="HV129" s="855" t="s">
        <v>12</v>
      </c>
      <c r="HW129" s="855"/>
      <c r="HX129" s="779">
        <v>1</v>
      </c>
      <c r="HY129" s="855" t="s">
        <v>12</v>
      </c>
      <c r="HZ129" s="855"/>
      <c r="IA129" s="779">
        <v>1</v>
      </c>
      <c r="IB129" s="855" t="s">
        <v>12</v>
      </c>
      <c r="IC129" s="855"/>
      <c r="ID129" s="779">
        <v>1</v>
      </c>
      <c r="IE129" s="855" t="s">
        <v>12</v>
      </c>
      <c r="IF129" s="855"/>
      <c r="IG129" s="779">
        <v>1</v>
      </c>
      <c r="IH129" s="855" t="s">
        <v>12</v>
      </c>
      <c r="II129" s="855"/>
      <c r="IJ129" s="779">
        <v>1</v>
      </c>
      <c r="IK129" s="856" t="s">
        <v>12</v>
      </c>
      <c r="IL129" s="779">
        <v>1</v>
      </c>
      <c r="IM129" s="856" t="s">
        <v>12</v>
      </c>
      <c r="IN129" s="779">
        <v>1</v>
      </c>
      <c r="IO129" s="855" t="s">
        <v>12</v>
      </c>
      <c r="IP129" s="855"/>
      <c r="IQ129" s="779">
        <v>1</v>
      </c>
      <c r="IR129" s="855" t="s">
        <v>12</v>
      </c>
      <c r="IS129" s="855"/>
      <c r="IT129" s="779">
        <v>1</v>
      </c>
      <c r="IU129" s="855" t="s">
        <v>12</v>
      </c>
      <c r="IV129" s="855"/>
      <c r="IW129" s="870"/>
      <c r="IX129" s="1070"/>
      <c r="IY129" s="1070"/>
      <c r="IZ129" s="870"/>
      <c r="JA129" s="1070"/>
      <c r="JB129" s="1070"/>
      <c r="JC129" s="870"/>
      <c r="JD129" s="1070"/>
      <c r="JE129" s="1070"/>
      <c r="JF129" s="870"/>
      <c r="JG129" s="1070"/>
      <c r="JH129" s="1070"/>
      <c r="JI129" s="870"/>
      <c r="JJ129" s="1070"/>
      <c r="JK129" s="1070"/>
      <c r="JL129" s="870"/>
      <c r="JM129" s="913"/>
      <c r="JN129" s="913"/>
      <c r="JO129" s="788"/>
      <c r="JP129" s="861"/>
      <c r="JQ129" s="861"/>
      <c r="JR129" s="788"/>
      <c r="JS129" s="861"/>
      <c r="JT129" s="861"/>
      <c r="JU129" s="788"/>
      <c r="JV129" s="861"/>
      <c r="JW129" s="861"/>
      <c r="JX129" s="788"/>
      <c r="JY129" s="861"/>
      <c r="JZ129" s="861"/>
      <c r="KA129" s="943"/>
      <c r="KB129" s="861"/>
      <c r="KC129" s="861"/>
      <c r="KD129" s="788"/>
      <c r="KE129" s="861"/>
      <c r="KF129" s="861"/>
      <c r="KG129" s="861"/>
      <c r="KH129" s="861"/>
      <c r="KI129" s="861"/>
      <c r="KJ129" s="788"/>
      <c r="KK129" s="788"/>
      <c r="KL129" s="788"/>
      <c r="KM129" s="788"/>
      <c r="KN129" s="996"/>
      <c r="KO129" s="996"/>
      <c r="KP129" s="996"/>
      <c r="KQ129" s="996"/>
      <c r="KR129" s="996"/>
      <c r="KS129" s="998"/>
      <c r="KT129" s="997"/>
      <c r="KU129" s="997"/>
      <c r="KV129" s="996"/>
      <c r="KW129" s="997"/>
      <c r="KX129" s="997"/>
      <c r="KY129" s="996"/>
      <c r="KZ129" s="997"/>
      <c r="LA129" s="997"/>
      <c r="LB129" s="996"/>
      <c r="LC129" s="997"/>
      <c r="LD129" s="997"/>
      <c r="LE129" s="788"/>
      <c r="LF129" s="861"/>
      <c r="LG129" s="861"/>
      <c r="LH129" s="788"/>
      <c r="LI129" s="861"/>
      <c r="LJ129" s="861"/>
      <c r="LK129" s="788"/>
      <c r="LL129" s="997"/>
      <c r="LM129" s="997"/>
      <c r="LN129" s="943"/>
      <c r="LO129" s="861"/>
      <c r="LP129" s="861"/>
      <c r="LQ129" s="788"/>
      <c r="LR129" s="861"/>
      <c r="LS129" s="861"/>
      <c r="LT129" s="788"/>
      <c r="LU129" s="861"/>
      <c r="LV129" s="861"/>
      <c r="LW129" s="788"/>
      <c r="LX129" s="861"/>
      <c r="LY129" s="861"/>
      <c r="LZ129" s="788"/>
      <c r="MA129" s="997"/>
      <c r="MB129" s="997"/>
      <c r="MC129" s="788"/>
      <c r="MD129" s="861"/>
      <c r="ME129" s="861"/>
      <c r="MF129" s="788"/>
      <c r="MG129" s="861"/>
      <c r="MH129" s="861"/>
      <c r="MI129" s="943"/>
      <c r="MJ129" s="997"/>
      <c r="MK129" s="997"/>
      <c r="ML129" s="996"/>
      <c r="MM129" s="997"/>
      <c r="MN129" s="997"/>
      <c r="MO129" s="996"/>
      <c r="MP129" s="997"/>
      <c r="MQ129" s="997"/>
      <c r="MR129" s="788"/>
      <c r="MS129" s="861"/>
      <c r="MT129" s="861"/>
      <c r="MU129" s="788"/>
      <c r="MV129" s="861"/>
      <c r="MW129" s="861"/>
      <c r="MX129" s="788"/>
      <c r="MY129" s="861"/>
      <c r="MZ129" s="861"/>
      <c r="NA129" s="788"/>
      <c r="NB129" s="997"/>
      <c r="NC129" s="997"/>
      <c r="ND129" s="943"/>
      <c r="NE129" s="861"/>
      <c r="NF129" s="861"/>
      <c r="NG129" s="788"/>
      <c r="NH129" s="861"/>
      <c r="NI129" s="861"/>
      <c r="NJ129" s="788"/>
      <c r="NK129" s="861"/>
      <c r="NL129" s="861"/>
      <c r="NM129" s="788"/>
      <c r="NN129" s="861"/>
      <c r="NO129" s="861"/>
      <c r="NP129" s="788"/>
      <c r="NQ129" s="861"/>
      <c r="NR129" s="861"/>
      <c r="NS129" s="788"/>
      <c r="NT129" s="861"/>
      <c r="NU129" s="861"/>
      <c r="NV129" s="788"/>
      <c r="NW129" s="861"/>
      <c r="NX129" s="861"/>
      <c r="NY129" s="943"/>
      <c r="NZ129" s="861"/>
      <c r="OA129" s="861"/>
      <c r="OB129" s="788"/>
      <c r="OC129" s="861"/>
      <c r="OD129" s="861"/>
      <c r="OE129" s="788"/>
      <c r="OF129" s="861"/>
      <c r="OG129" s="861"/>
      <c r="OH129" s="788"/>
      <c r="OI129" s="861"/>
      <c r="OJ129" s="861"/>
      <c r="OK129" s="788"/>
      <c r="OL129" s="861"/>
      <c r="OM129" s="861"/>
      <c r="ON129" s="788"/>
      <c r="OO129" s="861"/>
      <c r="OP129" s="861"/>
      <c r="OQ129" s="788"/>
      <c r="OR129" s="861"/>
      <c r="OS129" s="861"/>
      <c r="OT129" s="943"/>
      <c r="OU129" s="1071"/>
      <c r="OV129" s="1071"/>
      <c r="OW129" s="943"/>
      <c r="OX129" s="1071"/>
      <c r="OY129" s="1071"/>
      <c r="OZ129" s="943"/>
      <c r="PA129" s="1071"/>
      <c r="PB129" s="1071"/>
    </row>
    <row r="130" spans="1:418" ht="12.75" customHeight="1" x14ac:dyDescent="0.25">
      <c r="A130" s="1091" t="s">
        <v>137</v>
      </c>
      <c r="B130" s="911" t="s">
        <v>591</v>
      </c>
      <c r="C130" s="2230" t="s">
        <v>2</v>
      </c>
      <c r="D130" s="769">
        <v>390</v>
      </c>
      <c r="E130" s="1068">
        <v>1</v>
      </c>
      <c r="F130" s="854" t="s">
        <v>12</v>
      </c>
      <c r="G130" s="854"/>
      <c r="H130" s="1068">
        <v>1</v>
      </c>
      <c r="I130" s="854" t="s">
        <v>12</v>
      </c>
      <c r="J130" s="854"/>
      <c r="K130" s="1068">
        <v>1</v>
      </c>
      <c r="L130" s="854" t="s">
        <v>12</v>
      </c>
      <c r="M130" s="854"/>
      <c r="N130" s="1068">
        <v>1</v>
      </c>
      <c r="O130" s="854" t="s">
        <v>12</v>
      </c>
      <c r="P130" s="854"/>
      <c r="Q130" s="1068">
        <v>1</v>
      </c>
      <c r="R130" s="854" t="s">
        <v>12</v>
      </c>
      <c r="S130" s="854"/>
      <c r="T130" s="1068">
        <v>1</v>
      </c>
      <c r="U130" s="854" t="s">
        <v>12</v>
      </c>
      <c r="V130" s="854"/>
      <c r="W130" s="1068">
        <v>1</v>
      </c>
      <c r="X130" s="854" t="s">
        <v>12</v>
      </c>
      <c r="Y130" s="854"/>
      <c r="Z130" s="1068">
        <v>1</v>
      </c>
      <c r="AA130" s="854" t="s">
        <v>12</v>
      </c>
      <c r="AB130" s="854"/>
      <c r="AC130" s="1068">
        <v>1</v>
      </c>
      <c r="AD130" s="854" t="s">
        <v>12</v>
      </c>
      <c r="AE130" s="854"/>
      <c r="AF130" s="1068">
        <v>1</v>
      </c>
      <c r="AG130" s="854" t="s">
        <v>12</v>
      </c>
      <c r="AH130" s="854"/>
      <c r="AI130" s="1068">
        <v>1</v>
      </c>
      <c r="AJ130" s="854" t="s">
        <v>12</v>
      </c>
      <c r="AK130" s="854"/>
      <c r="AL130" s="1068">
        <v>1</v>
      </c>
      <c r="AM130" s="854" t="s">
        <v>12</v>
      </c>
      <c r="AN130" s="854"/>
      <c r="AO130" s="1068">
        <v>1</v>
      </c>
      <c r="AP130" s="854" t="s">
        <v>12</v>
      </c>
      <c r="AQ130" s="854"/>
      <c r="AR130" s="1068">
        <v>1</v>
      </c>
      <c r="AS130" s="854" t="s">
        <v>12</v>
      </c>
      <c r="AT130" s="854"/>
      <c r="AU130" s="1068">
        <v>1</v>
      </c>
      <c r="AV130" s="854" t="s">
        <v>12</v>
      </c>
      <c r="AW130" s="854"/>
      <c r="AX130" s="1068">
        <v>1</v>
      </c>
      <c r="AY130" s="854" t="s">
        <v>12</v>
      </c>
      <c r="AZ130" s="854"/>
      <c r="BA130" s="1068">
        <v>1</v>
      </c>
      <c r="BB130" s="854" t="s">
        <v>12</v>
      </c>
      <c r="BC130" s="854"/>
      <c r="BD130" s="1068">
        <v>1</v>
      </c>
      <c r="BE130" s="854" t="s">
        <v>12</v>
      </c>
      <c r="BF130" s="854"/>
      <c r="BG130" s="1068">
        <v>1</v>
      </c>
      <c r="BH130" s="854" t="s">
        <v>12</v>
      </c>
      <c r="BI130" s="854"/>
      <c r="BJ130" s="1068">
        <v>1</v>
      </c>
      <c r="BK130" s="854" t="s">
        <v>12</v>
      </c>
      <c r="BL130" s="854"/>
      <c r="BM130" s="1068">
        <v>1</v>
      </c>
      <c r="BN130" s="854" t="s">
        <v>12</v>
      </c>
      <c r="BO130" s="854"/>
      <c r="BP130" s="1068">
        <v>1</v>
      </c>
      <c r="BQ130" s="854" t="s">
        <v>12</v>
      </c>
      <c r="BR130" s="854"/>
      <c r="BS130" s="1068">
        <v>1</v>
      </c>
      <c r="BT130" s="912" t="s">
        <v>12</v>
      </c>
      <c r="BU130" s="1068">
        <v>1</v>
      </c>
      <c r="BV130" s="854" t="s">
        <v>12</v>
      </c>
      <c r="BW130" s="854"/>
      <c r="BX130" s="1068">
        <v>1</v>
      </c>
      <c r="BY130" s="854" t="s">
        <v>12</v>
      </c>
      <c r="BZ130" s="854"/>
      <c r="CA130" s="1068">
        <v>1</v>
      </c>
      <c r="CB130" s="854" t="s">
        <v>12</v>
      </c>
      <c r="CC130" s="854"/>
      <c r="CD130" s="1068">
        <v>1</v>
      </c>
      <c r="CE130" s="854" t="s">
        <v>12</v>
      </c>
      <c r="CF130" s="854"/>
      <c r="CG130" s="1068">
        <v>1</v>
      </c>
      <c r="CH130" s="854" t="s">
        <v>12</v>
      </c>
      <c r="CI130" s="854"/>
      <c r="CJ130" s="1068">
        <v>1</v>
      </c>
      <c r="CK130" s="854" t="s">
        <v>12</v>
      </c>
      <c r="CL130" s="854"/>
      <c r="CM130" s="1068">
        <v>1</v>
      </c>
      <c r="CN130" s="854" t="s">
        <v>12</v>
      </c>
      <c r="CO130" s="854"/>
      <c r="CP130" s="1068">
        <v>1</v>
      </c>
      <c r="CQ130" s="854" t="s">
        <v>12</v>
      </c>
      <c r="CR130" s="854"/>
      <c r="CS130" s="1068">
        <v>1</v>
      </c>
      <c r="CT130" s="854" t="s">
        <v>12</v>
      </c>
      <c r="CU130" s="854"/>
      <c r="CV130" s="1068">
        <v>1</v>
      </c>
      <c r="CW130" s="854" t="s">
        <v>12</v>
      </c>
      <c r="CX130" s="854"/>
      <c r="CY130" s="1068">
        <v>1</v>
      </c>
      <c r="CZ130" s="854" t="s">
        <v>12</v>
      </c>
      <c r="DA130" s="854"/>
      <c r="DB130" s="1068">
        <v>1</v>
      </c>
      <c r="DC130" s="912" t="s">
        <v>12</v>
      </c>
      <c r="DD130" s="1068">
        <v>1</v>
      </c>
      <c r="DE130" s="912" t="s">
        <v>12</v>
      </c>
      <c r="DF130" s="1068">
        <v>1</v>
      </c>
      <c r="DG130" s="854" t="s">
        <v>12</v>
      </c>
      <c r="DH130" s="854"/>
      <c r="DI130" s="1068">
        <v>1</v>
      </c>
      <c r="DJ130" s="854" t="s">
        <v>12</v>
      </c>
      <c r="DK130" s="854"/>
      <c r="DL130" s="1068">
        <v>1</v>
      </c>
      <c r="DM130" s="854" t="s">
        <v>12</v>
      </c>
      <c r="DN130" s="854"/>
      <c r="DO130" s="1068">
        <v>1</v>
      </c>
      <c r="DP130" s="854" t="s">
        <v>12</v>
      </c>
      <c r="DQ130" s="854"/>
      <c r="DR130" s="1068">
        <v>1</v>
      </c>
      <c r="DS130" s="854" t="s">
        <v>12</v>
      </c>
      <c r="DT130" s="854"/>
      <c r="DU130" s="1068">
        <v>1</v>
      </c>
      <c r="DV130" s="854" t="s">
        <v>12</v>
      </c>
      <c r="DW130" s="854"/>
      <c r="DX130" s="1068">
        <v>1</v>
      </c>
      <c r="DY130" s="854" t="s">
        <v>12</v>
      </c>
      <c r="DZ130" s="854"/>
      <c r="EA130" s="852"/>
      <c r="EB130" s="854" t="s">
        <v>3</v>
      </c>
      <c r="EC130" s="854"/>
      <c r="ED130" s="852"/>
      <c r="EE130" s="912" t="s">
        <v>3</v>
      </c>
      <c r="EF130" s="852"/>
      <c r="EG130" s="854" t="s">
        <v>3</v>
      </c>
      <c r="EH130" s="854"/>
      <c r="EI130" s="852"/>
      <c r="EJ130" s="854" t="s">
        <v>3</v>
      </c>
      <c r="EK130" s="854"/>
      <c r="EL130" s="852"/>
      <c r="EM130" s="854" t="s">
        <v>3</v>
      </c>
      <c r="EN130" s="854"/>
      <c r="EO130" s="852"/>
      <c r="EP130" s="854" t="s">
        <v>3</v>
      </c>
      <c r="EQ130" s="854"/>
      <c r="ER130" s="852"/>
      <c r="ES130" s="854" t="s">
        <v>3</v>
      </c>
      <c r="ET130" s="854"/>
      <c r="EU130" s="852"/>
      <c r="EV130" s="854" t="s">
        <v>3</v>
      </c>
      <c r="EW130" s="854"/>
      <c r="EX130" s="852"/>
      <c r="EY130" s="854" t="s">
        <v>3</v>
      </c>
      <c r="EZ130" s="854"/>
      <c r="FA130" s="852"/>
      <c r="FB130" s="854" t="s">
        <v>3</v>
      </c>
      <c r="FC130" s="854"/>
      <c r="FD130" s="852"/>
      <c r="FE130" s="854" t="s">
        <v>3</v>
      </c>
      <c r="FF130" s="854"/>
      <c r="FG130" s="852"/>
      <c r="FH130" s="854" t="s">
        <v>3</v>
      </c>
      <c r="FI130" s="854"/>
      <c r="FJ130" s="852"/>
      <c r="FK130" s="854" t="s">
        <v>3</v>
      </c>
      <c r="FL130" s="854"/>
      <c r="FM130" s="852"/>
      <c r="FN130" s="854" t="s">
        <v>3</v>
      </c>
      <c r="FO130" s="854"/>
      <c r="FP130" s="852"/>
      <c r="FQ130" s="854" t="s">
        <v>3</v>
      </c>
      <c r="FR130" s="854"/>
      <c r="FS130" s="852"/>
      <c r="FT130" s="854" t="s">
        <v>3</v>
      </c>
      <c r="FU130" s="854"/>
      <c r="FV130" s="852"/>
      <c r="FW130" s="854" t="s">
        <v>3</v>
      </c>
      <c r="FX130" s="854"/>
      <c r="FY130" s="852"/>
      <c r="FZ130" s="854" t="s">
        <v>3</v>
      </c>
      <c r="GA130" s="854"/>
      <c r="GB130" s="852"/>
      <c r="GC130" s="854" t="s">
        <v>3</v>
      </c>
      <c r="GD130" s="854"/>
      <c r="GE130" s="852"/>
      <c r="GF130" s="854" t="s">
        <v>3</v>
      </c>
      <c r="GG130" s="854"/>
      <c r="GH130" s="852"/>
      <c r="GI130" s="854" t="s">
        <v>3</v>
      </c>
      <c r="GJ130" s="854"/>
      <c r="GK130" s="779">
        <v>1</v>
      </c>
      <c r="GL130" s="855" t="s">
        <v>12</v>
      </c>
      <c r="GM130" s="855"/>
      <c r="GN130" s="779">
        <v>1</v>
      </c>
      <c r="GO130" s="855" t="s">
        <v>12</v>
      </c>
      <c r="GP130" s="855"/>
      <c r="GQ130" s="779">
        <v>1</v>
      </c>
      <c r="GR130" s="855" t="s">
        <v>12</v>
      </c>
      <c r="GS130" s="855"/>
      <c r="GT130" s="779">
        <v>1</v>
      </c>
      <c r="GU130" s="855" t="s">
        <v>12</v>
      </c>
      <c r="GV130" s="855"/>
      <c r="GW130" s="779">
        <v>1</v>
      </c>
      <c r="GX130" s="855" t="s">
        <v>12</v>
      </c>
      <c r="GY130" s="855"/>
      <c r="GZ130" s="779">
        <v>5</v>
      </c>
      <c r="HA130" s="855" t="s">
        <v>12</v>
      </c>
      <c r="HB130" s="855"/>
      <c r="HC130" s="779">
        <v>1</v>
      </c>
      <c r="HD130" s="855" t="s">
        <v>12</v>
      </c>
      <c r="HE130" s="855"/>
      <c r="HF130" s="779">
        <v>1</v>
      </c>
      <c r="HG130" s="855" t="s">
        <v>12</v>
      </c>
      <c r="HH130" s="855"/>
      <c r="HI130" s="779">
        <v>1</v>
      </c>
      <c r="HJ130" s="855" t="s">
        <v>12</v>
      </c>
      <c r="HK130" s="855"/>
      <c r="HL130" s="779">
        <v>1</v>
      </c>
      <c r="HM130" s="855" t="s">
        <v>12</v>
      </c>
      <c r="HN130" s="855"/>
      <c r="HO130" s="779">
        <v>1</v>
      </c>
      <c r="HP130" s="855" t="s">
        <v>12</v>
      </c>
      <c r="HQ130" s="855"/>
      <c r="HR130" s="779">
        <v>1</v>
      </c>
      <c r="HS130" s="855" t="s">
        <v>12</v>
      </c>
      <c r="HT130" s="855"/>
      <c r="HU130" s="779">
        <v>1</v>
      </c>
      <c r="HV130" s="855" t="s">
        <v>12</v>
      </c>
      <c r="HW130" s="855"/>
      <c r="HX130" s="779">
        <v>1</v>
      </c>
      <c r="HY130" s="855" t="s">
        <v>12</v>
      </c>
      <c r="HZ130" s="855"/>
      <c r="IA130" s="779">
        <v>1</v>
      </c>
      <c r="IB130" s="855" t="s">
        <v>12</v>
      </c>
      <c r="IC130" s="855"/>
      <c r="ID130" s="779">
        <v>1</v>
      </c>
      <c r="IE130" s="855" t="s">
        <v>12</v>
      </c>
      <c r="IF130" s="855"/>
      <c r="IG130" s="779">
        <v>1</v>
      </c>
      <c r="IH130" s="855" t="s">
        <v>12</v>
      </c>
      <c r="II130" s="855"/>
      <c r="IJ130" s="779">
        <v>1</v>
      </c>
      <c r="IK130" s="856" t="s">
        <v>12</v>
      </c>
      <c r="IL130" s="779">
        <v>1</v>
      </c>
      <c r="IM130" s="856" t="s">
        <v>12</v>
      </c>
      <c r="IN130" s="779">
        <v>1</v>
      </c>
      <c r="IO130" s="855" t="s">
        <v>12</v>
      </c>
      <c r="IP130" s="855"/>
      <c r="IQ130" s="779">
        <v>1</v>
      </c>
      <c r="IR130" s="855" t="s">
        <v>12</v>
      </c>
      <c r="IS130" s="855"/>
      <c r="IT130" s="779">
        <v>1</v>
      </c>
      <c r="IU130" s="855" t="s">
        <v>12</v>
      </c>
      <c r="IV130" s="855"/>
      <c r="IW130" s="870"/>
      <c r="IX130" s="1070"/>
      <c r="IY130" s="1070"/>
      <c r="IZ130" s="870"/>
      <c r="JA130" s="1070"/>
      <c r="JB130" s="1070"/>
      <c r="JC130" s="870"/>
      <c r="JD130" s="1070"/>
      <c r="JE130" s="1070"/>
      <c r="JF130" s="870"/>
      <c r="JG130" s="1070"/>
      <c r="JH130" s="1070"/>
      <c r="JI130" s="870"/>
      <c r="JJ130" s="1070"/>
      <c r="JK130" s="1070"/>
      <c r="JL130" s="870"/>
      <c r="JM130" s="913"/>
      <c r="JN130" s="913"/>
      <c r="JO130" s="788"/>
      <c r="JP130" s="861"/>
      <c r="JQ130" s="861"/>
      <c r="JR130" s="788"/>
      <c r="JS130" s="861"/>
      <c r="JT130" s="861"/>
      <c r="JU130" s="788"/>
      <c r="JV130" s="861"/>
      <c r="JW130" s="861"/>
      <c r="JX130" s="788"/>
      <c r="JY130" s="861"/>
      <c r="JZ130" s="861"/>
      <c r="KA130" s="943"/>
      <c r="KB130" s="861"/>
      <c r="KC130" s="861"/>
      <c r="KD130" s="788"/>
      <c r="KE130" s="861"/>
      <c r="KF130" s="861"/>
      <c r="KG130" s="861"/>
      <c r="KH130" s="861"/>
      <c r="KI130" s="861"/>
      <c r="KJ130" s="788"/>
      <c r="KK130" s="788"/>
      <c r="KL130" s="788"/>
      <c r="KM130" s="788"/>
      <c r="KN130" s="996"/>
      <c r="KO130" s="996"/>
      <c r="KP130" s="996"/>
      <c r="KQ130" s="996"/>
      <c r="KR130" s="996"/>
      <c r="KS130" s="998"/>
      <c r="KT130" s="997"/>
      <c r="KU130" s="997"/>
      <c r="KV130" s="996"/>
      <c r="KW130" s="997"/>
      <c r="KX130" s="997"/>
      <c r="KY130" s="996"/>
      <c r="KZ130" s="997"/>
      <c r="LA130" s="997"/>
      <c r="LB130" s="996"/>
      <c r="LC130" s="997"/>
      <c r="LD130" s="997"/>
      <c r="LE130" s="788"/>
      <c r="LF130" s="861"/>
      <c r="LG130" s="861"/>
      <c r="LH130" s="788"/>
      <c r="LI130" s="861"/>
      <c r="LJ130" s="861"/>
      <c r="LK130" s="788"/>
      <c r="LL130" s="997"/>
      <c r="LM130" s="997"/>
      <c r="LN130" s="943"/>
      <c r="LO130" s="861"/>
      <c r="LP130" s="861"/>
      <c r="LQ130" s="788"/>
      <c r="LR130" s="861"/>
      <c r="LS130" s="861"/>
      <c r="LT130" s="788"/>
      <c r="LU130" s="861"/>
      <c r="LV130" s="861"/>
      <c r="LW130" s="788"/>
      <c r="LX130" s="861"/>
      <c r="LY130" s="861"/>
      <c r="LZ130" s="788"/>
      <c r="MA130" s="997"/>
      <c r="MB130" s="997"/>
      <c r="MC130" s="788"/>
      <c r="MD130" s="861"/>
      <c r="ME130" s="861"/>
      <c r="MF130" s="788"/>
      <c r="MG130" s="861"/>
      <c r="MH130" s="861"/>
      <c r="MI130" s="943"/>
      <c r="MJ130" s="997"/>
      <c r="MK130" s="997"/>
      <c r="ML130" s="996"/>
      <c r="MM130" s="997"/>
      <c r="MN130" s="997"/>
      <c r="MO130" s="996"/>
      <c r="MP130" s="997"/>
      <c r="MQ130" s="997"/>
      <c r="MR130" s="788"/>
      <c r="MS130" s="861"/>
      <c r="MT130" s="861"/>
      <c r="MU130" s="788"/>
      <c r="MV130" s="861"/>
      <c r="MW130" s="861"/>
      <c r="MX130" s="788"/>
      <c r="MY130" s="861"/>
      <c r="MZ130" s="861"/>
      <c r="NA130" s="788"/>
      <c r="NB130" s="997"/>
      <c r="NC130" s="997"/>
      <c r="ND130" s="943"/>
      <c r="NE130" s="861"/>
      <c r="NF130" s="861"/>
      <c r="NG130" s="788"/>
      <c r="NH130" s="861"/>
      <c r="NI130" s="861"/>
      <c r="NJ130" s="788"/>
      <c r="NK130" s="861"/>
      <c r="NL130" s="861"/>
      <c r="NM130" s="788"/>
      <c r="NN130" s="861"/>
      <c r="NO130" s="861"/>
      <c r="NP130" s="788"/>
      <c r="NQ130" s="861"/>
      <c r="NR130" s="861"/>
      <c r="NS130" s="788"/>
      <c r="NT130" s="861"/>
      <c r="NU130" s="861"/>
      <c r="NV130" s="788"/>
      <c r="NW130" s="861"/>
      <c r="NX130" s="861"/>
      <c r="NY130" s="943"/>
      <c r="NZ130" s="861"/>
      <c r="OA130" s="861"/>
      <c r="OB130" s="788"/>
      <c r="OC130" s="861"/>
      <c r="OD130" s="861"/>
      <c r="OE130" s="788"/>
      <c r="OF130" s="861"/>
      <c r="OG130" s="861"/>
      <c r="OH130" s="788"/>
      <c r="OI130" s="861"/>
      <c r="OJ130" s="861"/>
      <c r="OK130" s="788"/>
      <c r="OL130" s="861"/>
      <c r="OM130" s="861"/>
      <c r="ON130" s="788"/>
      <c r="OO130" s="861"/>
      <c r="OP130" s="861"/>
      <c r="OQ130" s="788"/>
      <c r="OR130" s="861"/>
      <c r="OS130" s="861"/>
      <c r="OT130" s="943"/>
      <c r="OU130" s="1071"/>
      <c r="OV130" s="1071"/>
      <c r="OW130" s="943"/>
      <c r="OX130" s="1071"/>
      <c r="OY130" s="1071"/>
      <c r="OZ130" s="943"/>
      <c r="PA130" s="1071"/>
      <c r="PB130" s="1071"/>
    </row>
    <row r="131" spans="1:418" ht="12.75" customHeight="1" x14ac:dyDescent="0.25">
      <c r="A131" s="1091" t="s">
        <v>138</v>
      </c>
      <c r="B131" s="911" t="s">
        <v>557</v>
      </c>
      <c r="C131" s="869">
        <v>7.3</v>
      </c>
      <c r="D131" s="770" t="s">
        <v>2</v>
      </c>
      <c r="E131" s="1068">
        <v>1</v>
      </c>
      <c r="F131" s="854" t="s">
        <v>12</v>
      </c>
      <c r="G131" s="854"/>
      <c r="H131" s="1068">
        <v>1</v>
      </c>
      <c r="I131" s="854" t="s">
        <v>12</v>
      </c>
      <c r="J131" s="854"/>
      <c r="K131" s="1068">
        <v>1</v>
      </c>
      <c r="L131" s="854" t="s">
        <v>12</v>
      </c>
      <c r="M131" s="854"/>
      <c r="N131" s="1068">
        <v>1</v>
      </c>
      <c r="O131" s="854" t="s">
        <v>12</v>
      </c>
      <c r="P131" s="854"/>
      <c r="Q131" s="1068">
        <v>1</v>
      </c>
      <c r="R131" s="854" t="s">
        <v>12</v>
      </c>
      <c r="S131" s="854"/>
      <c r="T131" s="1068">
        <v>1</v>
      </c>
      <c r="U131" s="854" t="s">
        <v>12</v>
      </c>
      <c r="V131" s="854"/>
      <c r="W131" s="1068">
        <v>1</v>
      </c>
      <c r="X131" s="854" t="s">
        <v>12</v>
      </c>
      <c r="Y131" s="854"/>
      <c r="Z131" s="1068">
        <v>1</v>
      </c>
      <c r="AA131" s="854" t="s">
        <v>12</v>
      </c>
      <c r="AB131" s="854"/>
      <c r="AC131" s="1068">
        <v>1</v>
      </c>
      <c r="AD131" s="854" t="s">
        <v>12</v>
      </c>
      <c r="AE131" s="854"/>
      <c r="AF131" s="1068">
        <v>1</v>
      </c>
      <c r="AG131" s="854" t="s">
        <v>12</v>
      </c>
      <c r="AH131" s="854"/>
      <c r="AI131" s="1068">
        <v>1</v>
      </c>
      <c r="AJ131" s="854" t="s">
        <v>12</v>
      </c>
      <c r="AK131" s="854"/>
      <c r="AL131" s="1068">
        <v>1</v>
      </c>
      <c r="AM131" s="854" t="s">
        <v>12</v>
      </c>
      <c r="AN131" s="854"/>
      <c r="AO131" s="1068">
        <v>1</v>
      </c>
      <c r="AP131" s="854" t="s">
        <v>12</v>
      </c>
      <c r="AQ131" s="854"/>
      <c r="AR131" s="1068">
        <v>1</v>
      </c>
      <c r="AS131" s="854" t="s">
        <v>12</v>
      </c>
      <c r="AT131" s="854"/>
      <c r="AU131" s="1068">
        <v>1</v>
      </c>
      <c r="AV131" s="854" t="s">
        <v>12</v>
      </c>
      <c r="AW131" s="854"/>
      <c r="AX131" s="1068">
        <v>1</v>
      </c>
      <c r="AY131" s="854" t="s">
        <v>12</v>
      </c>
      <c r="AZ131" s="854"/>
      <c r="BA131" s="1068">
        <v>1</v>
      </c>
      <c r="BB131" s="854" t="s">
        <v>12</v>
      </c>
      <c r="BC131" s="854"/>
      <c r="BD131" s="1068">
        <v>1</v>
      </c>
      <c r="BE131" s="854" t="s">
        <v>12</v>
      </c>
      <c r="BF131" s="854"/>
      <c r="BG131" s="1068">
        <v>1</v>
      </c>
      <c r="BH131" s="854" t="s">
        <v>12</v>
      </c>
      <c r="BI131" s="854"/>
      <c r="BJ131" s="1068">
        <v>1</v>
      </c>
      <c r="BK131" s="854" t="s">
        <v>12</v>
      </c>
      <c r="BL131" s="854"/>
      <c r="BM131" s="1068">
        <v>1</v>
      </c>
      <c r="BN131" s="854" t="s">
        <v>12</v>
      </c>
      <c r="BO131" s="854"/>
      <c r="BP131" s="1068">
        <v>1</v>
      </c>
      <c r="BQ131" s="854" t="s">
        <v>12</v>
      </c>
      <c r="BR131" s="854"/>
      <c r="BS131" s="1068">
        <v>1</v>
      </c>
      <c r="BT131" s="912" t="s">
        <v>12</v>
      </c>
      <c r="BU131" s="1068">
        <v>1</v>
      </c>
      <c r="BV131" s="854" t="s">
        <v>12</v>
      </c>
      <c r="BW131" s="854"/>
      <c r="BX131" s="1068">
        <v>1</v>
      </c>
      <c r="BY131" s="854" t="s">
        <v>12</v>
      </c>
      <c r="BZ131" s="854"/>
      <c r="CA131" s="1068">
        <v>1</v>
      </c>
      <c r="CB131" s="854" t="s">
        <v>12</v>
      </c>
      <c r="CC131" s="854"/>
      <c r="CD131" s="1068">
        <v>1</v>
      </c>
      <c r="CE131" s="854" t="s">
        <v>12</v>
      </c>
      <c r="CF131" s="854"/>
      <c r="CG131" s="1068">
        <v>1</v>
      </c>
      <c r="CH131" s="854" t="s">
        <v>12</v>
      </c>
      <c r="CI131" s="854"/>
      <c r="CJ131" s="1068">
        <v>1</v>
      </c>
      <c r="CK131" s="854" t="s">
        <v>12</v>
      </c>
      <c r="CL131" s="854"/>
      <c r="CM131" s="1068">
        <v>1</v>
      </c>
      <c r="CN131" s="854" t="s">
        <v>12</v>
      </c>
      <c r="CO131" s="854"/>
      <c r="CP131" s="1068">
        <v>1</v>
      </c>
      <c r="CQ131" s="854" t="s">
        <v>12</v>
      </c>
      <c r="CR131" s="854"/>
      <c r="CS131" s="1068">
        <v>1</v>
      </c>
      <c r="CT131" s="854" t="s">
        <v>12</v>
      </c>
      <c r="CU131" s="854"/>
      <c r="CV131" s="1068">
        <v>1</v>
      </c>
      <c r="CW131" s="854" t="s">
        <v>12</v>
      </c>
      <c r="CX131" s="854"/>
      <c r="CY131" s="1068">
        <v>1</v>
      </c>
      <c r="CZ131" s="854" t="s">
        <v>12</v>
      </c>
      <c r="DA131" s="854"/>
      <c r="DB131" s="1068">
        <v>1</v>
      </c>
      <c r="DC131" s="912" t="s">
        <v>12</v>
      </c>
      <c r="DD131" s="1068">
        <v>1</v>
      </c>
      <c r="DE131" s="912" t="s">
        <v>12</v>
      </c>
      <c r="DF131" s="1068">
        <v>1</v>
      </c>
      <c r="DG131" s="854" t="s">
        <v>12</v>
      </c>
      <c r="DH131" s="854"/>
      <c r="DI131" s="1068">
        <v>1</v>
      </c>
      <c r="DJ131" s="854" t="s">
        <v>12</v>
      </c>
      <c r="DK131" s="854"/>
      <c r="DL131" s="1068">
        <v>1</v>
      </c>
      <c r="DM131" s="854" t="s">
        <v>12</v>
      </c>
      <c r="DN131" s="854"/>
      <c r="DO131" s="1068">
        <v>1</v>
      </c>
      <c r="DP131" s="854" t="s">
        <v>12</v>
      </c>
      <c r="DQ131" s="854"/>
      <c r="DR131" s="1068">
        <v>1</v>
      </c>
      <c r="DS131" s="854" t="s">
        <v>12</v>
      </c>
      <c r="DT131" s="854"/>
      <c r="DU131" s="1068">
        <v>1</v>
      </c>
      <c r="DV131" s="854" t="s">
        <v>12</v>
      </c>
      <c r="DW131" s="854"/>
      <c r="DX131" s="1068">
        <v>1</v>
      </c>
      <c r="DY131" s="854" t="s">
        <v>12</v>
      </c>
      <c r="DZ131" s="854"/>
      <c r="EA131" s="1068">
        <v>0.5</v>
      </c>
      <c r="EB131" s="854" t="s">
        <v>12</v>
      </c>
      <c r="EC131" s="854"/>
      <c r="ED131" s="1068">
        <v>0.5</v>
      </c>
      <c r="EE131" s="912" t="s">
        <v>12</v>
      </c>
      <c r="EF131" s="1068">
        <v>0.5</v>
      </c>
      <c r="EG131" s="854" t="s">
        <v>12</v>
      </c>
      <c r="EH131" s="854"/>
      <c r="EI131" s="1068">
        <v>0.5</v>
      </c>
      <c r="EJ131" s="854" t="s">
        <v>12</v>
      </c>
      <c r="EK131" s="854"/>
      <c r="EL131" s="1068">
        <v>0.5</v>
      </c>
      <c r="EM131" s="854" t="s">
        <v>12</v>
      </c>
      <c r="EN131" s="854"/>
      <c r="EO131" s="1068">
        <v>0.5</v>
      </c>
      <c r="EP131" s="854" t="s">
        <v>12</v>
      </c>
      <c r="EQ131" s="854"/>
      <c r="ER131" s="1068">
        <v>0.5</v>
      </c>
      <c r="ES131" s="854" t="s">
        <v>12</v>
      </c>
      <c r="ET131" s="854"/>
      <c r="EU131" s="1068">
        <v>1.1000000000000001</v>
      </c>
      <c r="EV131" s="854" t="s">
        <v>12</v>
      </c>
      <c r="EW131" s="854"/>
      <c r="EX131" s="1068">
        <v>0.5</v>
      </c>
      <c r="EY131" s="854" t="s">
        <v>12</v>
      </c>
      <c r="EZ131" s="854"/>
      <c r="FA131" s="1068">
        <v>0.5</v>
      </c>
      <c r="FB131" s="854" t="s">
        <v>12</v>
      </c>
      <c r="FC131" s="854"/>
      <c r="FD131" s="1068">
        <v>0.5</v>
      </c>
      <c r="FE131" s="854" t="s">
        <v>12</v>
      </c>
      <c r="FF131" s="854"/>
      <c r="FG131" s="1068">
        <v>0.5</v>
      </c>
      <c r="FH131" s="854" t="s">
        <v>12</v>
      </c>
      <c r="FI131" s="854"/>
      <c r="FJ131" s="1068">
        <v>0.5</v>
      </c>
      <c r="FK131" s="854" t="s">
        <v>12</v>
      </c>
      <c r="FL131" s="854"/>
      <c r="FM131" s="1068">
        <v>5</v>
      </c>
      <c r="FN131" s="854" t="s">
        <v>12</v>
      </c>
      <c r="FO131" s="854"/>
      <c r="FP131" s="1068">
        <v>1.1000000000000001</v>
      </c>
      <c r="FQ131" s="854" t="s">
        <v>12</v>
      </c>
      <c r="FR131" s="854"/>
      <c r="FS131" s="1068">
        <v>0.5</v>
      </c>
      <c r="FT131" s="854" t="s">
        <v>12</v>
      </c>
      <c r="FU131" s="854"/>
      <c r="FV131" s="1068">
        <v>0.5</v>
      </c>
      <c r="FW131" s="854" t="s">
        <v>12</v>
      </c>
      <c r="FX131" s="854"/>
      <c r="FY131" s="1068">
        <v>0.5</v>
      </c>
      <c r="FZ131" s="854" t="s">
        <v>12</v>
      </c>
      <c r="GA131" s="854"/>
      <c r="GB131" s="1068">
        <v>0.5</v>
      </c>
      <c r="GC131" s="854" t="s">
        <v>12</v>
      </c>
      <c r="GD131" s="854"/>
      <c r="GE131" s="1068">
        <v>0.5</v>
      </c>
      <c r="GF131" s="854" t="s">
        <v>12</v>
      </c>
      <c r="GG131" s="854"/>
      <c r="GH131" s="1068">
        <v>5</v>
      </c>
      <c r="GI131" s="854" t="s">
        <v>12</v>
      </c>
      <c r="GJ131" s="854"/>
      <c r="GK131" s="779">
        <v>1</v>
      </c>
      <c r="GL131" s="855" t="s">
        <v>12</v>
      </c>
      <c r="GM131" s="855"/>
      <c r="GN131" s="779">
        <v>1</v>
      </c>
      <c r="GO131" s="855" t="s">
        <v>12</v>
      </c>
      <c r="GP131" s="855"/>
      <c r="GQ131" s="779">
        <v>1</v>
      </c>
      <c r="GR131" s="855" t="s">
        <v>12</v>
      </c>
      <c r="GS131" s="855"/>
      <c r="GT131" s="779">
        <v>1</v>
      </c>
      <c r="GU131" s="855" t="s">
        <v>12</v>
      </c>
      <c r="GV131" s="855"/>
      <c r="GW131" s="779">
        <v>1</v>
      </c>
      <c r="GX131" s="855" t="s">
        <v>12</v>
      </c>
      <c r="GY131" s="855"/>
      <c r="GZ131" s="779">
        <v>5</v>
      </c>
      <c r="HA131" s="855" t="s">
        <v>12</v>
      </c>
      <c r="HB131" s="855"/>
      <c r="HC131" s="779">
        <v>1</v>
      </c>
      <c r="HD131" s="855" t="s">
        <v>12</v>
      </c>
      <c r="HE131" s="855"/>
      <c r="HF131" s="779">
        <v>1</v>
      </c>
      <c r="HG131" s="855" t="s">
        <v>12</v>
      </c>
      <c r="HH131" s="855"/>
      <c r="HI131" s="779">
        <v>0.64</v>
      </c>
      <c r="HJ131" s="855" t="s">
        <v>8</v>
      </c>
      <c r="HK131" s="855"/>
      <c r="HL131" s="779">
        <v>0.55000000000000004</v>
      </c>
      <c r="HM131" s="855" t="s">
        <v>8</v>
      </c>
      <c r="HN131" s="855"/>
      <c r="HO131" s="779">
        <v>1</v>
      </c>
      <c r="HP131" s="855" t="s">
        <v>12</v>
      </c>
      <c r="HQ131" s="855"/>
      <c r="HR131" s="779">
        <v>1</v>
      </c>
      <c r="HS131" s="855" t="s">
        <v>12</v>
      </c>
      <c r="HT131" s="855"/>
      <c r="HU131" s="779">
        <v>1</v>
      </c>
      <c r="HV131" s="855" t="s">
        <v>12</v>
      </c>
      <c r="HW131" s="855"/>
      <c r="HX131" s="779">
        <v>0.17</v>
      </c>
      <c r="HY131" s="855" t="s">
        <v>8</v>
      </c>
      <c r="HZ131" s="855"/>
      <c r="IA131" s="779">
        <v>1</v>
      </c>
      <c r="IB131" s="855" t="s">
        <v>12</v>
      </c>
      <c r="IC131" s="855"/>
      <c r="ID131" s="779">
        <v>1</v>
      </c>
      <c r="IE131" s="855" t="s">
        <v>12</v>
      </c>
      <c r="IF131" s="855"/>
      <c r="IG131" s="779">
        <v>1</v>
      </c>
      <c r="IH131" s="855" t="s">
        <v>12</v>
      </c>
      <c r="II131" s="855"/>
      <c r="IJ131" s="779">
        <v>1</v>
      </c>
      <c r="IK131" s="856" t="s">
        <v>12</v>
      </c>
      <c r="IL131" s="779">
        <v>1</v>
      </c>
      <c r="IM131" s="856" t="s">
        <v>12</v>
      </c>
      <c r="IN131" s="779">
        <v>1</v>
      </c>
      <c r="IO131" s="855" t="s">
        <v>12</v>
      </c>
      <c r="IP131" s="855"/>
      <c r="IQ131" s="779">
        <v>1</v>
      </c>
      <c r="IR131" s="855" t="s">
        <v>12</v>
      </c>
      <c r="IS131" s="855"/>
      <c r="IT131" s="779">
        <v>1</v>
      </c>
      <c r="IU131" s="855" t="s">
        <v>12</v>
      </c>
      <c r="IV131" s="855"/>
      <c r="IW131" s="870"/>
      <c r="IX131" s="1070"/>
      <c r="IY131" s="1070"/>
      <c r="IZ131" s="870"/>
      <c r="JA131" s="1070"/>
      <c r="JB131" s="1070"/>
      <c r="JC131" s="870"/>
      <c r="JD131" s="1070"/>
      <c r="JE131" s="1070"/>
      <c r="JF131" s="870"/>
      <c r="JG131" s="1070"/>
      <c r="JH131" s="1070"/>
      <c r="JI131" s="870"/>
      <c r="JJ131" s="1070"/>
      <c r="JK131" s="1070"/>
      <c r="JL131" s="870"/>
      <c r="JM131" s="913"/>
      <c r="JN131" s="913"/>
      <c r="JO131" s="996"/>
      <c r="JP131" s="997"/>
      <c r="JQ131" s="997"/>
      <c r="JR131" s="996"/>
      <c r="JS131" s="997"/>
      <c r="JT131" s="997"/>
      <c r="JU131" s="996"/>
      <c r="JV131" s="997"/>
      <c r="JW131" s="997"/>
      <c r="JX131" s="996"/>
      <c r="JY131" s="997"/>
      <c r="JZ131" s="997"/>
      <c r="KA131" s="998"/>
      <c r="KB131" s="997"/>
      <c r="KC131" s="997"/>
      <c r="KD131" s="996"/>
      <c r="KE131" s="997"/>
      <c r="KF131" s="997"/>
      <c r="KG131" s="997"/>
      <c r="KH131" s="997"/>
      <c r="KI131" s="997"/>
      <c r="KJ131" s="996"/>
      <c r="KK131" s="996"/>
      <c r="KL131" s="996"/>
      <c r="KM131" s="996"/>
      <c r="KN131" s="996"/>
      <c r="KO131" s="996"/>
      <c r="KP131" s="996"/>
      <c r="KQ131" s="996"/>
      <c r="KR131" s="996"/>
      <c r="KS131" s="998"/>
      <c r="KT131" s="997"/>
      <c r="KU131" s="997"/>
      <c r="KV131" s="996"/>
      <c r="KW131" s="997"/>
      <c r="KX131" s="997"/>
      <c r="KY131" s="996"/>
      <c r="KZ131" s="997"/>
      <c r="LA131" s="997"/>
      <c r="LB131" s="996"/>
      <c r="LC131" s="997"/>
      <c r="LD131" s="997"/>
      <c r="LE131" s="996"/>
      <c r="LF131" s="997"/>
      <c r="LG131" s="997"/>
      <c r="LH131" s="996"/>
      <c r="LI131" s="997"/>
      <c r="LJ131" s="997"/>
      <c r="LK131" s="996"/>
      <c r="LL131" s="997"/>
      <c r="LM131" s="997"/>
      <c r="LN131" s="943"/>
      <c r="LO131" s="861"/>
      <c r="LP131" s="861"/>
      <c r="LQ131" s="788"/>
      <c r="LR131" s="861"/>
      <c r="LS131" s="861"/>
      <c r="LT131" s="788"/>
      <c r="LU131" s="861"/>
      <c r="LV131" s="861"/>
      <c r="LW131" s="788"/>
      <c r="LX131" s="861"/>
      <c r="LY131" s="861"/>
      <c r="LZ131" s="788"/>
      <c r="MA131" s="997"/>
      <c r="MB131" s="997"/>
      <c r="MC131" s="788"/>
      <c r="MD131" s="861"/>
      <c r="ME131" s="861"/>
      <c r="MF131" s="788"/>
      <c r="MG131" s="861"/>
      <c r="MH131" s="861"/>
      <c r="MI131" s="943"/>
      <c r="MJ131" s="997"/>
      <c r="MK131" s="997"/>
      <c r="ML131" s="996"/>
      <c r="MM131" s="997"/>
      <c r="MN131" s="997"/>
      <c r="MO131" s="996"/>
      <c r="MP131" s="997"/>
      <c r="MQ131" s="997"/>
      <c r="MR131" s="788"/>
      <c r="MS131" s="861"/>
      <c r="MT131" s="861"/>
      <c r="MU131" s="788"/>
      <c r="MV131" s="861"/>
      <c r="MW131" s="861"/>
      <c r="MX131" s="788"/>
      <c r="MY131" s="861"/>
      <c r="MZ131" s="861"/>
      <c r="NA131" s="788"/>
      <c r="NB131" s="997"/>
      <c r="NC131" s="997"/>
      <c r="ND131" s="943"/>
      <c r="NE131" s="861"/>
      <c r="NF131" s="861"/>
      <c r="NG131" s="788"/>
      <c r="NH131" s="861"/>
      <c r="NI131" s="861"/>
      <c r="NJ131" s="788"/>
      <c r="NK131" s="861"/>
      <c r="NL131" s="861"/>
      <c r="NM131" s="788"/>
      <c r="NN131" s="861"/>
      <c r="NO131" s="861"/>
      <c r="NP131" s="788"/>
      <c r="NQ131" s="861"/>
      <c r="NR131" s="861"/>
      <c r="NS131" s="788"/>
      <c r="NT131" s="861"/>
      <c r="NU131" s="861"/>
      <c r="NV131" s="788"/>
      <c r="NW131" s="861"/>
      <c r="NX131" s="861"/>
      <c r="NY131" s="943"/>
      <c r="NZ131" s="861"/>
      <c r="OA131" s="861"/>
      <c r="OB131" s="788"/>
      <c r="OC131" s="861"/>
      <c r="OD131" s="861"/>
      <c r="OE131" s="788"/>
      <c r="OF131" s="861"/>
      <c r="OG131" s="861"/>
      <c r="OH131" s="788"/>
      <c r="OI131" s="861"/>
      <c r="OJ131" s="861"/>
      <c r="OK131" s="788"/>
      <c r="OL131" s="861"/>
      <c r="OM131" s="861"/>
      <c r="ON131" s="788"/>
      <c r="OO131" s="861"/>
      <c r="OP131" s="861"/>
      <c r="OQ131" s="788"/>
      <c r="OR131" s="861"/>
      <c r="OS131" s="861"/>
      <c r="OT131" s="943"/>
      <c r="OU131" s="1071"/>
      <c r="OV131" s="1071"/>
      <c r="OW131" s="943"/>
      <c r="OX131" s="1071"/>
      <c r="OY131" s="1071"/>
      <c r="OZ131" s="943"/>
      <c r="PA131" s="1071"/>
      <c r="PB131" s="1071"/>
    </row>
    <row r="132" spans="1:418" ht="12.75" customHeight="1" x14ac:dyDescent="0.25">
      <c r="A132" s="1091" t="s">
        <v>139</v>
      </c>
      <c r="B132" s="911" t="s">
        <v>557</v>
      </c>
      <c r="C132" s="2230" t="s">
        <v>2</v>
      </c>
      <c r="D132" s="770" t="s">
        <v>2</v>
      </c>
      <c r="E132" s="1068">
        <v>1</v>
      </c>
      <c r="F132" s="854" t="s">
        <v>12</v>
      </c>
      <c r="G132" s="854"/>
      <c r="H132" s="1068">
        <v>1</v>
      </c>
      <c r="I132" s="854" t="s">
        <v>12</v>
      </c>
      <c r="J132" s="854"/>
      <c r="K132" s="1068">
        <v>1</v>
      </c>
      <c r="L132" s="854" t="s">
        <v>12</v>
      </c>
      <c r="M132" s="854"/>
      <c r="N132" s="1068">
        <v>1</v>
      </c>
      <c r="O132" s="854" t="s">
        <v>12</v>
      </c>
      <c r="P132" s="854"/>
      <c r="Q132" s="1068">
        <v>1</v>
      </c>
      <c r="R132" s="854" t="s">
        <v>12</v>
      </c>
      <c r="S132" s="854"/>
      <c r="T132" s="1068">
        <v>1</v>
      </c>
      <c r="U132" s="854" t="s">
        <v>12</v>
      </c>
      <c r="V132" s="854"/>
      <c r="W132" s="1068">
        <v>1</v>
      </c>
      <c r="X132" s="854" t="s">
        <v>12</v>
      </c>
      <c r="Y132" s="854"/>
      <c r="Z132" s="1068">
        <v>1</v>
      </c>
      <c r="AA132" s="854" t="s">
        <v>12</v>
      </c>
      <c r="AB132" s="854"/>
      <c r="AC132" s="1068">
        <v>1</v>
      </c>
      <c r="AD132" s="854" t="s">
        <v>12</v>
      </c>
      <c r="AE132" s="854"/>
      <c r="AF132" s="1068">
        <v>1</v>
      </c>
      <c r="AG132" s="854" t="s">
        <v>12</v>
      </c>
      <c r="AH132" s="854"/>
      <c r="AI132" s="1068">
        <v>1</v>
      </c>
      <c r="AJ132" s="854" t="s">
        <v>12</v>
      </c>
      <c r="AK132" s="854"/>
      <c r="AL132" s="1068">
        <v>1</v>
      </c>
      <c r="AM132" s="854" t="s">
        <v>12</v>
      </c>
      <c r="AN132" s="854"/>
      <c r="AO132" s="1068">
        <v>1</v>
      </c>
      <c r="AP132" s="854" t="s">
        <v>12</v>
      </c>
      <c r="AQ132" s="854"/>
      <c r="AR132" s="1068">
        <v>1</v>
      </c>
      <c r="AS132" s="854" t="s">
        <v>12</v>
      </c>
      <c r="AT132" s="854"/>
      <c r="AU132" s="1068">
        <v>1</v>
      </c>
      <c r="AV132" s="854" t="s">
        <v>12</v>
      </c>
      <c r="AW132" s="854"/>
      <c r="AX132" s="1068">
        <v>1</v>
      </c>
      <c r="AY132" s="854" t="s">
        <v>12</v>
      </c>
      <c r="AZ132" s="854"/>
      <c r="BA132" s="1068">
        <v>1</v>
      </c>
      <c r="BB132" s="854" t="s">
        <v>12</v>
      </c>
      <c r="BC132" s="854"/>
      <c r="BD132" s="1068">
        <v>1</v>
      </c>
      <c r="BE132" s="854" t="s">
        <v>12</v>
      </c>
      <c r="BF132" s="854"/>
      <c r="BG132" s="1068">
        <v>1</v>
      </c>
      <c r="BH132" s="854" t="s">
        <v>12</v>
      </c>
      <c r="BI132" s="854"/>
      <c r="BJ132" s="1068">
        <v>1</v>
      </c>
      <c r="BK132" s="854" t="s">
        <v>12</v>
      </c>
      <c r="BL132" s="854"/>
      <c r="BM132" s="1068">
        <v>1</v>
      </c>
      <c r="BN132" s="854" t="s">
        <v>12</v>
      </c>
      <c r="BO132" s="854"/>
      <c r="BP132" s="1068">
        <v>1</v>
      </c>
      <c r="BQ132" s="854" t="s">
        <v>12</v>
      </c>
      <c r="BR132" s="854"/>
      <c r="BS132" s="1068">
        <v>1</v>
      </c>
      <c r="BT132" s="912" t="s">
        <v>12</v>
      </c>
      <c r="BU132" s="1068">
        <v>1</v>
      </c>
      <c r="BV132" s="854" t="s">
        <v>12</v>
      </c>
      <c r="BW132" s="854"/>
      <c r="BX132" s="1068">
        <v>1</v>
      </c>
      <c r="BY132" s="854" t="s">
        <v>12</v>
      </c>
      <c r="BZ132" s="854"/>
      <c r="CA132" s="1068">
        <v>1</v>
      </c>
      <c r="CB132" s="854" t="s">
        <v>12</v>
      </c>
      <c r="CC132" s="854"/>
      <c r="CD132" s="1068">
        <v>1</v>
      </c>
      <c r="CE132" s="854" t="s">
        <v>12</v>
      </c>
      <c r="CF132" s="854"/>
      <c r="CG132" s="1068">
        <v>1</v>
      </c>
      <c r="CH132" s="854" t="s">
        <v>12</v>
      </c>
      <c r="CI132" s="854"/>
      <c r="CJ132" s="1068">
        <v>1</v>
      </c>
      <c r="CK132" s="854" t="s">
        <v>12</v>
      </c>
      <c r="CL132" s="854"/>
      <c r="CM132" s="1068">
        <v>1</v>
      </c>
      <c r="CN132" s="854" t="s">
        <v>12</v>
      </c>
      <c r="CO132" s="854"/>
      <c r="CP132" s="1068">
        <v>1</v>
      </c>
      <c r="CQ132" s="854" t="s">
        <v>12</v>
      </c>
      <c r="CR132" s="854"/>
      <c r="CS132" s="1068">
        <v>1</v>
      </c>
      <c r="CT132" s="854" t="s">
        <v>12</v>
      </c>
      <c r="CU132" s="854"/>
      <c r="CV132" s="1068">
        <v>1</v>
      </c>
      <c r="CW132" s="854" t="s">
        <v>12</v>
      </c>
      <c r="CX132" s="854"/>
      <c r="CY132" s="1068">
        <v>1</v>
      </c>
      <c r="CZ132" s="854" t="s">
        <v>12</v>
      </c>
      <c r="DA132" s="854"/>
      <c r="DB132" s="1068">
        <v>1</v>
      </c>
      <c r="DC132" s="912" t="s">
        <v>12</v>
      </c>
      <c r="DD132" s="1068">
        <v>1</v>
      </c>
      <c r="DE132" s="912" t="s">
        <v>12</v>
      </c>
      <c r="DF132" s="1068">
        <v>1</v>
      </c>
      <c r="DG132" s="854" t="s">
        <v>12</v>
      </c>
      <c r="DH132" s="854"/>
      <c r="DI132" s="1068">
        <v>1</v>
      </c>
      <c r="DJ132" s="854" t="s">
        <v>12</v>
      </c>
      <c r="DK132" s="854"/>
      <c r="DL132" s="1068">
        <v>1</v>
      </c>
      <c r="DM132" s="854" t="s">
        <v>12</v>
      </c>
      <c r="DN132" s="854"/>
      <c r="DO132" s="1068">
        <v>1</v>
      </c>
      <c r="DP132" s="854" t="s">
        <v>12</v>
      </c>
      <c r="DQ132" s="854"/>
      <c r="DR132" s="1068">
        <v>1</v>
      </c>
      <c r="DS132" s="854" t="s">
        <v>12</v>
      </c>
      <c r="DT132" s="854"/>
      <c r="DU132" s="1068">
        <v>1</v>
      </c>
      <c r="DV132" s="854" t="s">
        <v>12</v>
      </c>
      <c r="DW132" s="854"/>
      <c r="DX132" s="1068">
        <v>1</v>
      </c>
      <c r="DY132" s="854" t="s">
        <v>12</v>
      </c>
      <c r="DZ132" s="854"/>
      <c r="EA132" s="852"/>
      <c r="EB132" s="854" t="s">
        <v>3</v>
      </c>
      <c r="EC132" s="854"/>
      <c r="ED132" s="852"/>
      <c r="EE132" s="912" t="s">
        <v>3</v>
      </c>
      <c r="EF132" s="852"/>
      <c r="EG132" s="854" t="s">
        <v>3</v>
      </c>
      <c r="EH132" s="854"/>
      <c r="EI132" s="852"/>
      <c r="EJ132" s="854" t="s">
        <v>3</v>
      </c>
      <c r="EK132" s="854"/>
      <c r="EL132" s="852"/>
      <c r="EM132" s="854" t="s">
        <v>3</v>
      </c>
      <c r="EN132" s="854"/>
      <c r="EO132" s="852"/>
      <c r="EP132" s="854" t="s">
        <v>3</v>
      </c>
      <c r="EQ132" s="854"/>
      <c r="ER132" s="852"/>
      <c r="ES132" s="854" t="s">
        <v>3</v>
      </c>
      <c r="ET132" s="854"/>
      <c r="EU132" s="852"/>
      <c r="EV132" s="854" t="s">
        <v>3</v>
      </c>
      <c r="EW132" s="854"/>
      <c r="EX132" s="852"/>
      <c r="EY132" s="854" t="s">
        <v>3</v>
      </c>
      <c r="EZ132" s="854"/>
      <c r="FA132" s="852"/>
      <c r="FB132" s="854" t="s">
        <v>3</v>
      </c>
      <c r="FC132" s="854"/>
      <c r="FD132" s="852"/>
      <c r="FE132" s="854" t="s">
        <v>3</v>
      </c>
      <c r="FF132" s="854"/>
      <c r="FG132" s="852"/>
      <c r="FH132" s="854" t="s">
        <v>3</v>
      </c>
      <c r="FI132" s="854"/>
      <c r="FJ132" s="852"/>
      <c r="FK132" s="854" t="s">
        <v>3</v>
      </c>
      <c r="FL132" s="854"/>
      <c r="FM132" s="852"/>
      <c r="FN132" s="854" t="s">
        <v>3</v>
      </c>
      <c r="FO132" s="854"/>
      <c r="FP132" s="852"/>
      <c r="FQ132" s="854" t="s">
        <v>3</v>
      </c>
      <c r="FR132" s="854"/>
      <c r="FS132" s="852"/>
      <c r="FT132" s="854" t="s">
        <v>3</v>
      </c>
      <c r="FU132" s="854"/>
      <c r="FV132" s="852"/>
      <c r="FW132" s="854" t="s">
        <v>3</v>
      </c>
      <c r="FX132" s="854"/>
      <c r="FY132" s="852"/>
      <c r="FZ132" s="854" t="s">
        <v>3</v>
      </c>
      <c r="GA132" s="854"/>
      <c r="GB132" s="852"/>
      <c r="GC132" s="854" t="s">
        <v>3</v>
      </c>
      <c r="GD132" s="854"/>
      <c r="GE132" s="852"/>
      <c r="GF132" s="854" t="s">
        <v>3</v>
      </c>
      <c r="GG132" s="854"/>
      <c r="GH132" s="852"/>
      <c r="GI132" s="854" t="s">
        <v>3</v>
      </c>
      <c r="GJ132" s="854"/>
      <c r="GK132" s="779">
        <v>1</v>
      </c>
      <c r="GL132" s="855" t="s">
        <v>12</v>
      </c>
      <c r="GM132" s="855"/>
      <c r="GN132" s="779">
        <v>1</v>
      </c>
      <c r="GO132" s="855" t="s">
        <v>12</v>
      </c>
      <c r="GP132" s="855"/>
      <c r="GQ132" s="779">
        <v>1</v>
      </c>
      <c r="GR132" s="855" t="s">
        <v>12</v>
      </c>
      <c r="GS132" s="855"/>
      <c r="GT132" s="779">
        <v>1</v>
      </c>
      <c r="GU132" s="855" t="s">
        <v>12</v>
      </c>
      <c r="GV132" s="855"/>
      <c r="GW132" s="779">
        <v>1</v>
      </c>
      <c r="GX132" s="855" t="s">
        <v>12</v>
      </c>
      <c r="GY132" s="855"/>
      <c r="GZ132" s="779">
        <v>5</v>
      </c>
      <c r="HA132" s="855" t="s">
        <v>12</v>
      </c>
      <c r="HB132" s="855"/>
      <c r="HC132" s="779">
        <v>1</v>
      </c>
      <c r="HD132" s="855" t="s">
        <v>12</v>
      </c>
      <c r="HE132" s="855"/>
      <c r="HF132" s="779">
        <v>1</v>
      </c>
      <c r="HG132" s="855" t="s">
        <v>12</v>
      </c>
      <c r="HH132" s="855"/>
      <c r="HI132" s="779">
        <v>1</v>
      </c>
      <c r="HJ132" s="855" t="s">
        <v>12</v>
      </c>
      <c r="HK132" s="855"/>
      <c r="HL132" s="779">
        <v>1</v>
      </c>
      <c r="HM132" s="855" t="s">
        <v>12</v>
      </c>
      <c r="HN132" s="855"/>
      <c r="HO132" s="779">
        <v>1</v>
      </c>
      <c r="HP132" s="855" t="s">
        <v>12</v>
      </c>
      <c r="HQ132" s="855"/>
      <c r="HR132" s="779">
        <v>1</v>
      </c>
      <c r="HS132" s="855" t="s">
        <v>12</v>
      </c>
      <c r="HT132" s="855"/>
      <c r="HU132" s="779">
        <v>1</v>
      </c>
      <c r="HV132" s="855" t="s">
        <v>12</v>
      </c>
      <c r="HW132" s="855"/>
      <c r="HX132" s="779">
        <v>1</v>
      </c>
      <c r="HY132" s="855" t="s">
        <v>12</v>
      </c>
      <c r="HZ132" s="855"/>
      <c r="IA132" s="779">
        <v>1</v>
      </c>
      <c r="IB132" s="855" t="s">
        <v>12</v>
      </c>
      <c r="IC132" s="855"/>
      <c r="ID132" s="779">
        <v>1</v>
      </c>
      <c r="IE132" s="855" t="s">
        <v>12</v>
      </c>
      <c r="IF132" s="855"/>
      <c r="IG132" s="779">
        <v>1</v>
      </c>
      <c r="IH132" s="855" t="s">
        <v>12</v>
      </c>
      <c r="II132" s="855"/>
      <c r="IJ132" s="779">
        <v>1</v>
      </c>
      <c r="IK132" s="856" t="s">
        <v>12</v>
      </c>
      <c r="IL132" s="779">
        <v>1</v>
      </c>
      <c r="IM132" s="856" t="s">
        <v>12</v>
      </c>
      <c r="IN132" s="779">
        <v>1</v>
      </c>
      <c r="IO132" s="855" t="s">
        <v>12</v>
      </c>
      <c r="IP132" s="855"/>
      <c r="IQ132" s="779">
        <v>1</v>
      </c>
      <c r="IR132" s="855" t="s">
        <v>12</v>
      </c>
      <c r="IS132" s="855"/>
      <c r="IT132" s="779">
        <v>1</v>
      </c>
      <c r="IU132" s="855" t="s">
        <v>12</v>
      </c>
      <c r="IV132" s="855"/>
      <c r="IW132" s="870"/>
      <c r="IX132" s="1070"/>
      <c r="IY132" s="1070"/>
      <c r="IZ132" s="870"/>
      <c r="JA132" s="1070"/>
      <c r="JB132" s="1070"/>
      <c r="JC132" s="870"/>
      <c r="JD132" s="1070"/>
      <c r="JE132" s="1070"/>
      <c r="JF132" s="870"/>
      <c r="JG132" s="1070"/>
      <c r="JH132" s="1070"/>
      <c r="JI132" s="870"/>
      <c r="JJ132" s="1070"/>
      <c r="JK132" s="1070"/>
      <c r="JL132" s="870"/>
      <c r="JM132" s="913"/>
      <c r="JN132" s="913"/>
      <c r="JO132" s="996"/>
      <c r="JP132" s="997"/>
      <c r="JQ132" s="997"/>
      <c r="JR132" s="996"/>
      <c r="JS132" s="997"/>
      <c r="JT132" s="997"/>
      <c r="JU132" s="996"/>
      <c r="JV132" s="997"/>
      <c r="JW132" s="997"/>
      <c r="JX132" s="996"/>
      <c r="JY132" s="997"/>
      <c r="JZ132" s="997"/>
      <c r="KA132" s="998"/>
      <c r="KB132" s="997"/>
      <c r="KC132" s="997"/>
      <c r="KD132" s="996"/>
      <c r="KE132" s="997"/>
      <c r="KF132" s="997"/>
      <c r="KG132" s="997"/>
      <c r="KH132" s="997"/>
      <c r="KI132" s="997"/>
      <c r="KJ132" s="996"/>
      <c r="KK132" s="996"/>
      <c r="KL132" s="996"/>
      <c r="KM132" s="996"/>
      <c r="KN132" s="996"/>
      <c r="KO132" s="996"/>
      <c r="KP132" s="996"/>
      <c r="KQ132" s="996"/>
      <c r="KR132" s="996"/>
      <c r="KS132" s="998"/>
      <c r="KT132" s="997"/>
      <c r="KU132" s="997"/>
      <c r="KV132" s="996"/>
      <c r="KW132" s="997"/>
      <c r="KX132" s="997"/>
      <c r="KY132" s="996"/>
      <c r="KZ132" s="997"/>
      <c r="LA132" s="997"/>
      <c r="LB132" s="996"/>
      <c r="LC132" s="997"/>
      <c r="LD132" s="997"/>
      <c r="LE132" s="996"/>
      <c r="LF132" s="997"/>
      <c r="LG132" s="997"/>
      <c r="LH132" s="996"/>
      <c r="LI132" s="997"/>
      <c r="LJ132" s="997"/>
      <c r="LK132" s="996"/>
      <c r="LL132" s="997"/>
      <c r="LM132" s="997"/>
      <c r="LN132" s="943"/>
      <c r="LO132" s="861"/>
      <c r="LP132" s="861"/>
      <c r="LQ132" s="788"/>
      <c r="LR132" s="861"/>
      <c r="LS132" s="861"/>
      <c r="LT132" s="788"/>
      <c r="LU132" s="861"/>
      <c r="LV132" s="861"/>
      <c r="LW132" s="788"/>
      <c r="LX132" s="861"/>
      <c r="LY132" s="861"/>
      <c r="LZ132" s="788"/>
      <c r="MA132" s="997"/>
      <c r="MB132" s="997"/>
      <c r="MC132" s="788"/>
      <c r="MD132" s="861"/>
      <c r="ME132" s="861"/>
      <c r="MF132" s="788"/>
      <c r="MG132" s="861"/>
      <c r="MH132" s="861"/>
      <c r="MI132" s="943"/>
      <c r="MJ132" s="997"/>
      <c r="MK132" s="997"/>
      <c r="ML132" s="996"/>
      <c r="MM132" s="997"/>
      <c r="MN132" s="997"/>
      <c r="MO132" s="996"/>
      <c r="MP132" s="997"/>
      <c r="MQ132" s="997"/>
      <c r="MR132" s="788"/>
      <c r="MS132" s="861"/>
      <c r="MT132" s="861"/>
      <c r="MU132" s="788"/>
      <c r="MV132" s="861"/>
      <c r="MW132" s="861"/>
      <c r="MX132" s="788"/>
      <c r="MY132" s="861"/>
      <c r="MZ132" s="861"/>
      <c r="NA132" s="788"/>
      <c r="NB132" s="997"/>
      <c r="NC132" s="997"/>
      <c r="ND132" s="943"/>
      <c r="NE132" s="861"/>
      <c r="NF132" s="861"/>
      <c r="NG132" s="788"/>
      <c r="NH132" s="861"/>
      <c r="NI132" s="861"/>
      <c r="NJ132" s="788"/>
      <c r="NK132" s="861"/>
      <c r="NL132" s="861"/>
      <c r="NM132" s="788"/>
      <c r="NN132" s="861"/>
      <c r="NO132" s="861"/>
      <c r="NP132" s="788"/>
      <c r="NQ132" s="861"/>
      <c r="NR132" s="861"/>
      <c r="NS132" s="788"/>
      <c r="NT132" s="861"/>
      <c r="NU132" s="861"/>
      <c r="NV132" s="788"/>
      <c r="NW132" s="861"/>
      <c r="NX132" s="861"/>
      <c r="NY132" s="943"/>
      <c r="NZ132" s="861"/>
      <c r="OA132" s="861"/>
      <c r="OB132" s="788"/>
      <c r="OC132" s="861"/>
      <c r="OD132" s="861"/>
      <c r="OE132" s="788"/>
      <c r="OF132" s="861"/>
      <c r="OG132" s="861"/>
      <c r="OH132" s="788"/>
      <c r="OI132" s="861"/>
      <c r="OJ132" s="861"/>
      <c r="OK132" s="788"/>
      <c r="OL132" s="861"/>
      <c r="OM132" s="861"/>
      <c r="ON132" s="788"/>
      <c r="OO132" s="861"/>
      <c r="OP132" s="861"/>
      <c r="OQ132" s="788"/>
      <c r="OR132" s="861"/>
      <c r="OS132" s="861"/>
      <c r="OT132" s="943"/>
      <c r="OU132" s="1071"/>
      <c r="OV132" s="1071"/>
      <c r="OW132" s="943"/>
      <c r="OX132" s="1071"/>
      <c r="OY132" s="1071"/>
      <c r="OZ132" s="943"/>
      <c r="PA132" s="1071"/>
      <c r="PB132" s="1071"/>
    </row>
    <row r="133" spans="1:418" ht="12.75" customHeight="1" x14ac:dyDescent="0.25">
      <c r="A133" s="1091" t="s">
        <v>140</v>
      </c>
      <c r="B133" s="911" t="s">
        <v>557</v>
      </c>
      <c r="C133" s="2230" t="s">
        <v>2</v>
      </c>
      <c r="D133" s="769">
        <v>660</v>
      </c>
      <c r="E133" s="1068">
        <v>1</v>
      </c>
      <c r="F133" s="854" t="s">
        <v>12</v>
      </c>
      <c r="G133" s="854"/>
      <c r="H133" s="1068">
        <v>1</v>
      </c>
      <c r="I133" s="854" t="s">
        <v>12</v>
      </c>
      <c r="J133" s="854"/>
      <c r="K133" s="1068">
        <v>1</v>
      </c>
      <c r="L133" s="854" t="s">
        <v>12</v>
      </c>
      <c r="M133" s="854"/>
      <c r="N133" s="1068">
        <v>1</v>
      </c>
      <c r="O133" s="854" t="s">
        <v>12</v>
      </c>
      <c r="P133" s="854"/>
      <c r="Q133" s="1068">
        <v>1</v>
      </c>
      <c r="R133" s="854" t="s">
        <v>12</v>
      </c>
      <c r="S133" s="854"/>
      <c r="T133" s="1068">
        <v>1</v>
      </c>
      <c r="U133" s="854" t="s">
        <v>12</v>
      </c>
      <c r="V133" s="854"/>
      <c r="W133" s="1068">
        <v>1</v>
      </c>
      <c r="X133" s="854" t="s">
        <v>12</v>
      </c>
      <c r="Y133" s="854"/>
      <c r="Z133" s="1068">
        <v>1</v>
      </c>
      <c r="AA133" s="854" t="s">
        <v>12</v>
      </c>
      <c r="AB133" s="854"/>
      <c r="AC133" s="1068">
        <v>1</v>
      </c>
      <c r="AD133" s="854" t="s">
        <v>12</v>
      </c>
      <c r="AE133" s="854"/>
      <c r="AF133" s="1068">
        <v>1</v>
      </c>
      <c r="AG133" s="854" t="s">
        <v>12</v>
      </c>
      <c r="AH133" s="854"/>
      <c r="AI133" s="1068">
        <v>1</v>
      </c>
      <c r="AJ133" s="854" t="s">
        <v>12</v>
      </c>
      <c r="AK133" s="854"/>
      <c r="AL133" s="1068">
        <v>1</v>
      </c>
      <c r="AM133" s="854" t="s">
        <v>12</v>
      </c>
      <c r="AN133" s="854"/>
      <c r="AO133" s="1068">
        <v>1</v>
      </c>
      <c r="AP133" s="854" t="s">
        <v>12</v>
      </c>
      <c r="AQ133" s="854"/>
      <c r="AR133" s="1068">
        <v>1</v>
      </c>
      <c r="AS133" s="854" t="s">
        <v>12</v>
      </c>
      <c r="AT133" s="854"/>
      <c r="AU133" s="1068">
        <v>1</v>
      </c>
      <c r="AV133" s="854" t="s">
        <v>12</v>
      </c>
      <c r="AW133" s="854"/>
      <c r="AX133" s="1068">
        <v>1</v>
      </c>
      <c r="AY133" s="854" t="s">
        <v>12</v>
      </c>
      <c r="AZ133" s="854"/>
      <c r="BA133" s="1068">
        <v>1</v>
      </c>
      <c r="BB133" s="854" t="s">
        <v>12</v>
      </c>
      <c r="BC133" s="854"/>
      <c r="BD133" s="1068">
        <v>1</v>
      </c>
      <c r="BE133" s="854" t="s">
        <v>12</v>
      </c>
      <c r="BF133" s="854"/>
      <c r="BG133" s="1068">
        <v>1</v>
      </c>
      <c r="BH133" s="854" t="s">
        <v>12</v>
      </c>
      <c r="BI133" s="854"/>
      <c r="BJ133" s="1068">
        <v>1</v>
      </c>
      <c r="BK133" s="854" t="s">
        <v>12</v>
      </c>
      <c r="BL133" s="854"/>
      <c r="BM133" s="1068">
        <v>1</v>
      </c>
      <c r="BN133" s="854" t="s">
        <v>12</v>
      </c>
      <c r="BO133" s="854"/>
      <c r="BP133" s="1068">
        <v>1</v>
      </c>
      <c r="BQ133" s="854" t="s">
        <v>12</v>
      </c>
      <c r="BR133" s="854"/>
      <c r="BS133" s="1068">
        <v>1</v>
      </c>
      <c r="BT133" s="912" t="s">
        <v>12</v>
      </c>
      <c r="BU133" s="1068">
        <v>1</v>
      </c>
      <c r="BV133" s="854" t="s">
        <v>12</v>
      </c>
      <c r="BW133" s="854"/>
      <c r="BX133" s="1068">
        <v>1</v>
      </c>
      <c r="BY133" s="854" t="s">
        <v>12</v>
      </c>
      <c r="BZ133" s="854"/>
      <c r="CA133" s="1068">
        <v>1</v>
      </c>
      <c r="CB133" s="854" t="s">
        <v>12</v>
      </c>
      <c r="CC133" s="854"/>
      <c r="CD133" s="1068">
        <v>1</v>
      </c>
      <c r="CE133" s="854" t="s">
        <v>12</v>
      </c>
      <c r="CF133" s="854"/>
      <c r="CG133" s="1068">
        <v>1</v>
      </c>
      <c r="CH133" s="854" t="s">
        <v>12</v>
      </c>
      <c r="CI133" s="854"/>
      <c r="CJ133" s="1068">
        <v>1</v>
      </c>
      <c r="CK133" s="854" t="s">
        <v>12</v>
      </c>
      <c r="CL133" s="854"/>
      <c r="CM133" s="1068">
        <v>1</v>
      </c>
      <c r="CN133" s="854" t="s">
        <v>12</v>
      </c>
      <c r="CO133" s="854"/>
      <c r="CP133" s="1068">
        <v>1</v>
      </c>
      <c r="CQ133" s="854" t="s">
        <v>12</v>
      </c>
      <c r="CR133" s="854"/>
      <c r="CS133" s="1068">
        <v>1</v>
      </c>
      <c r="CT133" s="854" t="s">
        <v>12</v>
      </c>
      <c r="CU133" s="854"/>
      <c r="CV133" s="1068">
        <v>1</v>
      </c>
      <c r="CW133" s="854" t="s">
        <v>12</v>
      </c>
      <c r="CX133" s="854"/>
      <c r="CY133" s="1068">
        <v>1</v>
      </c>
      <c r="CZ133" s="854" t="s">
        <v>12</v>
      </c>
      <c r="DA133" s="854"/>
      <c r="DB133" s="1068">
        <v>1</v>
      </c>
      <c r="DC133" s="912" t="s">
        <v>12</v>
      </c>
      <c r="DD133" s="1068">
        <v>1</v>
      </c>
      <c r="DE133" s="912" t="s">
        <v>12</v>
      </c>
      <c r="DF133" s="1068">
        <v>1</v>
      </c>
      <c r="DG133" s="854" t="s">
        <v>12</v>
      </c>
      <c r="DH133" s="854"/>
      <c r="DI133" s="1068">
        <v>1</v>
      </c>
      <c r="DJ133" s="854" t="s">
        <v>12</v>
      </c>
      <c r="DK133" s="854"/>
      <c r="DL133" s="1068">
        <v>1</v>
      </c>
      <c r="DM133" s="854" t="s">
        <v>12</v>
      </c>
      <c r="DN133" s="854"/>
      <c r="DO133" s="1068">
        <v>1</v>
      </c>
      <c r="DP133" s="854" t="s">
        <v>12</v>
      </c>
      <c r="DQ133" s="854"/>
      <c r="DR133" s="1068">
        <v>1</v>
      </c>
      <c r="DS133" s="854" t="s">
        <v>12</v>
      </c>
      <c r="DT133" s="854"/>
      <c r="DU133" s="1068">
        <v>1</v>
      </c>
      <c r="DV133" s="854" t="s">
        <v>12</v>
      </c>
      <c r="DW133" s="854"/>
      <c r="DX133" s="1068">
        <v>1</v>
      </c>
      <c r="DY133" s="854" t="s">
        <v>12</v>
      </c>
      <c r="DZ133" s="854"/>
      <c r="EA133" s="852"/>
      <c r="EB133" s="854" t="s">
        <v>3</v>
      </c>
      <c r="EC133" s="854"/>
      <c r="ED133" s="852"/>
      <c r="EE133" s="912" t="s">
        <v>3</v>
      </c>
      <c r="EF133" s="852"/>
      <c r="EG133" s="854" t="s">
        <v>3</v>
      </c>
      <c r="EH133" s="854"/>
      <c r="EI133" s="852"/>
      <c r="EJ133" s="854" t="s">
        <v>3</v>
      </c>
      <c r="EK133" s="854"/>
      <c r="EL133" s="852"/>
      <c r="EM133" s="854" t="s">
        <v>3</v>
      </c>
      <c r="EN133" s="854"/>
      <c r="EO133" s="852"/>
      <c r="EP133" s="854" t="s">
        <v>3</v>
      </c>
      <c r="EQ133" s="854"/>
      <c r="ER133" s="852"/>
      <c r="ES133" s="854" t="s">
        <v>3</v>
      </c>
      <c r="ET133" s="854"/>
      <c r="EU133" s="852"/>
      <c r="EV133" s="854" t="s">
        <v>3</v>
      </c>
      <c r="EW133" s="854"/>
      <c r="EX133" s="852"/>
      <c r="EY133" s="854" t="s">
        <v>3</v>
      </c>
      <c r="EZ133" s="854"/>
      <c r="FA133" s="852"/>
      <c r="FB133" s="854" t="s">
        <v>3</v>
      </c>
      <c r="FC133" s="854"/>
      <c r="FD133" s="852"/>
      <c r="FE133" s="854" t="s">
        <v>3</v>
      </c>
      <c r="FF133" s="854"/>
      <c r="FG133" s="852"/>
      <c r="FH133" s="854" t="s">
        <v>3</v>
      </c>
      <c r="FI133" s="854"/>
      <c r="FJ133" s="852"/>
      <c r="FK133" s="854" t="s">
        <v>3</v>
      </c>
      <c r="FL133" s="854"/>
      <c r="FM133" s="852"/>
      <c r="FN133" s="854" t="s">
        <v>3</v>
      </c>
      <c r="FO133" s="854"/>
      <c r="FP133" s="852"/>
      <c r="FQ133" s="854" t="s">
        <v>3</v>
      </c>
      <c r="FR133" s="854"/>
      <c r="FS133" s="852"/>
      <c r="FT133" s="854" t="s">
        <v>3</v>
      </c>
      <c r="FU133" s="854"/>
      <c r="FV133" s="852"/>
      <c r="FW133" s="854" t="s">
        <v>3</v>
      </c>
      <c r="FX133" s="854"/>
      <c r="FY133" s="852"/>
      <c r="FZ133" s="854" t="s">
        <v>3</v>
      </c>
      <c r="GA133" s="854"/>
      <c r="GB133" s="852"/>
      <c r="GC133" s="854" t="s">
        <v>3</v>
      </c>
      <c r="GD133" s="854"/>
      <c r="GE133" s="852"/>
      <c r="GF133" s="854" t="s">
        <v>3</v>
      </c>
      <c r="GG133" s="854"/>
      <c r="GH133" s="852"/>
      <c r="GI133" s="854" t="s">
        <v>3</v>
      </c>
      <c r="GJ133" s="854"/>
      <c r="GK133" s="779">
        <v>1</v>
      </c>
      <c r="GL133" s="855" t="s">
        <v>12</v>
      </c>
      <c r="GM133" s="855"/>
      <c r="GN133" s="779">
        <v>1</v>
      </c>
      <c r="GO133" s="855" t="s">
        <v>12</v>
      </c>
      <c r="GP133" s="855"/>
      <c r="GQ133" s="779">
        <v>1</v>
      </c>
      <c r="GR133" s="855" t="s">
        <v>12</v>
      </c>
      <c r="GS133" s="855"/>
      <c r="GT133" s="779">
        <v>1</v>
      </c>
      <c r="GU133" s="855" t="s">
        <v>12</v>
      </c>
      <c r="GV133" s="855"/>
      <c r="GW133" s="779">
        <v>1</v>
      </c>
      <c r="GX133" s="855" t="s">
        <v>12</v>
      </c>
      <c r="GY133" s="855"/>
      <c r="GZ133" s="779">
        <v>5</v>
      </c>
      <c r="HA133" s="855" t="s">
        <v>12</v>
      </c>
      <c r="HB133" s="855"/>
      <c r="HC133" s="779">
        <v>1</v>
      </c>
      <c r="HD133" s="855" t="s">
        <v>12</v>
      </c>
      <c r="HE133" s="855"/>
      <c r="HF133" s="779">
        <v>1</v>
      </c>
      <c r="HG133" s="855" t="s">
        <v>12</v>
      </c>
      <c r="HH133" s="855"/>
      <c r="HI133" s="779">
        <v>23.9</v>
      </c>
      <c r="HJ133" s="855" t="s">
        <v>3</v>
      </c>
      <c r="HK133" s="855"/>
      <c r="HL133" s="779">
        <v>24.100000000000005</v>
      </c>
      <c r="HM133" s="855" t="s">
        <v>3</v>
      </c>
      <c r="HN133" s="855"/>
      <c r="HO133" s="779">
        <v>1</v>
      </c>
      <c r="HP133" s="855" t="s">
        <v>12</v>
      </c>
      <c r="HQ133" s="855"/>
      <c r="HR133" s="779">
        <v>1</v>
      </c>
      <c r="HS133" s="855" t="s">
        <v>12</v>
      </c>
      <c r="HT133" s="855"/>
      <c r="HU133" s="779">
        <v>1</v>
      </c>
      <c r="HV133" s="855" t="s">
        <v>12</v>
      </c>
      <c r="HW133" s="855"/>
      <c r="HX133" s="779">
        <v>0.48000000000000004</v>
      </c>
      <c r="HY133" s="855" t="s">
        <v>8</v>
      </c>
      <c r="HZ133" s="855"/>
      <c r="IA133" s="779">
        <v>1</v>
      </c>
      <c r="IB133" s="855" t="s">
        <v>12</v>
      </c>
      <c r="IC133" s="855"/>
      <c r="ID133" s="779">
        <v>1</v>
      </c>
      <c r="IE133" s="855" t="s">
        <v>12</v>
      </c>
      <c r="IF133" s="855"/>
      <c r="IG133" s="779">
        <v>1</v>
      </c>
      <c r="IH133" s="855" t="s">
        <v>12</v>
      </c>
      <c r="II133" s="855"/>
      <c r="IJ133" s="779">
        <v>1</v>
      </c>
      <c r="IK133" s="856" t="s">
        <v>12</v>
      </c>
      <c r="IL133" s="779">
        <v>1</v>
      </c>
      <c r="IM133" s="856" t="s">
        <v>12</v>
      </c>
      <c r="IN133" s="779">
        <v>5.8</v>
      </c>
      <c r="IO133" s="855" t="s">
        <v>3</v>
      </c>
      <c r="IP133" s="855"/>
      <c r="IQ133" s="779">
        <v>1</v>
      </c>
      <c r="IR133" s="855" t="s">
        <v>12</v>
      </c>
      <c r="IS133" s="855"/>
      <c r="IT133" s="779">
        <v>1</v>
      </c>
      <c r="IU133" s="855" t="s">
        <v>12</v>
      </c>
      <c r="IV133" s="855"/>
      <c r="IW133" s="870"/>
      <c r="IX133" s="1070"/>
      <c r="IY133" s="1070"/>
      <c r="IZ133" s="870"/>
      <c r="JA133" s="1070"/>
      <c r="JB133" s="1070"/>
      <c r="JC133" s="870"/>
      <c r="JD133" s="1070"/>
      <c r="JE133" s="1070"/>
      <c r="JF133" s="870"/>
      <c r="JG133" s="1070"/>
      <c r="JH133" s="1070"/>
      <c r="JI133" s="870"/>
      <c r="JJ133" s="1070"/>
      <c r="JK133" s="1070"/>
      <c r="JL133" s="870"/>
      <c r="JM133" s="913"/>
      <c r="JN133" s="913"/>
      <c r="JO133" s="996"/>
      <c r="JP133" s="997"/>
      <c r="JQ133" s="997"/>
      <c r="JR133" s="996"/>
      <c r="JS133" s="997"/>
      <c r="JT133" s="997"/>
      <c r="JU133" s="996"/>
      <c r="JV133" s="997"/>
      <c r="JW133" s="997"/>
      <c r="JX133" s="996"/>
      <c r="JY133" s="997"/>
      <c r="JZ133" s="997"/>
      <c r="KA133" s="998"/>
      <c r="KB133" s="997"/>
      <c r="KC133" s="997"/>
      <c r="KD133" s="996"/>
      <c r="KE133" s="997"/>
      <c r="KF133" s="997"/>
      <c r="KG133" s="997"/>
      <c r="KH133" s="997"/>
      <c r="KI133" s="997"/>
      <c r="KJ133" s="996"/>
      <c r="KK133" s="996"/>
      <c r="KL133" s="996"/>
      <c r="KM133" s="996"/>
      <c r="KN133" s="996"/>
      <c r="KO133" s="996"/>
      <c r="KP133" s="996"/>
      <c r="KQ133" s="996"/>
      <c r="KR133" s="996"/>
      <c r="KS133" s="998"/>
      <c r="KT133" s="997"/>
      <c r="KU133" s="997"/>
      <c r="KV133" s="996"/>
      <c r="KW133" s="997"/>
      <c r="KX133" s="997"/>
      <c r="KY133" s="996"/>
      <c r="KZ133" s="997"/>
      <c r="LA133" s="997"/>
      <c r="LB133" s="996"/>
      <c r="LC133" s="997"/>
      <c r="LD133" s="997"/>
      <c r="LE133" s="996"/>
      <c r="LF133" s="997"/>
      <c r="LG133" s="997"/>
      <c r="LH133" s="996"/>
      <c r="LI133" s="997"/>
      <c r="LJ133" s="997"/>
      <c r="LK133" s="996"/>
      <c r="LL133" s="997"/>
      <c r="LM133" s="997"/>
      <c r="LN133" s="943"/>
      <c r="LO133" s="861"/>
      <c r="LP133" s="861"/>
      <c r="LQ133" s="788"/>
      <c r="LR133" s="861"/>
      <c r="LS133" s="861"/>
      <c r="LT133" s="788"/>
      <c r="LU133" s="861"/>
      <c r="LV133" s="861"/>
      <c r="LW133" s="788"/>
      <c r="LX133" s="861"/>
      <c r="LY133" s="861"/>
      <c r="LZ133" s="788"/>
      <c r="MA133" s="997"/>
      <c r="MB133" s="997"/>
      <c r="MC133" s="788"/>
      <c r="MD133" s="861"/>
      <c r="ME133" s="861"/>
      <c r="MF133" s="788"/>
      <c r="MG133" s="861"/>
      <c r="MH133" s="861"/>
      <c r="MI133" s="943"/>
      <c r="MJ133" s="997"/>
      <c r="MK133" s="997"/>
      <c r="ML133" s="996"/>
      <c r="MM133" s="997"/>
      <c r="MN133" s="997"/>
      <c r="MO133" s="996"/>
      <c r="MP133" s="997"/>
      <c r="MQ133" s="997"/>
      <c r="MR133" s="788"/>
      <c r="MS133" s="861"/>
      <c r="MT133" s="861"/>
      <c r="MU133" s="788"/>
      <c r="MV133" s="861"/>
      <c r="MW133" s="861"/>
      <c r="MX133" s="788"/>
      <c r="MY133" s="861"/>
      <c r="MZ133" s="861"/>
      <c r="NA133" s="788"/>
      <c r="NB133" s="997"/>
      <c r="NC133" s="997"/>
      <c r="ND133" s="943"/>
      <c r="NE133" s="861"/>
      <c r="NF133" s="861"/>
      <c r="NG133" s="788"/>
      <c r="NH133" s="861"/>
      <c r="NI133" s="861"/>
      <c r="NJ133" s="788"/>
      <c r="NK133" s="861"/>
      <c r="NL133" s="861"/>
      <c r="NM133" s="788"/>
      <c r="NN133" s="861"/>
      <c r="NO133" s="861"/>
      <c r="NP133" s="788"/>
      <c r="NQ133" s="861"/>
      <c r="NR133" s="861"/>
      <c r="NS133" s="788"/>
      <c r="NT133" s="861"/>
      <c r="NU133" s="861"/>
      <c r="NV133" s="788"/>
      <c r="NW133" s="861"/>
      <c r="NX133" s="861"/>
      <c r="NY133" s="943"/>
      <c r="NZ133" s="861"/>
      <c r="OA133" s="861"/>
      <c r="OB133" s="788"/>
      <c r="OC133" s="861"/>
      <c r="OD133" s="861"/>
      <c r="OE133" s="788"/>
      <c r="OF133" s="861"/>
      <c r="OG133" s="861"/>
      <c r="OH133" s="788"/>
      <c r="OI133" s="861"/>
      <c r="OJ133" s="861"/>
      <c r="OK133" s="788"/>
      <c r="OL133" s="861"/>
      <c r="OM133" s="861"/>
      <c r="ON133" s="788"/>
      <c r="OO133" s="861"/>
      <c r="OP133" s="861"/>
      <c r="OQ133" s="788"/>
      <c r="OR133" s="861"/>
      <c r="OS133" s="861"/>
      <c r="OT133" s="943"/>
      <c r="OU133" s="1071"/>
      <c r="OV133" s="1071"/>
      <c r="OW133" s="943"/>
      <c r="OX133" s="1071"/>
      <c r="OY133" s="1071"/>
      <c r="OZ133" s="943"/>
      <c r="PA133" s="1071"/>
      <c r="PB133" s="1071"/>
    </row>
    <row r="134" spans="1:418" ht="12.75" customHeight="1" x14ac:dyDescent="0.25">
      <c r="A134" s="1091" t="s">
        <v>141</v>
      </c>
      <c r="B134" s="911" t="s">
        <v>557</v>
      </c>
      <c r="C134" s="2230" t="s">
        <v>2</v>
      </c>
      <c r="D134" s="769">
        <v>1.8</v>
      </c>
      <c r="E134" s="1068">
        <v>2</v>
      </c>
      <c r="F134" s="854" t="s">
        <v>12</v>
      </c>
      <c r="G134" s="854"/>
      <c r="H134" s="1068">
        <v>2</v>
      </c>
      <c r="I134" s="854" t="s">
        <v>12</v>
      </c>
      <c r="J134" s="854"/>
      <c r="K134" s="1068">
        <v>2</v>
      </c>
      <c r="L134" s="854" t="s">
        <v>12</v>
      </c>
      <c r="M134" s="854"/>
      <c r="N134" s="1068">
        <v>2</v>
      </c>
      <c r="O134" s="854" t="s">
        <v>12</v>
      </c>
      <c r="P134" s="854"/>
      <c r="Q134" s="1068">
        <v>2</v>
      </c>
      <c r="R134" s="854" t="s">
        <v>12</v>
      </c>
      <c r="S134" s="854"/>
      <c r="T134" s="1068">
        <v>2</v>
      </c>
      <c r="U134" s="854" t="s">
        <v>12</v>
      </c>
      <c r="V134" s="854"/>
      <c r="W134" s="1068">
        <v>2</v>
      </c>
      <c r="X134" s="854" t="s">
        <v>12</v>
      </c>
      <c r="Y134" s="854"/>
      <c r="Z134" s="1068">
        <v>2</v>
      </c>
      <c r="AA134" s="854" t="s">
        <v>12</v>
      </c>
      <c r="AB134" s="854"/>
      <c r="AC134" s="1068">
        <v>2</v>
      </c>
      <c r="AD134" s="854" t="s">
        <v>12</v>
      </c>
      <c r="AE134" s="854"/>
      <c r="AF134" s="1068">
        <v>2</v>
      </c>
      <c r="AG134" s="854" t="s">
        <v>12</v>
      </c>
      <c r="AH134" s="854"/>
      <c r="AI134" s="1068">
        <v>2</v>
      </c>
      <c r="AJ134" s="854" t="s">
        <v>12</v>
      </c>
      <c r="AK134" s="854"/>
      <c r="AL134" s="1068">
        <v>2</v>
      </c>
      <c r="AM134" s="854" t="s">
        <v>12</v>
      </c>
      <c r="AN134" s="854"/>
      <c r="AO134" s="1068">
        <v>2</v>
      </c>
      <c r="AP134" s="854" t="s">
        <v>12</v>
      </c>
      <c r="AQ134" s="854"/>
      <c r="AR134" s="1068">
        <v>1</v>
      </c>
      <c r="AS134" s="854" t="s">
        <v>12</v>
      </c>
      <c r="AT134" s="854"/>
      <c r="AU134" s="1068">
        <v>2</v>
      </c>
      <c r="AV134" s="854" t="s">
        <v>12</v>
      </c>
      <c r="AW134" s="854"/>
      <c r="AX134" s="1068">
        <v>2</v>
      </c>
      <c r="AY134" s="854" t="s">
        <v>12</v>
      </c>
      <c r="AZ134" s="854"/>
      <c r="BA134" s="1068">
        <v>2</v>
      </c>
      <c r="BB134" s="854" t="s">
        <v>12</v>
      </c>
      <c r="BC134" s="854"/>
      <c r="BD134" s="1068">
        <v>2</v>
      </c>
      <c r="BE134" s="854" t="s">
        <v>12</v>
      </c>
      <c r="BF134" s="854"/>
      <c r="BG134" s="1068">
        <v>2</v>
      </c>
      <c r="BH134" s="854" t="s">
        <v>12</v>
      </c>
      <c r="BI134" s="854"/>
      <c r="BJ134" s="1068">
        <v>2</v>
      </c>
      <c r="BK134" s="854" t="s">
        <v>12</v>
      </c>
      <c r="BL134" s="854"/>
      <c r="BM134" s="1068">
        <v>2</v>
      </c>
      <c r="BN134" s="854" t="s">
        <v>12</v>
      </c>
      <c r="BO134" s="854"/>
      <c r="BP134" s="1068">
        <v>2</v>
      </c>
      <c r="BQ134" s="854" t="s">
        <v>12</v>
      </c>
      <c r="BR134" s="854"/>
      <c r="BS134" s="1068">
        <v>1</v>
      </c>
      <c r="BT134" s="912" t="s">
        <v>12</v>
      </c>
      <c r="BU134" s="1068">
        <v>2</v>
      </c>
      <c r="BV134" s="854" t="s">
        <v>12</v>
      </c>
      <c r="BW134" s="854"/>
      <c r="BX134" s="1068">
        <v>1</v>
      </c>
      <c r="BY134" s="854" t="s">
        <v>12</v>
      </c>
      <c r="BZ134" s="854"/>
      <c r="CA134" s="1068">
        <v>1</v>
      </c>
      <c r="CB134" s="854" t="s">
        <v>12</v>
      </c>
      <c r="CC134" s="854"/>
      <c r="CD134" s="1068">
        <v>1</v>
      </c>
      <c r="CE134" s="854" t="s">
        <v>12</v>
      </c>
      <c r="CF134" s="854"/>
      <c r="CG134" s="1068">
        <v>1</v>
      </c>
      <c r="CH134" s="854" t="s">
        <v>12</v>
      </c>
      <c r="CI134" s="854"/>
      <c r="CJ134" s="1068">
        <v>1</v>
      </c>
      <c r="CK134" s="854" t="s">
        <v>12</v>
      </c>
      <c r="CL134" s="854"/>
      <c r="CM134" s="1068">
        <v>1</v>
      </c>
      <c r="CN134" s="854" t="s">
        <v>12</v>
      </c>
      <c r="CO134" s="854"/>
      <c r="CP134" s="1068">
        <v>1</v>
      </c>
      <c r="CQ134" s="854" t="s">
        <v>12</v>
      </c>
      <c r="CR134" s="854"/>
      <c r="CS134" s="1068">
        <v>1</v>
      </c>
      <c r="CT134" s="854" t="s">
        <v>12</v>
      </c>
      <c r="CU134" s="854"/>
      <c r="CV134" s="1068">
        <v>1</v>
      </c>
      <c r="CW134" s="854" t="s">
        <v>12</v>
      </c>
      <c r="CX134" s="854"/>
      <c r="CY134" s="1068">
        <v>1</v>
      </c>
      <c r="CZ134" s="854" t="s">
        <v>12</v>
      </c>
      <c r="DA134" s="854"/>
      <c r="DB134" s="1068">
        <v>1</v>
      </c>
      <c r="DC134" s="912" t="s">
        <v>12</v>
      </c>
      <c r="DD134" s="1068">
        <v>1</v>
      </c>
      <c r="DE134" s="912" t="s">
        <v>12</v>
      </c>
      <c r="DF134" s="1068">
        <v>1</v>
      </c>
      <c r="DG134" s="854" t="s">
        <v>12</v>
      </c>
      <c r="DH134" s="854"/>
      <c r="DI134" s="1068">
        <v>1</v>
      </c>
      <c r="DJ134" s="854" t="s">
        <v>12</v>
      </c>
      <c r="DK134" s="854"/>
      <c r="DL134" s="1068">
        <v>1</v>
      </c>
      <c r="DM134" s="854" t="s">
        <v>12</v>
      </c>
      <c r="DN134" s="854"/>
      <c r="DO134" s="1068">
        <v>1</v>
      </c>
      <c r="DP134" s="854" t="s">
        <v>12</v>
      </c>
      <c r="DQ134" s="854"/>
      <c r="DR134" s="1068">
        <v>1</v>
      </c>
      <c r="DS134" s="854" t="s">
        <v>12</v>
      </c>
      <c r="DT134" s="854"/>
      <c r="DU134" s="1068">
        <v>1</v>
      </c>
      <c r="DV134" s="854" t="s">
        <v>12</v>
      </c>
      <c r="DW134" s="854"/>
      <c r="DX134" s="1068">
        <v>1</v>
      </c>
      <c r="DY134" s="854" t="s">
        <v>12</v>
      </c>
      <c r="DZ134" s="854"/>
      <c r="EA134" s="1068">
        <v>2</v>
      </c>
      <c r="EB134" s="854" t="s">
        <v>12</v>
      </c>
      <c r="EC134" s="854"/>
      <c r="ED134" s="1068">
        <v>2</v>
      </c>
      <c r="EE134" s="912" t="s">
        <v>12</v>
      </c>
      <c r="EF134" s="1068">
        <v>2</v>
      </c>
      <c r="EG134" s="854" t="s">
        <v>12</v>
      </c>
      <c r="EH134" s="854"/>
      <c r="EI134" s="1068">
        <v>2</v>
      </c>
      <c r="EJ134" s="854" t="s">
        <v>12</v>
      </c>
      <c r="EK134" s="854"/>
      <c r="EL134" s="1068">
        <v>2</v>
      </c>
      <c r="EM134" s="854" t="s">
        <v>12</v>
      </c>
      <c r="EN134" s="854"/>
      <c r="EO134" s="1068">
        <v>2</v>
      </c>
      <c r="EP134" s="854" t="s">
        <v>12</v>
      </c>
      <c r="EQ134" s="854"/>
      <c r="ER134" s="1068">
        <v>2</v>
      </c>
      <c r="ES134" s="854" t="s">
        <v>12</v>
      </c>
      <c r="ET134" s="854"/>
      <c r="EU134" s="1068">
        <v>4.4000000000000004</v>
      </c>
      <c r="EV134" s="854" t="s">
        <v>12</v>
      </c>
      <c r="EW134" s="854"/>
      <c r="EX134" s="1068">
        <v>2</v>
      </c>
      <c r="EY134" s="854" t="s">
        <v>12</v>
      </c>
      <c r="EZ134" s="854"/>
      <c r="FA134" s="1068">
        <v>2</v>
      </c>
      <c r="FB134" s="854" t="s">
        <v>12</v>
      </c>
      <c r="FC134" s="854"/>
      <c r="FD134" s="1068">
        <v>2</v>
      </c>
      <c r="FE134" s="854" t="s">
        <v>12</v>
      </c>
      <c r="FF134" s="854"/>
      <c r="FG134" s="1068">
        <v>2</v>
      </c>
      <c r="FH134" s="854" t="s">
        <v>12</v>
      </c>
      <c r="FI134" s="854"/>
      <c r="FJ134" s="1068">
        <v>2</v>
      </c>
      <c r="FK134" s="854" t="s">
        <v>12</v>
      </c>
      <c r="FL134" s="854"/>
      <c r="FM134" s="1068">
        <v>20</v>
      </c>
      <c r="FN134" s="854" t="s">
        <v>12</v>
      </c>
      <c r="FO134" s="854"/>
      <c r="FP134" s="1068">
        <v>1.1000000000000001</v>
      </c>
      <c r="FQ134" s="854" t="s">
        <v>12</v>
      </c>
      <c r="FR134" s="854"/>
      <c r="FS134" s="1068">
        <v>0.5</v>
      </c>
      <c r="FT134" s="854" t="s">
        <v>12</v>
      </c>
      <c r="FU134" s="854"/>
      <c r="FV134" s="1068">
        <v>0.5</v>
      </c>
      <c r="FW134" s="854" t="s">
        <v>12</v>
      </c>
      <c r="FX134" s="854"/>
      <c r="FY134" s="1068">
        <v>0.5</v>
      </c>
      <c r="FZ134" s="854" t="s">
        <v>12</v>
      </c>
      <c r="GA134" s="854"/>
      <c r="GB134" s="1068">
        <v>0.5</v>
      </c>
      <c r="GC134" s="854" t="s">
        <v>12</v>
      </c>
      <c r="GD134" s="854"/>
      <c r="GE134" s="1068">
        <v>0.5</v>
      </c>
      <c r="GF134" s="854" t="s">
        <v>12</v>
      </c>
      <c r="GG134" s="854"/>
      <c r="GH134" s="1068">
        <v>5</v>
      </c>
      <c r="GI134" s="854" t="s">
        <v>12</v>
      </c>
      <c r="GJ134" s="854"/>
      <c r="GK134" s="779">
        <v>1</v>
      </c>
      <c r="GL134" s="855" t="s">
        <v>12</v>
      </c>
      <c r="GM134" s="855"/>
      <c r="GN134" s="779">
        <v>1</v>
      </c>
      <c r="GO134" s="855" t="s">
        <v>12</v>
      </c>
      <c r="GP134" s="855"/>
      <c r="GQ134" s="779">
        <v>1</v>
      </c>
      <c r="GR134" s="855" t="s">
        <v>12</v>
      </c>
      <c r="GS134" s="855"/>
      <c r="GT134" s="779">
        <v>1</v>
      </c>
      <c r="GU134" s="855" t="s">
        <v>12</v>
      </c>
      <c r="GV134" s="855"/>
      <c r="GW134" s="779">
        <v>1</v>
      </c>
      <c r="GX134" s="855" t="s">
        <v>12</v>
      </c>
      <c r="GY134" s="855"/>
      <c r="GZ134" s="779">
        <v>5</v>
      </c>
      <c r="HA134" s="855" t="s">
        <v>12</v>
      </c>
      <c r="HB134" s="855"/>
      <c r="HC134" s="779">
        <v>1</v>
      </c>
      <c r="HD134" s="855" t="s">
        <v>12</v>
      </c>
      <c r="HE134" s="855"/>
      <c r="HF134" s="779">
        <v>1</v>
      </c>
      <c r="HG134" s="855" t="s">
        <v>12</v>
      </c>
      <c r="HH134" s="855"/>
      <c r="HI134" s="779">
        <v>1.4</v>
      </c>
      <c r="HJ134" s="855" t="s">
        <v>3</v>
      </c>
      <c r="HK134" s="855"/>
      <c r="HL134" s="779">
        <v>1.4</v>
      </c>
      <c r="HM134" s="855" t="s">
        <v>3</v>
      </c>
      <c r="HN134" s="855"/>
      <c r="HO134" s="779">
        <v>1</v>
      </c>
      <c r="HP134" s="855" t="s">
        <v>12</v>
      </c>
      <c r="HQ134" s="855"/>
      <c r="HR134" s="779">
        <v>1</v>
      </c>
      <c r="HS134" s="855" t="s">
        <v>12</v>
      </c>
      <c r="HT134" s="855"/>
      <c r="HU134" s="779">
        <v>1</v>
      </c>
      <c r="HV134" s="855" t="s">
        <v>12</v>
      </c>
      <c r="HW134" s="855"/>
      <c r="HX134" s="779">
        <v>1</v>
      </c>
      <c r="HY134" s="855" t="s">
        <v>12</v>
      </c>
      <c r="HZ134" s="855"/>
      <c r="IA134" s="779">
        <v>1</v>
      </c>
      <c r="IB134" s="855" t="s">
        <v>12</v>
      </c>
      <c r="IC134" s="855"/>
      <c r="ID134" s="779">
        <v>1</v>
      </c>
      <c r="IE134" s="855" t="s">
        <v>12</v>
      </c>
      <c r="IF134" s="855"/>
      <c r="IG134" s="779">
        <v>1</v>
      </c>
      <c r="IH134" s="855" t="s">
        <v>12</v>
      </c>
      <c r="II134" s="855"/>
      <c r="IJ134" s="779">
        <v>1</v>
      </c>
      <c r="IK134" s="856" t="s">
        <v>12</v>
      </c>
      <c r="IL134" s="779">
        <v>1</v>
      </c>
      <c r="IM134" s="856" t="s">
        <v>12</v>
      </c>
      <c r="IN134" s="779">
        <v>1</v>
      </c>
      <c r="IO134" s="855" t="s">
        <v>12</v>
      </c>
      <c r="IP134" s="855"/>
      <c r="IQ134" s="779">
        <v>1</v>
      </c>
      <c r="IR134" s="855" t="s">
        <v>12</v>
      </c>
      <c r="IS134" s="855"/>
      <c r="IT134" s="779">
        <v>1</v>
      </c>
      <c r="IU134" s="855" t="s">
        <v>12</v>
      </c>
      <c r="IV134" s="855"/>
      <c r="IW134" s="870"/>
      <c r="IX134" s="1070"/>
      <c r="IY134" s="1070"/>
      <c r="IZ134" s="870"/>
      <c r="JA134" s="1070"/>
      <c r="JB134" s="1070"/>
      <c r="JC134" s="870"/>
      <c r="JD134" s="1070"/>
      <c r="JE134" s="1070"/>
      <c r="JF134" s="870"/>
      <c r="JG134" s="1070"/>
      <c r="JH134" s="1070"/>
      <c r="JI134" s="870"/>
      <c r="JJ134" s="1070"/>
      <c r="JK134" s="1070"/>
      <c r="JL134" s="870"/>
      <c r="JM134" s="913"/>
      <c r="JN134" s="913"/>
      <c r="JO134" s="996"/>
      <c r="JP134" s="997"/>
      <c r="JQ134" s="997"/>
      <c r="JR134" s="996"/>
      <c r="JS134" s="997"/>
      <c r="JT134" s="997"/>
      <c r="JU134" s="996"/>
      <c r="JV134" s="997"/>
      <c r="JW134" s="997"/>
      <c r="JX134" s="996"/>
      <c r="JY134" s="997"/>
      <c r="JZ134" s="997"/>
      <c r="KA134" s="998"/>
      <c r="KB134" s="997"/>
      <c r="KC134" s="997"/>
      <c r="KD134" s="996"/>
      <c r="KE134" s="997"/>
      <c r="KF134" s="997"/>
      <c r="KG134" s="997"/>
      <c r="KH134" s="997"/>
      <c r="KI134" s="997"/>
      <c r="KJ134" s="996"/>
      <c r="KK134" s="996"/>
      <c r="KL134" s="996"/>
      <c r="KM134" s="996"/>
      <c r="KN134" s="996"/>
      <c r="KO134" s="996"/>
      <c r="KP134" s="996"/>
      <c r="KQ134" s="996"/>
      <c r="KR134" s="996"/>
      <c r="KS134" s="998"/>
      <c r="KT134" s="997"/>
      <c r="KU134" s="997"/>
      <c r="KV134" s="996"/>
      <c r="KW134" s="997"/>
      <c r="KX134" s="997"/>
      <c r="KY134" s="996"/>
      <c r="KZ134" s="997"/>
      <c r="LA134" s="997"/>
      <c r="LB134" s="996"/>
      <c r="LC134" s="997"/>
      <c r="LD134" s="997"/>
      <c r="LE134" s="788"/>
      <c r="LF134" s="861"/>
      <c r="LG134" s="861"/>
      <c r="LH134" s="788"/>
      <c r="LI134" s="861"/>
      <c r="LJ134" s="861"/>
      <c r="LK134" s="788"/>
      <c r="LL134" s="997"/>
      <c r="LM134" s="997"/>
      <c r="LN134" s="943"/>
      <c r="LO134" s="861"/>
      <c r="LP134" s="861"/>
      <c r="LQ134" s="788"/>
      <c r="LR134" s="861"/>
      <c r="LS134" s="861"/>
      <c r="LT134" s="788"/>
      <c r="LU134" s="861"/>
      <c r="LV134" s="861"/>
      <c r="LW134" s="788"/>
      <c r="LX134" s="861"/>
      <c r="LY134" s="861"/>
      <c r="LZ134" s="788"/>
      <c r="MA134" s="997"/>
      <c r="MB134" s="997"/>
      <c r="MC134" s="788"/>
      <c r="MD134" s="861"/>
      <c r="ME134" s="861"/>
      <c r="MF134" s="788"/>
      <c r="MG134" s="861"/>
      <c r="MH134" s="861"/>
      <c r="MI134" s="943"/>
      <c r="MJ134" s="997"/>
      <c r="MK134" s="997"/>
      <c r="ML134" s="996"/>
      <c r="MM134" s="997"/>
      <c r="MN134" s="997"/>
      <c r="MO134" s="996"/>
      <c r="MP134" s="997"/>
      <c r="MQ134" s="997"/>
      <c r="MR134" s="788"/>
      <c r="MS134" s="861"/>
      <c r="MT134" s="861"/>
      <c r="MU134" s="788"/>
      <c r="MV134" s="861"/>
      <c r="MW134" s="861"/>
      <c r="MX134" s="788"/>
      <c r="MY134" s="861"/>
      <c r="MZ134" s="861"/>
      <c r="NA134" s="788"/>
      <c r="NB134" s="997"/>
      <c r="NC134" s="997"/>
      <c r="ND134" s="943"/>
      <c r="NE134" s="861"/>
      <c r="NF134" s="861"/>
      <c r="NG134" s="788"/>
      <c r="NH134" s="861"/>
      <c r="NI134" s="861"/>
      <c r="NJ134" s="788"/>
      <c r="NK134" s="861"/>
      <c r="NL134" s="861"/>
      <c r="NM134" s="788"/>
      <c r="NN134" s="861"/>
      <c r="NO134" s="861"/>
      <c r="NP134" s="788"/>
      <c r="NQ134" s="861"/>
      <c r="NR134" s="861"/>
      <c r="NS134" s="788"/>
      <c r="NT134" s="861"/>
      <c r="NU134" s="861"/>
      <c r="NV134" s="788"/>
      <c r="NW134" s="861"/>
      <c r="NX134" s="861"/>
      <c r="NY134" s="943"/>
      <c r="NZ134" s="861"/>
      <c r="OA134" s="861"/>
      <c r="OB134" s="788"/>
      <c r="OC134" s="861"/>
      <c r="OD134" s="861"/>
      <c r="OE134" s="788"/>
      <c r="OF134" s="861"/>
      <c r="OG134" s="861"/>
      <c r="OH134" s="788"/>
      <c r="OI134" s="861"/>
      <c r="OJ134" s="861"/>
      <c r="OK134" s="788"/>
      <c r="OL134" s="861"/>
      <c r="OM134" s="861"/>
      <c r="ON134" s="788"/>
      <c r="OO134" s="861"/>
      <c r="OP134" s="861"/>
      <c r="OQ134" s="788"/>
      <c r="OR134" s="861"/>
      <c r="OS134" s="861"/>
      <c r="OT134" s="943"/>
      <c r="OU134" s="1071"/>
      <c r="OV134" s="1071"/>
      <c r="OW134" s="943"/>
      <c r="OX134" s="1071"/>
      <c r="OY134" s="1071"/>
      <c r="OZ134" s="943"/>
      <c r="PA134" s="1071"/>
      <c r="PB134" s="1071"/>
    </row>
    <row r="135" spans="1:418" ht="12.75" customHeight="1" x14ac:dyDescent="0.25">
      <c r="A135" s="1091" t="s">
        <v>592</v>
      </c>
      <c r="B135" s="911" t="s">
        <v>557</v>
      </c>
      <c r="C135" s="2230" t="s">
        <v>2</v>
      </c>
      <c r="D135" s="770" t="s">
        <v>2</v>
      </c>
      <c r="E135" s="852"/>
      <c r="F135" s="854" t="s">
        <v>3</v>
      </c>
      <c r="G135" s="854"/>
      <c r="H135" s="852"/>
      <c r="I135" s="854" t="s">
        <v>3</v>
      </c>
      <c r="J135" s="854"/>
      <c r="K135" s="852"/>
      <c r="L135" s="854" t="s">
        <v>3</v>
      </c>
      <c r="M135" s="854"/>
      <c r="N135" s="852"/>
      <c r="O135" s="854" t="s">
        <v>3</v>
      </c>
      <c r="P135" s="854"/>
      <c r="Q135" s="852"/>
      <c r="R135" s="854" t="s">
        <v>3</v>
      </c>
      <c r="S135" s="854"/>
      <c r="T135" s="852"/>
      <c r="U135" s="854" t="s">
        <v>3</v>
      </c>
      <c r="V135" s="854"/>
      <c r="W135" s="852"/>
      <c r="X135" s="854" t="s">
        <v>3</v>
      </c>
      <c r="Y135" s="854"/>
      <c r="Z135" s="852"/>
      <c r="AA135" s="854" t="s">
        <v>3</v>
      </c>
      <c r="AB135" s="854"/>
      <c r="AC135" s="852"/>
      <c r="AD135" s="854" t="s">
        <v>3</v>
      </c>
      <c r="AE135" s="854"/>
      <c r="AF135" s="852"/>
      <c r="AG135" s="854" t="s">
        <v>3</v>
      </c>
      <c r="AH135" s="854"/>
      <c r="AI135" s="852"/>
      <c r="AJ135" s="854" t="s">
        <v>3</v>
      </c>
      <c r="AK135" s="854"/>
      <c r="AL135" s="852"/>
      <c r="AM135" s="854" t="s">
        <v>3</v>
      </c>
      <c r="AN135" s="854"/>
      <c r="AO135" s="852"/>
      <c r="AP135" s="854" t="s">
        <v>3</v>
      </c>
      <c r="AQ135" s="854"/>
      <c r="AR135" s="852"/>
      <c r="AS135" s="854" t="s">
        <v>3</v>
      </c>
      <c r="AT135" s="854"/>
      <c r="AU135" s="852"/>
      <c r="AV135" s="854" t="s">
        <v>3</v>
      </c>
      <c r="AW135" s="854"/>
      <c r="AX135" s="852"/>
      <c r="AY135" s="854" t="s">
        <v>3</v>
      </c>
      <c r="AZ135" s="854"/>
      <c r="BA135" s="852"/>
      <c r="BB135" s="854" t="s">
        <v>3</v>
      </c>
      <c r="BC135" s="854"/>
      <c r="BD135" s="852"/>
      <c r="BE135" s="854" t="s">
        <v>3</v>
      </c>
      <c r="BF135" s="854"/>
      <c r="BG135" s="852"/>
      <c r="BH135" s="854" t="s">
        <v>3</v>
      </c>
      <c r="BI135" s="854"/>
      <c r="BJ135" s="852"/>
      <c r="BK135" s="854" t="s">
        <v>3</v>
      </c>
      <c r="BL135" s="854"/>
      <c r="BM135" s="852"/>
      <c r="BN135" s="854" t="s">
        <v>3</v>
      </c>
      <c r="BO135" s="854"/>
      <c r="BP135" s="852"/>
      <c r="BQ135" s="854" t="s">
        <v>3</v>
      </c>
      <c r="BR135" s="854"/>
      <c r="BS135" s="852"/>
      <c r="BT135" s="912" t="s">
        <v>3</v>
      </c>
      <c r="BU135" s="852"/>
      <c r="BV135" s="854" t="s">
        <v>3</v>
      </c>
      <c r="BW135" s="854"/>
      <c r="BX135" s="852"/>
      <c r="BY135" s="854" t="s">
        <v>3</v>
      </c>
      <c r="BZ135" s="854"/>
      <c r="CA135" s="852"/>
      <c r="CB135" s="854" t="s">
        <v>3</v>
      </c>
      <c r="CC135" s="854"/>
      <c r="CD135" s="852"/>
      <c r="CE135" s="854" t="s">
        <v>3</v>
      </c>
      <c r="CF135" s="854"/>
      <c r="CG135" s="852"/>
      <c r="CH135" s="854" t="s">
        <v>3</v>
      </c>
      <c r="CI135" s="854"/>
      <c r="CJ135" s="852"/>
      <c r="CK135" s="854" t="s">
        <v>3</v>
      </c>
      <c r="CL135" s="854"/>
      <c r="CM135" s="852"/>
      <c r="CN135" s="854" t="s">
        <v>3</v>
      </c>
      <c r="CO135" s="854"/>
      <c r="CP135" s="852"/>
      <c r="CQ135" s="854" t="s">
        <v>3</v>
      </c>
      <c r="CR135" s="854"/>
      <c r="CS135" s="852"/>
      <c r="CT135" s="854" t="s">
        <v>3</v>
      </c>
      <c r="CU135" s="854"/>
      <c r="CV135" s="852"/>
      <c r="CW135" s="854" t="s">
        <v>3</v>
      </c>
      <c r="CX135" s="854"/>
      <c r="CY135" s="852"/>
      <c r="CZ135" s="854" t="s">
        <v>3</v>
      </c>
      <c r="DA135" s="854"/>
      <c r="DB135" s="852"/>
      <c r="DC135" s="912" t="s">
        <v>3</v>
      </c>
      <c r="DD135" s="852"/>
      <c r="DE135" s="912" t="s">
        <v>3</v>
      </c>
      <c r="DF135" s="852"/>
      <c r="DG135" s="854" t="s">
        <v>3</v>
      </c>
      <c r="DH135" s="854"/>
      <c r="DI135" s="852"/>
      <c r="DJ135" s="854" t="s">
        <v>3</v>
      </c>
      <c r="DK135" s="854"/>
      <c r="DL135" s="852"/>
      <c r="DM135" s="854" t="s">
        <v>3</v>
      </c>
      <c r="DN135" s="854"/>
      <c r="DO135" s="852"/>
      <c r="DP135" s="854" t="s">
        <v>3</v>
      </c>
      <c r="DQ135" s="854"/>
      <c r="DR135" s="852"/>
      <c r="DS135" s="854" t="s">
        <v>3</v>
      </c>
      <c r="DT135" s="854"/>
      <c r="DU135" s="852"/>
      <c r="DV135" s="854" t="s">
        <v>3</v>
      </c>
      <c r="DW135" s="854"/>
      <c r="DX135" s="852"/>
      <c r="DY135" s="854" t="s">
        <v>3</v>
      </c>
      <c r="DZ135" s="854"/>
      <c r="EA135" s="852"/>
      <c r="EB135" s="854" t="s">
        <v>3</v>
      </c>
      <c r="EC135" s="854"/>
      <c r="ED135" s="852"/>
      <c r="EE135" s="912" t="s">
        <v>3</v>
      </c>
      <c r="EF135" s="852"/>
      <c r="EG135" s="854" t="s">
        <v>3</v>
      </c>
      <c r="EH135" s="854"/>
      <c r="EI135" s="852"/>
      <c r="EJ135" s="854" t="s">
        <v>3</v>
      </c>
      <c r="EK135" s="854"/>
      <c r="EL135" s="852"/>
      <c r="EM135" s="854" t="s">
        <v>3</v>
      </c>
      <c r="EN135" s="854"/>
      <c r="EO135" s="852"/>
      <c r="EP135" s="854" t="s">
        <v>3</v>
      </c>
      <c r="EQ135" s="854"/>
      <c r="ER135" s="852"/>
      <c r="ES135" s="854" t="s">
        <v>3</v>
      </c>
      <c r="ET135" s="854"/>
      <c r="EU135" s="867">
        <v>5200</v>
      </c>
      <c r="EV135" s="854"/>
      <c r="EW135" s="854"/>
      <c r="EX135" s="867">
        <v>9800</v>
      </c>
      <c r="EY135" s="854"/>
      <c r="EZ135" s="854"/>
      <c r="FA135" s="867">
        <v>1200</v>
      </c>
      <c r="FB135" s="854"/>
      <c r="FC135" s="854"/>
      <c r="FD135" s="867">
        <v>940</v>
      </c>
      <c r="FE135" s="854"/>
      <c r="FF135" s="854"/>
      <c r="FG135" s="867">
        <v>8600</v>
      </c>
      <c r="FH135" s="854"/>
      <c r="FI135" s="854"/>
      <c r="FJ135" s="867">
        <v>3000</v>
      </c>
      <c r="FK135" s="854"/>
      <c r="FL135" s="854"/>
      <c r="FM135" s="867">
        <v>1800</v>
      </c>
      <c r="FN135" s="854"/>
      <c r="FO135" s="854"/>
      <c r="FP135" s="867">
        <v>3900</v>
      </c>
      <c r="FQ135" s="854"/>
      <c r="FR135" s="854"/>
      <c r="FS135" s="867">
        <v>13000</v>
      </c>
      <c r="FT135" s="854"/>
      <c r="FU135" s="854"/>
      <c r="FV135" s="867">
        <v>7700</v>
      </c>
      <c r="FW135" s="854"/>
      <c r="FX135" s="854"/>
      <c r="FY135" s="867">
        <v>720</v>
      </c>
      <c r="FZ135" s="854"/>
      <c r="GA135" s="854"/>
      <c r="GB135" s="867">
        <v>6100</v>
      </c>
      <c r="GC135" s="854"/>
      <c r="GD135" s="854"/>
      <c r="GE135" s="867">
        <v>2600</v>
      </c>
      <c r="GF135" s="854"/>
      <c r="GG135" s="854"/>
      <c r="GH135" s="867">
        <v>3000</v>
      </c>
      <c r="GI135" s="854"/>
      <c r="GJ135" s="854"/>
      <c r="GK135" s="779"/>
      <c r="GL135" s="855"/>
      <c r="GM135" s="855"/>
      <c r="GN135" s="779"/>
      <c r="GO135" s="855"/>
      <c r="GP135" s="855"/>
      <c r="GQ135" s="779"/>
      <c r="GR135" s="855"/>
      <c r="GS135" s="855"/>
      <c r="GT135" s="779"/>
      <c r="GU135" s="855"/>
      <c r="GV135" s="855"/>
      <c r="GW135" s="779"/>
      <c r="GX135" s="855"/>
      <c r="GY135" s="855"/>
      <c r="GZ135" s="779"/>
      <c r="HA135" s="855"/>
      <c r="HB135" s="855"/>
      <c r="HC135" s="779"/>
      <c r="HD135" s="855"/>
      <c r="HE135" s="855"/>
      <c r="HF135" s="779"/>
      <c r="HG135" s="855"/>
      <c r="HH135" s="855"/>
      <c r="HI135" s="779"/>
      <c r="HJ135" s="855"/>
      <c r="HK135" s="855"/>
      <c r="HL135" s="779"/>
      <c r="HM135" s="855"/>
      <c r="HN135" s="855"/>
      <c r="HO135" s="779"/>
      <c r="HP135" s="855"/>
      <c r="HQ135" s="855"/>
      <c r="HR135" s="779"/>
      <c r="HS135" s="855"/>
      <c r="HT135" s="855"/>
      <c r="HU135" s="779"/>
      <c r="HV135" s="855"/>
      <c r="HW135" s="855"/>
      <c r="HX135" s="779"/>
      <c r="HY135" s="855"/>
      <c r="HZ135" s="855"/>
      <c r="IA135" s="779"/>
      <c r="IB135" s="855"/>
      <c r="IC135" s="855"/>
      <c r="ID135" s="779"/>
      <c r="IE135" s="855"/>
      <c r="IF135" s="855"/>
      <c r="IG135" s="779"/>
      <c r="IH135" s="855"/>
      <c r="II135" s="855"/>
      <c r="IJ135" s="779"/>
      <c r="IK135" s="856"/>
      <c r="IL135" s="779"/>
      <c r="IM135" s="856"/>
      <c r="IN135" s="779"/>
      <c r="IO135" s="855"/>
      <c r="IP135" s="855"/>
      <c r="IQ135" s="779"/>
      <c r="IR135" s="855"/>
      <c r="IS135" s="855"/>
      <c r="IT135" s="779"/>
      <c r="IU135" s="855"/>
      <c r="IV135" s="855"/>
      <c r="IW135" s="870"/>
      <c r="IX135" s="1070"/>
      <c r="IY135" s="1070"/>
      <c r="IZ135" s="870"/>
      <c r="JA135" s="1070"/>
      <c r="JB135" s="1070"/>
      <c r="JC135" s="870"/>
      <c r="JD135" s="1070"/>
      <c r="JE135" s="1070"/>
      <c r="JF135" s="870"/>
      <c r="JG135" s="1070"/>
      <c r="JH135" s="1070"/>
      <c r="JI135" s="870"/>
      <c r="JJ135" s="1070"/>
      <c r="JK135" s="1070"/>
      <c r="JL135" s="870"/>
      <c r="JM135" s="913"/>
      <c r="JN135" s="913"/>
      <c r="JO135" s="1095">
        <v>1250</v>
      </c>
      <c r="JP135" s="997" t="s">
        <v>3</v>
      </c>
      <c r="JQ135" s="997"/>
      <c r="JR135" s="1095">
        <v>1740</v>
      </c>
      <c r="JS135" s="997" t="s">
        <v>3</v>
      </c>
      <c r="JT135" s="997"/>
      <c r="JU135" s="1095">
        <v>3120</v>
      </c>
      <c r="JV135" s="997" t="s">
        <v>3</v>
      </c>
      <c r="JW135" s="997"/>
      <c r="JX135" s="1095">
        <v>177</v>
      </c>
      <c r="JY135" s="997" t="s">
        <v>3</v>
      </c>
      <c r="JZ135" s="997"/>
      <c r="KA135" s="947">
        <v>620</v>
      </c>
      <c r="KB135" s="861" t="s">
        <v>3</v>
      </c>
      <c r="KC135" s="861"/>
      <c r="KD135" s="788">
        <v>310</v>
      </c>
      <c r="KE135" s="861"/>
      <c r="KF135" s="861"/>
      <c r="KG135" s="861">
        <v>990</v>
      </c>
      <c r="KH135" s="861"/>
      <c r="KI135" s="861"/>
      <c r="KJ135" s="1095">
        <v>3680</v>
      </c>
      <c r="KK135" s="788" t="s">
        <v>3</v>
      </c>
      <c r="KL135" s="1095">
        <v>3300</v>
      </c>
      <c r="KM135" s="996" t="s">
        <v>3</v>
      </c>
      <c r="KN135" s="1095">
        <v>3420</v>
      </c>
      <c r="KO135" s="788" t="s">
        <v>3</v>
      </c>
      <c r="KP135" s="1095">
        <v>5330</v>
      </c>
      <c r="KQ135" s="788" t="s">
        <v>3</v>
      </c>
      <c r="KR135" s="788"/>
      <c r="KS135" s="1106">
        <v>7300</v>
      </c>
      <c r="KT135" s="861" t="s">
        <v>3</v>
      </c>
      <c r="KU135" s="861"/>
      <c r="KV135" s="1106">
        <v>7200</v>
      </c>
      <c r="KW135" s="861"/>
      <c r="KX135" s="861"/>
      <c r="KY135" s="1106">
        <v>7700</v>
      </c>
      <c r="KZ135" s="861"/>
      <c r="LA135" s="861"/>
      <c r="LB135" s="1095">
        <v>1480</v>
      </c>
      <c r="LC135" s="997" t="s">
        <v>3</v>
      </c>
      <c r="LD135" s="997"/>
      <c r="LE135" s="788">
        <v>734</v>
      </c>
      <c r="LF135" s="861" t="s">
        <v>3</v>
      </c>
      <c r="LG135" s="861"/>
      <c r="LH135" s="788">
        <v>748</v>
      </c>
      <c r="LI135" s="861" t="s">
        <v>3</v>
      </c>
      <c r="LJ135" s="861"/>
      <c r="LK135" s="1095">
        <v>2670</v>
      </c>
      <c r="LL135" s="997" t="s">
        <v>3</v>
      </c>
      <c r="LM135" s="997"/>
      <c r="LN135" s="1106">
        <v>2200</v>
      </c>
      <c r="LO135" s="861" t="s">
        <v>3</v>
      </c>
      <c r="LP135" s="861"/>
      <c r="LQ135" s="1106">
        <v>2300</v>
      </c>
      <c r="LR135" s="861"/>
      <c r="LS135" s="861"/>
      <c r="LT135" s="1106">
        <v>2600</v>
      </c>
      <c r="LU135" s="861"/>
      <c r="LV135" s="861"/>
      <c r="LW135" s="1095">
        <v>1460</v>
      </c>
      <c r="LX135" s="861" t="s">
        <v>3</v>
      </c>
      <c r="LY135" s="861"/>
      <c r="LZ135" s="1095">
        <v>1860</v>
      </c>
      <c r="MA135" s="997" t="s">
        <v>3</v>
      </c>
      <c r="MB135" s="997"/>
      <c r="MC135" s="1095">
        <v>1210</v>
      </c>
      <c r="MD135" s="861" t="s">
        <v>3</v>
      </c>
      <c r="ME135" s="861"/>
      <c r="MF135" s="1095">
        <v>1780</v>
      </c>
      <c r="MG135" s="861" t="s">
        <v>3</v>
      </c>
      <c r="MH135" s="861"/>
      <c r="MI135" s="1106">
        <v>2900</v>
      </c>
      <c r="MJ135" s="997" t="s">
        <v>3</v>
      </c>
      <c r="MK135" s="997"/>
      <c r="ML135" s="1106">
        <v>1400</v>
      </c>
      <c r="MM135" s="997"/>
      <c r="MN135" s="997"/>
      <c r="MO135" s="1106">
        <v>2700</v>
      </c>
      <c r="MP135" s="997"/>
      <c r="MQ135" s="997"/>
      <c r="MR135" s="1095">
        <v>1160</v>
      </c>
      <c r="MS135" s="861" t="s">
        <v>3</v>
      </c>
      <c r="MT135" s="861"/>
      <c r="MU135" s="1095">
        <v>887</v>
      </c>
      <c r="MV135" s="861" t="s">
        <v>3</v>
      </c>
      <c r="MW135" s="861"/>
      <c r="MX135" s="1095">
        <v>2310</v>
      </c>
      <c r="MY135" s="861" t="s">
        <v>3</v>
      </c>
      <c r="MZ135" s="861"/>
      <c r="NA135" s="1095">
        <v>1190</v>
      </c>
      <c r="NB135" s="997" t="s">
        <v>3</v>
      </c>
      <c r="NC135" s="997"/>
      <c r="ND135" s="1106">
        <v>1700</v>
      </c>
      <c r="NE135" s="861" t="s">
        <v>3</v>
      </c>
      <c r="NF135" s="861"/>
      <c r="NG135" s="1106">
        <v>170</v>
      </c>
      <c r="NH135" s="861"/>
      <c r="NI135" s="861"/>
      <c r="NJ135" s="1106">
        <v>3000</v>
      </c>
      <c r="NK135" s="861"/>
      <c r="NL135" s="861"/>
      <c r="NM135" s="1095">
        <v>2280</v>
      </c>
      <c r="NN135" s="861" t="s">
        <v>3</v>
      </c>
      <c r="NO135" s="861"/>
      <c r="NP135" s="1095">
        <v>623</v>
      </c>
      <c r="NQ135" s="861" t="s">
        <v>3</v>
      </c>
      <c r="NR135" s="861"/>
      <c r="NS135" s="1095">
        <v>206</v>
      </c>
      <c r="NT135" s="861" t="s">
        <v>3</v>
      </c>
      <c r="NU135" s="861"/>
      <c r="NV135" s="788">
        <v>214</v>
      </c>
      <c r="NW135" s="861" t="s">
        <v>8</v>
      </c>
      <c r="NX135" s="861"/>
      <c r="NY135" s="1106">
        <v>3500</v>
      </c>
      <c r="NZ135" s="861" t="s">
        <v>3</v>
      </c>
      <c r="OA135" s="861"/>
      <c r="OB135" s="788">
        <v>370</v>
      </c>
      <c r="OC135" s="861"/>
      <c r="OD135" s="861"/>
      <c r="OE135" s="788">
        <v>3100</v>
      </c>
      <c r="OF135" s="861"/>
      <c r="OG135" s="861"/>
      <c r="OH135" s="1095">
        <v>2040</v>
      </c>
      <c r="OI135" s="861" t="s">
        <v>3</v>
      </c>
      <c r="OJ135" s="861"/>
      <c r="OK135" s="788">
        <v>666</v>
      </c>
      <c r="OL135" s="861" t="s">
        <v>3</v>
      </c>
      <c r="OM135" s="861"/>
      <c r="ON135" s="788">
        <v>265</v>
      </c>
      <c r="OO135" s="861" t="s">
        <v>3</v>
      </c>
      <c r="OP135" s="861"/>
      <c r="OQ135" s="788">
        <v>382</v>
      </c>
      <c r="OR135" s="861" t="s">
        <v>8</v>
      </c>
      <c r="OS135" s="861"/>
      <c r="OT135" s="1106">
        <v>4100</v>
      </c>
      <c r="OU135" s="1071" t="s">
        <v>3</v>
      </c>
      <c r="OV135" s="1071"/>
      <c r="OW135" s="1106">
        <v>350</v>
      </c>
      <c r="OX135" s="1071" t="s">
        <v>3</v>
      </c>
      <c r="OY135" s="1071"/>
      <c r="OZ135" s="1106">
        <v>2900</v>
      </c>
      <c r="PA135" s="1071"/>
      <c r="PB135" s="1071"/>
    </row>
    <row r="136" spans="1:418" ht="12.75" customHeight="1" x14ac:dyDescent="0.25">
      <c r="A136" s="1091" t="s">
        <v>142</v>
      </c>
      <c r="B136" s="911" t="s">
        <v>557</v>
      </c>
      <c r="C136" s="2230" t="s">
        <v>2</v>
      </c>
      <c r="D136" s="769">
        <v>8.9</v>
      </c>
      <c r="E136" s="1068">
        <v>1</v>
      </c>
      <c r="F136" s="854" t="s">
        <v>12</v>
      </c>
      <c r="G136" s="854"/>
      <c r="H136" s="1068">
        <v>1</v>
      </c>
      <c r="I136" s="854" t="s">
        <v>12</v>
      </c>
      <c r="J136" s="854"/>
      <c r="K136" s="1068">
        <v>1</v>
      </c>
      <c r="L136" s="854" t="s">
        <v>12</v>
      </c>
      <c r="M136" s="854"/>
      <c r="N136" s="1068">
        <v>1</v>
      </c>
      <c r="O136" s="854" t="s">
        <v>12</v>
      </c>
      <c r="P136" s="854"/>
      <c r="Q136" s="1068">
        <v>1</v>
      </c>
      <c r="R136" s="854" t="s">
        <v>12</v>
      </c>
      <c r="S136" s="854"/>
      <c r="T136" s="1068">
        <v>1</v>
      </c>
      <c r="U136" s="854" t="s">
        <v>12</v>
      </c>
      <c r="V136" s="854"/>
      <c r="W136" s="1068">
        <v>1</v>
      </c>
      <c r="X136" s="854" t="s">
        <v>12</v>
      </c>
      <c r="Y136" s="854"/>
      <c r="Z136" s="1068">
        <v>1</v>
      </c>
      <c r="AA136" s="854" t="s">
        <v>12</v>
      </c>
      <c r="AB136" s="854"/>
      <c r="AC136" s="1068">
        <v>1</v>
      </c>
      <c r="AD136" s="854" t="s">
        <v>12</v>
      </c>
      <c r="AE136" s="854"/>
      <c r="AF136" s="1068">
        <v>1</v>
      </c>
      <c r="AG136" s="854" t="s">
        <v>12</v>
      </c>
      <c r="AH136" s="854"/>
      <c r="AI136" s="1068">
        <v>1</v>
      </c>
      <c r="AJ136" s="854" t="s">
        <v>12</v>
      </c>
      <c r="AK136" s="854"/>
      <c r="AL136" s="1068">
        <v>1</v>
      </c>
      <c r="AM136" s="854" t="s">
        <v>12</v>
      </c>
      <c r="AN136" s="854"/>
      <c r="AO136" s="1068">
        <v>1</v>
      </c>
      <c r="AP136" s="854" t="s">
        <v>12</v>
      </c>
      <c r="AQ136" s="854"/>
      <c r="AR136" s="1068">
        <v>1</v>
      </c>
      <c r="AS136" s="854" t="s">
        <v>12</v>
      </c>
      <c r="AT136" s="854"/>
      <c r="AU136" s="1068">
        <v>1</v>
      </c>
      <c r="AV136" s="854" t="s">
        <v>12</v>
      </c>
      <c r="AW136" s="854"/>
      <c r="AX136" s="1068">
        <v>1</v>
      </c>
      <c r="AY136" s="854" t="s">
        <v>12</v>
      </c>
      <c r="AZ136" s="854"/>
      <c r="BA136" s="1068">
        <v>1</v>
      </c>
      <c r="BB136" s="854" t="s">
        <v>12</v>
      </c>
      <c r="BC136" s="854"/>
      <c r="BD136" s="1068">
        <v>1</v>
      </c>
      <c r="BE136" s="854" t="s">
        <v>12</v>
      </c>
      <c r="BF136" s="854"/>
      <c r="BG136" s="1068">
        <v>1</v>
      </c>
      <c r="BH136" s="854" t="s">
        <v>12</v>
      </c>
      <c r="BI136" s="854"/>
      <c r="BJ136" s="1068">
        <v>1</v>
      </c>
      <c r="BK136" s="854" t="s">
        <v>12</v>
      </c>
      <c r="BL136" s="854"/>
      <c r="BM136" s="1068">
        <v>1</v>
      </c>
      <c r="BN136" s="854" t="s">
        <v>12</v>
      </c>
      <c r="BO136" s="854"/>
      <c r="BP136" s="1068">
        <v>1</v>
      </c>
      <c r="BQ136" s="854" t="s">
        <v>12</v>
      </c>
      <c r="BR136" s="854"/>
      <c r="BS136" s="1068">
        <v>1</v>
      </c>
      <c r="BT136" s="912" t="s">
        <v>12</v>
      </c>
      <c r="BU136" s="1068">
        <v>1</v>
      </c>
      <c r="BV136" s="854" t="s">
        <v>12</v>
      </c>
      <c r="BW136" s="854"/>
      <c r="BX136" s="1068">
        <v>2</v>
      </c>
      <c r="BY136" s="854" t="s">
        <v>12</v>
      </c>
      <c r="BZ136" s="854"/>
      <c r="CA136" s="1068">
        <v>2</v>
      </c>
      <c r="CB136" s="854" t="s">
        <v>12</v>
      </c>
      <c r="CC136" s="854"/>
      <c r="CD136" s="1068">
        <v>2</v>
      </c>
      <c r="CE136" s="854" t="s">
        <v>12</v>
      </c>
      <c r="CF136" s="854"/>
      <c r="CG136" s="1068">
        <v>2</v>
      </c>
      <c r="CH136" s="854" t="s">
        <v>12</v>
      </c>
      <c r="CI136" s="854"/>
      <c r="CJ136" s="1068">
        <v>0.11</v>
      </c>
      <c r="CK136" s="854" t="s">
        <v>8</v>
      </c>
      <c r="CL136" s="854"/>
      <c r="CM136" s="1068">
        <v>2</v>
      </c>
      <c r="CN136" s="854" t="s">
        <v>12</v>
      </c>
      <c r="CO136" s="854"/>
      <c r="CP136" s="1068">
        <v>2</v>
      </c>
      <c r="CQ136" s="854" t="s">
        <v>12</v>
      </c>
      <c r="CR136" s="854"/>
      <c r="CS136" s="1068">
        <v>2</v>
      </c>
      <c r="CT136" s="854" t="s">
        <v>12</v>
      </c>
      <c r="CU136" s="854"/>
      <c r="CV136" s="1068">
        <v>2</v>
      </c>
      <c r="CW136" s="854" t="s">
        <v>12</v>
      </c>
      <c r="CX136" s="854"/>
      <c r="CY136" s="1068">
        <v>2</v>
      </c>
      <c r="CZ136" s="854" t="s">
        <v>12</v>
      </c>
      <c r="DA136" s="854"/>
      <c r="DB136" s="1068">
        <v>2</v>
      </c>
      <c r="DC136" s="912" t="s">
        <v>12</v>
      </c>
      <c r="DD136" s="1068">
        <v>2</v>
      </c>
      <c r="DE136" s="912" t="s">
        <v>12</v>
      </c>
      <c r="DF136" s="1068">
        <v>2</v>
      </c>
      <c r="DG136" s="854" t="s">
        <v>12</v>
      </c>
      <c r="DH136" s="854"/>
      <c r="DI136" s="1068">
        <v>2</v>
      </c>
      <c r="DJ136" s="854" t="s">
        <v>12</v>
      </c>
      <c r="DK136" s="854"/>
      <c r="DL136" s="1068">
        <v>2</v>
      </c>
      <c r="DM136" s="854" t="s">
        <v>12</v>
      </c>
      <c r="DN136" s="854"/>
      <c r="DO136" s="1068">
        <v>2</v>
      </c>
      <c r="DP136" s="854" t="s">
        <v>12</v>
      </c>
      <c r="DQ136" s="854"/>
      <c r="DR136" s="1068">
        <v>2</v>
      </c>
      <c r="DS136" s="854" t="s">
        <v>12</v>
      </c>
      <c r="DT136" s="854"/>
      <c r="DU136" s="1068">
        <v>2</v>
      </c>
      <c r="DV136" s="854" t="s">
        <v>12</v>
      </c>
      <c r="DW136" s="854"/>
      <c r="DX136" s="1068">
        <v>2</v>
      </c>
      <c r="DY136" s="854" t="s">
        <v>12</v>
      </c>
      <c r="DZ136" s="854"/>
      <c r="EA136" s="1068">
        <v>1</v>
      </c>
      <c r="EB136" s="854" t="s">
        <v>12</v>
      </c>
      <c r="EC136" s="854"/>
      <c r="ED136" s="1068">
        <v>1</v>
      </c>
      <c r="EE136" s="912" t="s">
        <v>12</v>
      </c>
      <c r="EF136" s="1068">
        <v>1</v>
      </c>
      <c r="EG136" s="854" t="s">
        <v>12</v>
      </c>
      <c r="EH136" s="854"/>
      <c r="EI136" s="1068">
        <v>1</v>
      </c>
      <c r="EJ136" s="854" t="s">
        <v>12</v>
      </c>
      <c r="EK136" s="854"/>
      <c r="EL136" s="1068">
        <v>1</v>
      </c>
      <c r="EM136" s="854" t="s">
        <v>12</v>
      </c>
      <c r="EN136" s="854"/>
      <c r="EO136" s="1068">
        <v>1</v>
      </c>
      <c r="EP136" s="854" t="s">
        <v>12</v>
      </c>
      <c r="EQ136" s="854"/>
      <c r="ER136" s="1068">
        <v>1</v>
      </c>
      <c r="ES136" s="854" t="s">
        <v>12</v>
      </c>
      <c r="ET136" s="854"/>
      <c r="EU136" s="1068">
        <v>1.1000000000000001</v>
      </c>
      <c r="EV136" s="854" t="s">
        <v>12</v>
      </c>
      <c r="EW136" s="854"/>
      <c r="EX136" s="1068">
        <v>0.5</v>
      </c>
      <c r="EY136" s="854" t="s">
        <v>12</v>
      </c>
      <c r="EZ136" s="854"/>
      <c r="FA136" s="1068">
        <v>0.5</v>
      </c>
      <c r="FB136" s="854" t="s">
        <v>12</v>
      </c>
      <c r="FC136" s="854"/>
      <c r="FD136" s="1068">
        <v>0.5</v>
      </c>
      <c r="FE136" s="854" t="s">
        <v>12</v>
      </c>
      <c r="FF136" s="854"/>
      <c r="FG136" s="1068">
        <v>0.5</v>
      </c>
      <c r="FH136" s="854" t="s">
        <v>12</v>
      </c>
      <c r="FI136" s="854"/>
      <c r="FJ136" s="1068">
        <v>0.5</v>
      </c>
      <c r="FK136" s="854" t="s">
        <v>12</v>
      </c>
      <c r="FL136" s="854"/>
      <c r="FM136" s="1068">
        <v>5</v>
      </c>
      <c r="FN136" s="854" t="s">
        <v>12</v>
      </c>
      <c r="FO136" s="854"/>
      <c r="FP136" s="1068">
        <v>1.1000000000000001</v>
      </c>
      <c r="FQ136" s="854" t="s">
        <v>12</v>
      </c>
      <c r="FR136" s="854"/>
      <c r="FS136" s="1068">
        <v>0.5</v>
      </c>
      <c r="FT136" s="854" t="s">
        <v>12</v>
      </c>
      <c r="FU136" s="854"/>
      <c r="FV136" s="1068">
        <v>0.5</v>
      </c>
      <c r="FW136" s="854" t="s">
        <v>12</v>
      </c>
      <c r="FX136" s="854"/>
      <c r="FY136" s="1068">
        <v>0.5</v>
      </c>
      <c r="FZ136" s="854" t="s">
        <v>12</v>
      </c>
      <c r="GA136" s="854"/>
      <c r="GB136" s="1068">
        <v>0.5</v>
      </c>
      <c r="GC136" s="854" t="s">
        <v>12</v>
      </c>
      <c r="GD136" s="854"/>
      <c r="GE136" s="1068">
        <v>0.5</v>
      </c>
      <c r="GF136" s="854" t="s">
        <v>12</v>
      </c>
      <c r="GG136" s="854"/>
      <c r="GH136" s="1068">
        <v>5</v>
      </c>
      <c r="GI136" s="854" t="s">
        <v>12</v>
      </c>
      <c r="GJ136" s="854"/>
      <c r="GK136" s="779">
        <v>1</v>
      </c>
      <c r="GL136" s="855" t="s">
        <v>12</v>
      </c>
      <c r="GM136" s="855"/>
      <c r="GN136" s="779">
        <v>1</v>
      </c>
      <c r="GO136" s="855" t="s">
        <v>12</v>
      </c>
      <c r="GP136" s="855"/>
      <c r="GQ136" s="779">
        <v>1</v>
      </c>
      <c r="GR136" s="855" t="s">
        <v>12</v>
      </c>
      <c r="GS136" s="855"/>
      <c r="GT136" s="779">
        <v>1</v>
      </c>
      <c r="GU136" s="855" t="s">
        <v>12</v>
      </c>
      <c r="GV136" s="855"/>
      <c r="GW136" s="779">
        <v>1</v>
      </c>
      <c r="GX136" s="855" t="s">
        <v>12</v>
      </c>
      <c r="GY136" s="855"/>
      <c r="GZ136" s="779">
        <v>5</v>
      </c>
      <c r="HA136" s="855" t="s">
        <v>12</v>
      </c>
      <c r="HB136" s="855"/>
      <c r="HC136" s="779">
        <v>1</v>
      </c>
      <c r="HD136" s="855" t="s">
        <v>12</v>
      </c>
      <c r="HE136" s="855"/>
      <c r="HF136" s="779">
        <v>1</v>
      </c>
      <c r="HG136" s="855" t="s">
        <v>12</v>
      </c>
      <c r="HH136" s="855"/>
      <c r="HI136" s="779">
        <v>1</v>
      </c>
      <c r="HJ136" s="855" t="s">
        <v>12</v>
      </c>
      <c r="HK136" s="855"/>
      <c r="HL136" s="779">
        <v>1</v>
      </c>
      <c r="HM136" s="855" t="s">
        <v>12</v>
      </c>
      <c r="HN136" s="855"/>
      <c r="HO136" s="779">
        <v>1</v>
      </c>
      <c r="HP136" s="855" t="s">
        <v>12</v>
      </c>
      <c r="HQ136" s="855"/>
      <c r="HR136" s="779">
        <v>1</v>
      </c>
      <c r="HS136" s="855" t="s">
        <v>12</v>
      </c>
      <c r="HT136" s="855"/>
      <c r="HU136" s="779">
        <v>1</v>
      </c>
      <c r="HV136" s="855" t="s">
        <v>12</v>
      </c>
      <c r="HW136" s="855"/>
      <c r="HX136" s="779">
        <v>1</v>
      </c>
      <c r="HY136" s="855" t="s">
        <v>12</v>
      </c>
      <c r="HZ136" s="855"/>
      <c r="IA136" s="779">
        <v>1</v>
      </c>
      <c r="IB136" s="855" t="s">
        <v>12</v>
      </c>
      <c r="IC136" s="855"/>
      <c r="ID136" s="779">
        <v>1</v>
      </c>
      <c r="IE136" s="855" t="s">
        <v>12</v>
      </c>
      <c r="IF136" s="855"/>
      <c r="IG136" s="779">
        <v>1</v>
      </c>
      <c r="IH136" s="855" t="s">
        <v>12</v>
      </c>
      <c r="II136" s="855"/>
      <c r="IJ136" s="779">
        <v>1</v>
      </c>
      <c r="IK136" s="856" t="s">
        <v>12</v>
      </c>
      <c r="IL136" s="779">
        <v>1</v>
      </c>
      <c r="IM136" s="856" t="s">
        <v>12</v>
      </c>
      <c r="IN136" s="779">
        <v>1</v>
      </c>
      <c r="IO136" s="855" t="s">
        <v>12</v>
      </c>
      <c r="IP136" s="855"/>
      <c r="IQ136" s="779">
        <v>1</v>
      </c>
      <c r="IR136" s="855" t="s">
        <v>12</v>
      </c>
      <c r="IS136" s="855"/>
      <c r="IT136" s="779">
        <v>1</v>
      </c>
      <c r="IU136" s="855" t="s">
        <v>12</v>
      </c>
      <c r="IV136" s="855"/>
      <c r="IW136" s="870"/>
      <c r="IX136" s="1070"/>
      <c r="IY136" s="1070"/>
      <c r="IZ136" s="870"/>
      <c r="JA136" s="1070"/>
      <c r="JB136" s="1070"/>
      <c r="JC136" s="870"/>
      <c r="JD136" s="1070"/>
      <c r="JE136" s="1070"/>
      <c r="JF136" s="870"/>
      <c r="JG136" s="1070"/>
      <c r="JH136" s="1070"/>
      <c r="JI136" s="870"/>
      <c r="JJ136" s="1070"/>
      <c r="JK136" s="1070"/>
      <c r="JL136" s="870"/>
      <c r="JM136" s="913"/>
      <c r="JN136" s="913"/>
      <c r="JO136" s="996"/>
      <c r="JP136" s="997"/>
      <c r="JQ136" s="997"/>
      <c r="JR136" s="996"/>
      <c r="JS136" s="997"/>
      <c r="JT136" s="997"/>
      <c r="JU136" s="996"/>
      <c r="JV136" s="997"/>
      <c r="JW136" s="997"/>
      <c r="JX136" s="996"/>
      <c r="JY136" s="997"/>
      <c r="JZ136" s="997"/>
      <c r="KA136" s="788"/>
      <c r="KB136" s="861"/>
      <c r="KC136" s="861"/>
      <c r="KD136" s="788"/>
      <c r="KE136" s="861"/>
      <c r="KF136" s="861"/>
      <c r="KG136" s="861"/>
      <c r="KH136" s="861"/>
      <c r="KI136" s="861"/>
      <c r="KJ136" s="788"/>
      <c r="KK136" s="788"/>
      <c r="KL136" s="788"/>
      <c r="KM136" s="996"/>
      <c r="KN136" s="788"/>
      <c r="KO136" s="788"/>
      <c r="KP136" s="788"/>
      <c r="KQ136" s="788"/>
      <c r="KR136" s="788"/>
      <c r="KS136" s="788"/>
      <c r="KT136" s="861"/>
      <c r="KU136" s="861"/>
      <c r="KV136" s="788"/>
      <c r="KW136" s="861"/>
      <c r="KX136" s="861"/>
      <c r="KY136" s="788"/>
      <c r="KZ136" s="861"/>
      <c r="LA136" s="861"/>
      <c r="LB136" s="788"/>
      <c r="LC136" s="997"/>
      <c r="LD136" s="997"/>
      <c r="LE136" s="788"/>
      <c r="LF136" s="861"/>
      <c r="LG136" s="861"/>
      <c r="LH136" s="788"/>
      <c r="LI136" s="861"/>
      <c r="LJ136" s="861"/>
      <c r="LK136" s="788"/>
      <c r="LL136" s="997"/>
      <c r="LM136" s="997"/>
      <c r="LN136" s="788"/>
      <c r="LO136" s="861"/>
      <c r="LP136" s="861"/>
      <c r="LQ136" s="788"/>
      <c r="LR136" s="861"/>
      <c r="LS136" s="861"/>
      <c r="LT136" s="788"/>
      <c r="LU136" s="861"/>
      <c r="LV136" s="861"/>
      <c r="LW136" s="788"/>
      <c r="LX136" s="861"/>
      <c r="LY136" s="861"/>
      <c r="LZ136" s="788"/>
      <c r="MA136" s="997"/>
      <c r="MB136" s="997"/>
      <c r="MC136" s="788"/>
      <c r="MD136" s="861"/>
      <c r="ME136" s="861"/>
      <c r="MF136" s="788"/>
      <c r="MG136" s="861"/>
      <c r="MH136" s="861"/>
      <c r="MI136" s="788"/>
      <c r="MJ136" s="997"/>
      <c r="MK136" s="997"/>
      <c r="ML136" s="996"/>
      <c r="MM136" s="997"/>
      <c r="MN136" s="997"/>
      <c r="MO136" s="996"/>
      <c r="MP136" s="997"/>
      <c r="MQ136" s="997"/>
      <c r="MR136" s="788"/>
      <c r="MS136" s="861"/>
      <c r="MT136" s="861"/>
      <c r="MU136" s="788"/>
      <c r="MV136" s="861"/>
      <c r="MW136" s="861"/>
      <c r="MX136" s="788"/>
      <c r="MY136" s="861"/>
      <c r="MZ136" s="861"/>
      <c r="NA136" s="788"/>
      <c r="NB136" s="997"/>
      <c r="NC136" s="997"/>
      <c r="ND136" s="788"/>
      <c r="NE136" s="861"/>
      <c r="NF136" s="861"/>
      <c r="NG136" s="788"/>
      <c r="NH136" s="861"/>
      <c r="NI136" s="861"/>
      <c r="NJ136" s="788"/>
      <c r="NK136" s="861"/>
      <c r="NL136" s="861"/>
      <c r="NM136" s="788"/>
      <c r="NN136" s="861"/>
      <c r="NO136" s="861"/>
      <c r="NP136" s="788"/>
      <c r="NQ136" s="861"/>
      <c r="NR136" s="861"/>
      <c r="NS136" s="788"/>
      <c r="NT136" s="861"/>
      <c r="NU136" s="861"/>
      <c r="NV136" s="788"/>
      <c r="NW136" s="861"/>
      <c r="NX136" s="861"/>
      <c r="NY136" s="788"/>
      <c r="NZ136" s="861"/>
      <c r="OA136" s="861"/>
      <c r="OB136" s="788"/>
      <c r="OC136" s="861"/>
      <c r="OD136" s="861"/>
      <c r="OE136" s="788"/>
      <c r="OF136" s="861"/>
      <c r="OG136" s="861"/>
      <c r="OH136" s="788"/>
      <c r="OI136" s="861"/>
      <c r="OJ136" s="861"/>
      <c r="OK136" s="788"/>
      <c r="OL136" s="861"/>
      <c r="OM136" s="861"/>
      <c r="ON136" s="788"/>
      <c r="OO136" s="861"/>
      <c r="OP136" s="861"/>
      <c r="OQ136" s="788"/>
      <c r="OR136" s="861"/>
      <c r="OS136" s="861"/>
      <c r="OT136" s="788"/>
      <c r="OU136" s="1071"/>
      <c r="OV136" s="1071"/>
      <c r="OW136" s="788"/>
      <c r="OX136" s="1071"/>
      <c r="OY136" s="1071"/>
      <c r="OZ136" s="788"/>
      <c r="PA136" s="1071"/>
      <c r="PB136" s="1071"/>
    </row>
    <row r="137" spans="1:418" ht="12.75" customHeight="1" x14ac:dyDescent="0.25">
      <c r="A137" s="1091" t="s">
        <v>339</v>
      </c>
      <c r="B137" s="911" t="s">
        <v>557</v>
      </c>
      <c r="C137" s="2230" t="s">
        <v>2</v>
      </c>
      <c r="D137" s="769">
        <v>37</v>
      </c>
      <c r="E137" s="852"/>
      <c r="F137" s="854" t="s">
        <v>3</v>
      </c>
      <c r="G137" s="854"/>
      <c r="H137" s="852"/>
      <c r="I137" s="854" t="s">
        <v>3</v>
      </c>
      <c r="J137" s="854"/>
      <c r="K137" s="852"/>
      <c r="L137" s="854" t="s">
        <v>3</v>
      </c>
      <c r="M137" s="854"/>
      <c r="N137" s="852"/>
      <c r="O137" s="854" t="s">
        <v>3</v>
      </c>
      <c r="P137" s="854"/>
      <c r="Q137" s="852"/>
      <c r="R137" s="854" t="s">
        <v>3</v>
      </c>
      <c r="S137" s="854"/>
      <c r="T137" s="852"/>
      <c r="U137" s="854" t="s">
        <v>3</v>
      </c>
      <c r="V137" s="854"/>
      <c r="W137" s="852"/>
      <c r="X137" s="854" t="s">
        <v>3</v>
      </c>
      <c r="Y137" s="854"/>
      <c r="Z137" s="852"/>
      <c r="AA137" s="854" t="s">
        <v>3</v>
      </c>
      <c r="AB137" s="854"/>
      <c r="AC137" s="852"/>
      <c r="AD137" s="854" t="s">
        <v>3</v>
      </c>
      <c r="AE137" s="854"/>
      <c r="AF137" s="852"/>
      <c r="AG137" s="854" t="s">
        <v>3</v>
      </c>
      <c r="AH137" s="854"/>
      <c r="AI137" s="852"/>
      <c r="AJ137" s="854" t="s">
        <v>3</v>
      </c>
      <c r="AK137" s="854"/>
      <c r="AL137" s="852"/>
      <c r="AM137" s="854" t="s">
        <v>3</v>
      </c>
      <c r="AN137" s="854"/>
      <c r="AO137" s="852"/>
      <c r="AP137" s="854" t="s">
        <v>3</v>
      </c>
      <c r="AQ137" s="854"/>
      <c r="AR137" s="852"/>
      <c r="AS137" s="854" t="s">
        <v>3</v>
      </c>
      <c r="AT137" s="854"/>
      <c r="AU137" s="852"/>
      <c r="AV137" s="854" t="s">
        <v>3</v>
      </c>
      <c r="AW137" s="854"/>
      <c r="AX137" s="852"/>
      <c r="AY137" s="854" t="s">
        <v>3</v>
      </c>
      <c r="AZ137" s="854"/>
      <c r="BA137" s="852"/>
      <c r="BB137" s="854" t="s">
        <v>3</v>
      </c>
      <c r="BC137" s="854"/>
      <c r="BD137" s="852"/>
      <c r="BE137" s="854" t="s">
        <v>3</v>
      </c>
      <c r="BF137" s="854"/>
      <c r="BG137" s="852"/>
      <c r="BH137" s="854" t="s">
        <v>3</v>
      </c>
      <c r="BI137" s="854"/>
      <c r="BJ137" s="852"/>
      <c r="BK137" s="854" t="s">
        <v>3</v>
      </c>
      <c r="BL137" s="854"/>
      <c r="BM137" s="852"/>
      <c r="BN137" s="854" t="s">
        <v>3</v>
      </c>
      <c r="BO137" s="854"/>
      <c r="BP137" s="852"/>
      <c r="BQ137" s="854" t="s">
        <v>3</v>
      </c>
      <c r="BR137" s="854"/>
      <c r="BS137" s="852"/>
      <c r="BT137" s="912" t="s">
        <v>3</v>
      </c>
      <c r="BU137" s="852"/>
      <c r="BV137" s="854" t="s">
        <v>3</v>
      </c>
      <c r="BW137" s="854"/>
      <c r="BX137" s="852"/>
      <c r="BY137" s="854" t="s">
        <v>3</v>
      </c>
      <c r="BZ137" s="854"/>
      <c r="CA137" s="852"/>
      <c r="CB137" s="854" t="s">
        <v>3</v>
      </c>
      <c r="CC137" s="854"/>
      <c r="CD137" s="852"/>
      <c r="CE137" s="854" t="s">
        <v>3</v>
      </c>
      <c r="CF137" s="854"/>
      <c r="CG137" s="852"/>
      <c r="CH137" s="854" t="s">
        <v>3</v>
      </c>
      <c r="CI137" s="854"/>
      <c r="CJ137" s="852"/>
      <c r="CK137" s="854" t="s">
        <v>3</v>
      </c>
      <c r="CL137" s="854"/>
      <c r="CM137" s="852"/>
      <c r="CN137" s="854" t="s">
        <v>3</v>
      </c>
      <c r="CO137" s="854"/>
      <c r="CP137" s="852"/>
      <c r="CQ137" s="854" t="s">
        <v>3</v>
      </c>
      <c r="CR137" s="854"/>
      <c r="CS137" s="852"/>
      <c r="CT137" s="854" t="s">
        <v>3</v>
      </c>
      <c r="CU137" s="854"/>
      <c r="CV137" s="852"/>
      <c r="CW137" s="854" t="s">
        <v>3</v>
      </c>
      <c r="CX137" s="854"/>
      <c r="CY137" s="852"/>
      <c r="CZ137" s="854" t="s">
        <v>3</v>
      </c>
      <c r="DA137" s="854"/>
      <c r="DB137" s="852"/>
      <c r="DC137" s="912" t="s">
        <v>3</v>
      </c>
      <c r="DD137" s="852"/>
      <c r="DE137" s="912" t="s">
        <v>3</v>
      </c>
      <c r="DF137" s="852"/>
      <c r="DG137" s="854" t="s">
        <v>3</v>
      </c>
      <c r="DH137" s="854"/>
      <c r="DI137" s="852"/>
      <c r="DJ137" s="854" t="s">
        <v>3</v>
      </c>
      <c r="DK137" s="854"/>
      <c r="DL137" s="1068">
        <v>1</v>
      </c>
      <c r="DM137" s="854" t="s">
        <v>12</v>
      </c>
      <c r="DN137" s="854"/>
      <c r="DO137" s="1068">
        <v>1</v>
      </c>
      <c r="DP137" s="854" t="s">
        <v>12</v>
      </c>
      <c r="DQ137" s="854"/>
      <c r="DR137" s="852"/>
      <c r="DS137" s="854" t="s">
        <v>3</v>
      </c>
      <c r="DT137" s="854"/>
      <c r="DU137" s="852"/>
      <c r="DV137" s="854" t="s">
        <v>3</v>
      </c>
      <c r="DW137" s="854"/>
      <c r="DX137" s="852"/>
      <c r="DY137" s="854" t="s">
        <v>3</v>
      </c>
      <c r="DZ137" s="854"/>
      <c r="EA137" s="852"/>
      <c r="EB137" s="854" t="s">
        <v>3</v>
      </c>
      <c r="EC137" s="854"/>
      <c r="ED137" s="852"/>
      <c r="EE137" s="912" t="s">
        <v>3</v>
      </c>
      <c r="EF137" s="852"/>
      <c r="EG137" s="854" t="s">
        <v>3</v>
      </c>
      <c r="EH137" s="854"/>
      <c r="EI137" s="852"/>
      <c r="EJ137" s="854" t="s">
        <v>3</v>
      </c>
      <c r="EK137" s="854"/>
      <c r="EL137" s="852"/>
      <c r="EM137" s="854" t="s">
        <v>3</v>
      </c>
      <c r="EN137" s="854"/>
      <c r="EO137" s="852"/>
      <c r="EP137" s="854" t="s">
        <v>3</v>
      </c>
      <c r="EQ137" s="854"/>
      <c r="ER137" s="852"/>
      <c r="ES137" s="854" t="s">
        <v>3</v>
      </c>
      <c r="ET137" s="854"/>
      <c r="EU137" s="852"/>
      <c r="EV137" s="854" t="s">
        <v>3</v>
      </c>
      <c r="EW137" s="854"/>
      <c r="EX137" s="852"/>
      <c r="EY137" s="854" t="s">
        <v>3</v>
      </c>
      <c r="EZ137" s="854"/>
      <c r="FA137" s="852"/>
      <c r="FB137" s="854" t="s">
        <v>3</v>
      </c>
      <c r="FC137" s="854"/>
      <c r="FD137" s="852"/>
      <c r="FE137" s="854" t="s">
        <v>3</v>
      </c>
      <c r="FF137" s="854"/>
      <c r="FG137" s="852"/>
      <c r="FH137" s="854" t="s">
        <v>3</v>
      </c>
      <c r="FI137" s="854"/>
      <c r="FJ137" s="852"/>
      <c r="FK137" s="854" t="s">
        <v>3</v>
      </c>
      <c r="FL137" s="854"/>
      <c r="FM137" s="852"/>
      <c r="FN137" s="854" t="s">
        <v>3</v>
      </c>
      <c r="FO137" s="854"/>
      <c r="FP137" s="852"/>
      <c r="FQ137" s="854" t="s">
        <v>3</v>
      </c>
      <c r="FR137" s="854"/>
      <c r="FS137" s="852"/>
      <c r="FT137" s="854" t="s">
        <v>3</v>
      </c>
      <c r="FU137" s="854"/>
      <c r="FV137" s="852"/>
      <c r="FW137" s="854" t="s">
        <v>3</v>
      </c>
      <c r="FX137" s="854"/>
      <c r="FY137" s="852"/>
      <c r="FZ137" s="854" t="s">
        <v>3</v>
      </c>
      <c r="GA137" s="854"/>
      <c r="GB137" s="852"/>
      <c r="GC137" s="854" t="s">
        <v>3</v>
      </c>
      <c r="GD137" s="854"/>
      <c r="GE137" s="852"/>
      <c r="GF137" s="854" t="s">
        <v>3</v>
      </c>
      <c r="GG137" s="854"/>
      <c r="GH137" s="852"/>
      <c r="GI137" s="854" t="s">
        <v>3</v>
      </c>
      <c r="GJ137" s="854"/>
      <c r="GK137" s="779">
        <v>1</v>
      </c>
      <c r="GL137" s="855" t="s">
        <v>12</v>
      </c>
      <c r="GM137" s="855"/>
      <c r="GN137" s="779">
        <v>1</v>
      </c>
      <c r="GO137" s="855" t="s">
        <v>12</v>
      </c>
      <c r="GP137" s="855"/>
      <c r="GQ137" s="779">
        <v>1</v>
      </c>
      <c r="GR137" s="855" t="s">
        <v>12</v>
      </c>
      <c r="GS137" s="855"/>
      <c r="GT137" s="779">
        <v>1</v>
      </c>
      <c r="GU137" s="855" t="s">
        <v>12</v>
      </c>
      <c r="GV137" s="855"/>
      <c r="GW137" s="779">
        <v>1</v>
      </c>
      <c r="GX137" s="855" t="s">
        <v>12</v>
      </c>
      <c r="GY137" s="855"/>
      <c r="GZ137" s="779">
        <v>5</v>
      </c>
      <c r="HA137" s="855" t="s">
        <v>12</v>
      </c>
      <c r="HB137" s="855"/>
      <c r="HC137" s="779">
        <v>1</v>
      </c>
      <c r="HD137" s="855" t="s">
        <v>12</v>
      </c>
      <c r="HE137" s="855"/>
      <c r="HF137" s="779">
        <v>1</v>
      </c>
      <c r="HG137" s="855" t="s">
        <v>12</v>
      </c>
      <c r="HH137" s="855"/>
      <c r="HI137" s="779">
        <v>1</v>
      </c>
      <c r="HJ137" s="855" t="s">
        <v>12</v>
      </c>
      <c r="HK137" s="855"/>
      <c r="HL137" s="779">
        <v>1</v>
      </c>
      <c r="HM137" s="855" t="s">
        <v>12</v>
      </c>
      <c r="HN137" s="855"/>
      <c r="HO137" s="779">
        <v>1</v>
      </c>
      <c r="HP137" s="855" t="s">
        <v>12</v>
      </c>
      <c r="HQ137" s="855"/>
      <c r="HR137" s="779">
        <v>1</v>
      </c>
      <c r="HS137" s="855" t="s">
        <v>12</v>
      </c>
      <c r="HT137" s="855"/>
      <c r="HU137" s="779">
        <v>1</v>
      </c>
      <c r="HV137" s="855" t="s">
        <v>12</v>
      </c>
      <c r="HW137" s="855"/>
      <c r="HX137" s="779">
        <v>1</v>
      </c>
      <c r="HY137" s="855" t="s">
        <v>12</v>
      </c>
      <c r="HZ137" s="855"/>
      <c r="IA137" s="779">
        <v>1</v>
      </c>
      <c r="IB137" s="855" t="s">
        <v>12</v>
      </c>
      <c r="IC137" s="855"/>
      <c r="ID137" s="779">
        <v>1</v>
      </c>
      <c r="IE137" s="855" t="s">
        <v>12</v>
      </c>
      <c r="IF137" s="855"/>
      <c r="IG137" s="779">
        <v>1</v>
      </c>
      <c r="IH137" s="855" t="s">
        <v>12</v>
      </c>
      <c r="II137" s="855"/>
      <c r="IJ137" s="779">
        <v>1</v>
      </c>
      <c r="IK137" s="856" t="s">
        <v>12</v>
      </c>
      <c r="IL137" s="779">
        <v>1</v>
      </c>
      <c r="IM137" s="856" t="s">
        <v>12</v>
      </c>
      <c r="IN137" s="779">
        <v>1</v>
      </c>
      <c r="IO137" s="855" t="s">
        <v>12</v>
      </c>
      <c r="IP137" s="855"/>
      <c r="IQ137" s="779">
        <v>1</v>
      </c>
      <c r="IR137" s="855" t="s">
        <v>12</v>
      </c>
      <c r="IS137" s="855"/>
      <c r="IT137" s="779">
        <v>1</v>
      </c>
      <c r="IU137" s="855" t="s">
        <v>12</v>
      </c>
      <c r="IV137" s="855"/>
      <c r="IW137" s="870"/>
      <c r="IX137" s="1070"/>
      <c r="IY137" s="1070"/>
      <c r="IZ137" s="870"/>
      <c r="JA137" s="1070"/>
      <c r="JB137" s="1070"/>
      <c r="JC137" s="870"/>
      <c r="JD137" s="1070"/>
      <c r="JE137" s="1070"/>
      <c r="JF137" s="870"/>
      <c r="JG137" s="1070"/>
      <c r="JH137" s="1070"/>
      <c r="JI137" s="870"/>
      <c r="JJ137" s="1070"/>
      <c r="JK137" s="1070"/>
      <c r="JL137" s="870"/>
      <c r="JM137" s="913"/>
      <c r="JN137" s="913"/>
      <c r="JO137" s="996"/>
      <c r="JP137" s="997"/>
      <c r="JQ137" s="997"/>
      <c r="JR137" s="996"/>
      <c r="JS137" s="997"/>
      <c r="JT137" s="997"/>
      <c r="JU137" s="996"/>
      <c r="JV137" s="997"/>
      <c r="JW137" s="997"/>
      <c r="JX137" s="996"/>
      <c r="JY137" s="997"/>
      <c r="JZ137" s="997"/>
      <c r="KA137" s="947"/>
      <c r="KB137" s="861"/>
      <c r="KC137" s="861"/>
      <c r="KD137" s="788"/>
      <c r="KE137" s="861"/>
      <c r="KF137" s="861"/>
      <c r="KG137" s="861"/>
      <c r="KH137" s="861"/>
      <c r="KI137" s="861"/>
      <c r="KJ137" s="788"/>
      <c r="KK137" s="788"/>
      <c r="KL137" s="788"/>
      <c r="KM137" s="996"/>
      <c r="KN137" s="788"/>
      <c r="KO137" s="788"/>
      <c r="KP137" s="788"/>
      <c r="KQ137" s="788"/>
      <c r="KR137" s="788"/>
      <c r="KS137" s="947"/>
      <c r="KT137" s="861"/>
      <c r="KU137" s="861"/>
      <c r="KV137" s="788"/>
      <c r="KW137" s="861"/>
      <c r="KX137" s="861"/>
      <c r="KY137" s="788"/>
      <c r="KZ137" s="861"/>
      <c r="LA137" s="861"/>
      <c r="LB137" s="788"/>
      <c r="LC137" s="997"/>
      <c r="LD137" s="997"/>
      <c r="LE137" s="788"/>
      <c r="LF137" s="861"/>
      <c r="LG137" s="861"/>
      <c r="LH137" s="788"/>
      <c r="LI137" s="861"/>
      <c r="LJ137" s="861"/>
      <c r="LK137" s="788"/>
      <c r="LL137" s="997"/>
      <c r="LM137" s="997"/>
      <c r="LN137" s="947"/>
      <c r="LO137" s="861"/>
      <c r="LP137" s="861"/>
      <c r="LQ137" s="788"/>
      <c r="LR137" s="861"/>
      <c r="LS137" s="861"/>
      <c r="LT137" s="788"/>
      <c r="LU137" s="861"/>
      <c r="LV137" s="861"/>
      <c r="LW137" s="788"/>
      <c r="LX137" s="861"/>
      <c r="LY137" s="861"/>
      <c r="LZ137" s="788"/>
      <c r="MA137" s="997"/>
      <c r="MB137" s="997"/>
      <c r="MC137" s="788"/>
      <c r="MD137" s="861"/>
      <c r="ME137" s="861"/>
      <c r="MF137" s="788"/>
      <c r="MG137" s="861"/>
      <c r="MH137" s="861"/>
      <c r="MI137" s="947"/>
      <c r="MJ137" s="997"/>
      <c r="MK137" s="997"/>
      <c r="ML137" s="996"/>
      <c r="MM137" s="997"/>
      <c r="MN137" s="997"/>
      <c r="MO137" s="996"/>
      <c r="MP137" s="997"/>
      <c r="MQ137" s="997"/>
      <c r="MR137" s="788"/>
      <c r="MS137" s="861"/>
      <c r="MT137" s="861"/>
      <c r="MU137" s="788"/>
      <c r="MV137" s="861"/>
      <c r="MW137" s="861"/>
      <c r="MX137" s="788"/>
      <c r="MY137" s="861"/>
      <c r="MZ137" s="861"/>
      <c r="NA137" s="788"/>
      <c r="NB137" s="997"/>
      <c r="NC137" s="997"/>
      <c r="ND137" s="947"/>
      <c r="NE137" s="861"/>
      <c r="NF137" s="861"/>
      <c r="NG137" s="788"/>
      <c r="NH137" s="861"/>
      <c r="NI137" s="861"/>
      <c r="NJ137" s="788"/>
      <c r="NK137" s="861"/>
      <c r="NL137" s="861"/>
      <c r="NM137" s="788"/>
      <c r="NN137" s="861"/>
      <c r="NO137" s="861"/>
      <c r="NP137" s="788"/>
      <c r="NQ137" s="861"/>
      <c r="NR137" s="861"/>
      <c r="NS137" s="788"/>
      <c r="NT137" s="861"/>
      <c r="NU137" s="861"/>
      <c r="NV137" s="788"/>
      <c r="NW137" s="861"/>
      <c r="NX137" s="861"/>
      <c r="NY137" s="947"/>
      <c r="NZ137" s="861"/>
      <c r="OA137" s="861"/>
      <c r="OB137" s="788"/>
      <c r="OC137" s="861"/>
      <c r="OD137" s="861"/>
      <c r="OE137" s="788"/>
      <c r="OF137" s="861"/>
      <c r="OG137" s="861"/>
      <c r="OH137" s="788"/>
      <c r="OI137" s="861"/>
      <c r="OJ137" s="861"/>
      <c r="OK137" s="788"/>
      <c r="OL137" s="861"/>
      <c r="OM137" s="861"/>
      <c r="ON137" s="788"/>
      <c r="OO137" s="861"/>
      <c r="OP137" s="861"/>
      <c r="OQ137" s="788"/>
      <c r="OR137" s="861"/>
      <c r="OS137" s="861"/>
      <c r="OT137" s="947"/>
      <c r="OU137" s="1071"/>
      <c r="OV137" s="1071"/>
      <c r="OW137" s="947"/>
      <c r="OX137" s="1071"/>
      <c r="OY137" s="1071"/>
      <c r="OZ137" s="947"/>
      <c r="PA137" s="1071"/>
      <c r="PB137" s="1071"/>
    </row>
    <row r="138" spans="1:418" ht="12.75" customHeight="1" x14ac:dyDescent="0.25">
      <c r="A138" s="1091" t="s">
        <v>57</v>
      </c>
      <c r="B138" s="911" t="s">
        <v>557</v>
      </c>
      <c r="C138" s="869" t="s">
        <v>2</v>
      </c>
      <c r="D138" s="769">
        <v>0.2</v>
      </c>
      <c r="E138" s="1068">
        <v>1</v>
      </c>
      <c r="F138" s="854" t="s">
        <v>12</v>
      </c>
      <c r="G138" s="854"/>
      <c r="H138" s="1068">
        <v>1</v>
      </c>
      <c r="I138" s="854" t="s">
        <v>12</v>
      </c>
      <c r="J138" s="854"/>
      <c r="K138" s="1068">
        <v>1</v>
      </c>
      <c r="L138" s="854" t="s">
        <v>12</v>
      </c>
      <c r="M138" s="854"/>
      <c r="N138" s="1068">
        <v>1</v>
      </c>
      <c r="O138" s="854" t="s">
        <v>12</v>
      </c>
      <c r="P138" s="854"/>
      <c r="Q138" s="1068">
        <v>1</v>
      </c>
      <c r="R138" s="854" t="s">
        <v>12</v>
      </c>
      <c r="S138" s="854"/>
      <c r="T138" s="1068">
        <v>1</v>
      </c>
      <c r="U138" s="854" t="s">
        <v>12</v>
      </c>
      <c r="V138" s="854"/>
      <c r="W138" s="1068">
        <v>1</v>
      </c>
      <c r="X138" s="854" t="s">
        <v>12</v>
      </c>
      <c r="Y138" s="854"/>
      <c r="Z138" s="1068">
        <v>1</v>
      </c>
      <c r="AA138" s="854" t="s">
        <v>12</v>
      </c>
      <c r="AB138" s="854"/>
      <c r="AC138" s="1068">
        <v>1</v>
      </c>
      <c r="AD138" s="854" t="s">
        <v>12</v>
      </c>
      <c r="AE138" s="854"/>
      <c r="AF138" s="1068">
        <v>1</v>
      </c>
      <c r="AG138" s="854" t="s">
        <v>12</v>
      </c>
      <c r="AH138" s="854"/>
      <c r="AI138" s="1068">
        <v>1</v>
      </c>
      <c r="AJ138" s="854" t="s">
        <v>12</v>
      </c>
      <c r="AK138" s="854"/>
      <c r="AL138" s="1068">
        <v>1</v>
      </c>
      <c r="AM138" s="854" t="s">
        <v>12</v>
      </c>
      <c r="AN138" s="854"/>
      <c r="AO138" s="1068">
        <v>1</v>
      </c>
      <c r="AP138" s="854" t="s">
        <v>12</v>
      </c>
      <c r="AQ138" s="854"/>
      <c r="AR138" s="1068">
        <v>1</v>
      </c>
      <c r="AS138" s="854" t="s">
        <v>12</v>
      </c>
      <c r="AT138" s="854"/>
      <c r="AU138" s="1068">
        <v>1</v>
      </c>
      <c r="AV138" s="854" t="s">
        <v>12</v>
      </c>
      <c r="AW138" s="854"/>
      <c r="AX138" s="1068">
        <v>1</v>
      </c>
      <c r="AY138" s="854" t="s">
        <v>12</v>
      </c>
      <c r="AZ138" s="854"/>
      <c r="BA138" s="1068">
        <v>1</v>
      </c>
      <c r="BB138" s="854" t="s">
        <v>12</v>
      </c>
      <c r="BC138" s="854"/>
      <c r="BD138" s="1068">
        <v>1</v>
      </c>
      <c r="BE138" s="854" t="s">
        <v>12</v>
      </c>
      <c r="BF138" s="854"/>
      <c r="BG138" s="1068">
        <v>1</v>
      </c>
      <c r="BH138" s="854" t="s">
        <v>12</v>
      </c>
      <c r="BI138" s="854"/>
      <c r="BJ138" s="1068">
        <v>1</v>
      </c>
      <c r="BK138" s="854" t="s">
        <v>12</v>
      </c>
      <c r="BL138" s="854"/>
      <c r="BM138" s="1068">
        <v>1</v>
      </c>
      <c r="BN138" s="854" t="s">
        <v>12</v>
      </c>
      <c r="BO138" s="854"/>
      <c r="BP138" s="1068">
        <v>1</v>
      </c>
      <c r="BQ138" s="854" t="s">
        <v>12</v>
      </c>
      <c r="BR138" s="854"/>
      <c r="BS138" s="1068">
        <v>1</v>
      </c>
      <c r="BT138" s="912" t="s">
        <v>12</v>
      </c>
      <c r="BU138" s="1068">
        <v>1</v>
      </c>
      <c r="BV138" s="854" t="s">
        <v>12</v>
      </c>
      <c r="BW138" s="854"/>
      <c r="BX138" s="1068">
        <v>1</v>
      </c>
      <c r="BY138" s="854" t="s">
        <v>12</v>
      </c>
      <c r="BZ138" s="854"/>
      <c r="CA138" s="1068">
        <v>1</v>
      </c>
      <c r="CB138" s="854" t="s">
        <v>12</v>
      </c>
      <c r="CC138" s="854"/>
      <c r="CD138" s="1068">
        <v>1</v>
      </c>
      <c r="CE138" s="854" t="s">
        <v>12</v>
      </c>
      <c r="CF138" s="854"/>
      <c r="CG138" s="1068">
        <v>1</v>
      </c>
      <c r="CH138" s="854" t="s">
        <v>12</v>
      </c>
      <c r="CI138" s="854"/>
      <c r="CJ138" s="1068">
        <v>1</v>
      </c>
      <c r="CK138" s="854" t="s">
        <v>12</v>
      </c>
      <c r="CL138" s="854"/>
      <c r="CM138" s="1068">
        <v>1</v>
      </c>
      <c r="CN138" s="854" t="s">
        <v>12</v>
      </c>
      <c r="CO138" s="854"/>
      <c r="CP138" s="1068">
        <v>1</v>
      </c>
      <c r="CQ138" s="854" t="s">
        <v>12</v>
      </c>
      <c r="CR138" s="854"/>
      <c r="CS138" s="1068">
        <v>1</v>
      </c>
      <c r="CT138" s="854" t="s">
        <v>12</v>
      </c>
      <c r="CU138" s="854"/>
      <c r="CV138" s="1068">
        <v>1</v>
      </c>
      <c r="CW138" s="854" t="s">
        <v>12</v>
      </c>
      <c r="CX138" s="854"/>
      <c r="CY138" s="1068">
        <v>1</v>
      </c>
      <c r="CZ138" s="854" t="s">
        <v>12</v>
      </c>
      <c r="DA138" s="854"/>
      <c r="DB138" s="1068">
        <v>1</v>
      </c>
      <c r="DC138" s="912" t="s">
        <v>12</v>
      </c>
      <c r="DD138" s="1068">
        <v>1</v>
      </c>
      <c r="DE138" s="912" t="s">
        <v>12</v>
      </c>
      <c r="DF138" s="1068">
        <v>1</v>
      </c>
      <c r="DG138" s="854" t="s">
        <v>12</v>
      </c>
      <c r="DH138" s="854"/>
      <c r="DI138" s="1068">
        <v>1</v>
      </c>
      <c r="DJ138" s="854" t="s">
        <v>12</v>
      </c>
      <c r="DK138" s="854"/>
      <c r="DL138" s="1068">
        <v>1</v>
      </c>
      <c r="DM138" s="854" t="s">
        <v>12</v>
      </c>
      <c r="DN138" s="854"/>
      <c r="DO138" s="1068">
        <v>1</v>
      </c>
      <c r="DP138" s="854" t="s">
        <v>12</v>
      </c>
      <c r="DQ138" s="854"/>
      <c r="DR138" s="1068">
        <v>1</v>
      </c>
      <c r="DS138" s="854" t="s">
        <v>12</v>
      </c>
      <c r="DT138" s="854"/>
      <c r="DU138" s="1068">
        <v>1</v>
      </c>
      <c r="DV138" s="854" t="s">
        <v>12</v>
      </c>
      <c r="DW138" s="854"/>
      <c r="DX138" s="1068">
        <v>1</v>
      </c>
      <c r="DY138" s="854" t="s">
        <v>12</v>
      </c>
      <c r="DZ138" s="854"/>
      <c r="EA138" s="852"/>
      <c r="EB138" s="854" t="s">
        <v>3</v>
      </c>
      <c r="EC138" s="854"/>
      <c r="ED138" s="852"/>
      <c r="EE138" s="912" t="s">
        <v>3</v>
      </c>
      <c r="EF138" s="852"/>
      <c r="EG138" s="854" t="s">
        <v>3</v>
      </c>
      <c r="EH138" s="854"/>
      <c r="EI138" s="852"/>
      <c r="EJ138" s="854" t="s">
        <v>3</v>
      </c>
      <c r="EK138" s="854"/>
      <c r="EL138" s="852"/>
      <c r="EM138" s="854" t="s">
        <v>3</v>
      </c>
      <c r="EN138" s="854"/>
      <c r="EO138" s="852"/>
      <c r="EP138" s="854" t="s">
        <v>3</v>
      </c>
      <c r="EQ138" s="854"/>
      <c r="ER138" s="852"/>
      <c r="ES138" s="854" t="s">
        <v>3</v>
      </c>
      <c r="ET138" s="854"/>
      <c r="EU138" s="852"/>
      <c r="EV138" s="854" t="s">
        <v>3</v>
      </c>
      <c r="EW138" s="854"/>
      <c r="EX138" s="852"/>
      <c r="EY138" s="854" t="s">
        <v>3</v>
      </c>
      <c r="EZ138" s="854"/>
      <c r="FA138" s="852"/>
      <c r="FB138" s="854" t="s">
        <v>3</v>
      </c>
      <c r="FC138" s="854"/>
      <c r="FD138" s="852"/>
      <c r="FE138" s="854" t="s">
        <v>3</v>
      </c>
      <c r="FF138" s="854"/>
      <c r="FG138" s="852"/>
      <c r="FH138" s="854" t="s">
        <v>3</v>
      </c>
      <c r="FI138" s="854"/>
      <c r="FJ138" s="852"/>
      <c r="FK138" s="854" t="s">
        <v>3</v>
      </c>
      <c r="FL138" s="854"/>
      <c r="FM138" s="852"/>
      <c r="FN138" s="854" t="s">
        <v>3</v>
      </c>
      <c r="FO138" s="854"/>
      <c r="FP138" s="852"/>
      <c r="FQ138" s="854" t="s">
        <v>3</v>
      </c>
      <c r="FR138" s="854"/>
      <c r="FS138" s="852"/>
      <c r="FT138" s="854" t="s">
        <v>3</v>
      </c>
      <c r="FU138" s="854"/>
      <c r="FV138" s="852"/>
      <c r="FW138" s="854" t="s">
        <v>3</v>
      </c>
      <c r="FX138" s="854"/>
      <c r="FY138" s="852"/>
      <c r="FZ138" s="854" t="s">
        <v>3</v>
      </c>
      <c r="GA138" s="854"/>
      <c r="GB138" s="852"/>
      <c r="GC138" s="854" t="s">
        <v>3</v>
      </c>
      <c r="GD138" s="854"/>
      <c r="GE138" s="852"/>
      <c r="GF138" s="854" t="s">
        <v>3</v>
      </c>
      <c r="GG138" s="854"/>
      <c r="GH138" s="852"/>
      <c r="GI138" s="854" t="s">
        <v>3</v>
      </c>
      <c r="GJ138" s="854"/>
      <c r="GK138" s="779">
        <v>1</v>
      </c>
      <c r="GL138" s="855" t="s">
        <v>12</v>
      </c>
      <c r="GM138" s="855"/>
      <c r="GN138" s="779">
        <v>1</v>
      </c>
      <c r="GO138" s="855" t="s">
        <v>12</v>
      </c>
      <c r="GP138" s="855"/>
      <c r="GQ138" s="779">
        <v>1</v>
      </c>
      <c r="GR138" s="855" t="s">
        <v>12</v>
      </c>
      <c r="GS138" s="855"/>
      <c r="GT138" s="779">
        <v>1</v>
      </c>
      <c r="GU138" s="855" t="s">
        <v>12</v>
      </c>
      <c r="GV138" s="855"/>
      <c r="GW138" s="779">
        <v>1</v>
      </c>
      <c r="GX138" s="855" t="s">
        <v>12</v>
      </c>
      <c r="GY138" s="855"/>
      <c r="GZ138" s="779">
        <v>5</v>
      </c>
      <c r="HA138" s="855" t="s">
        <v>12</v>
      </c>
      <c r="HB138" s="855"/>
      <c r="HC138" s="779">
        <v>1</v>
      </c>
      <c r="HD138" s="855" t="s">
        <v>12</v>
      </c>
      <c r="HE138" s="855"/>
      <c r="HF138" s="779">
        <v>1</v>
      </c>
      <c r="HG138" s="855" t="s">
        <v>12</v>
      </c>
      <c r="HH138" s="855"/>
      <c r="HI138" s="779">
        <v>0.12000000000000001</v>
      </c>
      <c r="HJ138" s="855" t="s">
        <v>8</v>
      </c>
      <c r="HK138" s="855"/>
      <c r="HL138" s="779">
        <v>1</v>
      </c>
      <c r="HM138" s="855" t="s">
        <v>12</v>
      </c>
      <c r="HN138" s="855"/>
      <c r="HO138" s="779">
        <v>1</v>
      </c>
      <c r="HP138" s="855" t="s">
        <v>12</v>
      </c>
      <c r="HQ138" s="855"/>
      <c r="HR138" s="779">
        <v>1</v>
      </c>
      <c r="HS138" s="855" t="s">
        <v>12</v>
      </c>
      <c r="HT138" s="855"/>
      <c r="HU138" s="779">
        <v>1</v>
      </c>
      <c r="HV138" s="855" t="s">
        <v>12</v>
      </c>
      <c r="HW138" s="855"/>
      <c r="HX138" s="1093">
        <v>11.9</v>
      </c>
      <c r="HY138" s="855" t="s">
        <v>3</v>
      </c>
      <c r="HZ138" s="903">
        <f>(IF(((HX138/$D138)&lt;10),"&lt;10",ROUND((HX138/$D138),0)))</f>
        <v>60</v>
      </c>
      <c r="IA138" s="779">
        <v>1</v>
      </c>
      <c r="IB138" s="855" t="s">
        <v>12</v>
      </c>
      <c r="IC138" s="855"/>
      <c r="ID138" s="779">
        <v>1</v>
      </c>
      <c r="IE138" s="855" t="s">
        <v>12</v>
      </c>
      <c r="IF138" s="855"/>
      <c r="IG138" s="779">
        <v>1</v>
      </c>
      <c r="IH138" s="855" t="s">
        <v>12</v>
      </c>
      <c r="II138" s="855"/>
      <c r="IJ138" s="779">
        <v>1</v>
      </c>
      <c r="IK138" s="856" t="s">
        <v>12</v>
      </c>
      <c r="IL138" s="779">
        <v>1</v>
      </c>
      <c r="IM138" s="856" t="s">
        <v>12</v>
      </c>
      <c r="IN138" s="1093">
        <v>0.81</v>
      </c>
      <c r="IO138" s="855" t="s">
        <v>8</v>
      </c>
      <c r="IP138" s="903" t="str">
        <f>(IF(((IN138/$D138)&lt;10),"&lt;10",ROUND((IN138/$D138),0)))</f>
        <v>&lt;10</v>
      </c>
      <c r="IQ138" s="779">
        <v>1</v>
      </c>
      <c r="IR138" s="855" t="s">
        <v>12</v>
      </c>
      <c r="IS138" s="855"/>
      <c r="IT138" s="779">
        <v>1</v>
      </c>
      <c r="IU138" s="855" t="s">
        <v>12</v>
      </c>
      <c r="IV138" s="855"/>
      <c r="IW138" s="870"/>
      <c r="IX138" s="1070"/>
      <c r="IY138" s="1070"/>
      <c r="IZ138" s="870"/>
      <c r="JA138" s="1070"/>
      <c r="JB138" s="1070"/>
      <c r="JC138" s="870"/>
      <c r="JD138" s="1070"/>
      <c r="JE138" s="1070"/>
      <c r="JF138" s="870"/>
      <c r="JG138" s="1070"/>
      <c r="JH138" s="1070"/>
      <c r="JI138" s="870"/>
      <c r="JJ138" s="1070"/>
      <c r="JK138" s="1070"/>
      <c r="JL138" s="870"/>
      <c r="JM138" s="913"/>
      <c r="JN138" s="913"/>
      <c r="JO138" s="996"/>
      <c r="JP138" s="997"/>
      <c r="JQ138" s="997"/>
      <c r="JR138" s="996"/>
      <c r="JS138" s="997"/>
      <c r="JT138" s="997"/>
      <c r="JU138" s="996"/>
      <c r="JV138" s="997"/>
      <c r="JW138" s="997"/>
      <c r="JX138" s="996"/>
      <c r="JY138" s="997"/>
      <c r="JZ138" s="997"/>
      <c r="KA138" s="947"/>
      <c r="KB138" s="861"/>
      <c r="KC138" s="861"/>
      <c r="KD138" s="788"/>
      <c r="KE138" s="861"/>
      <c r="KF138" s="861"/>
      <c r="KG138" s="861"/>
      <c r="KH138" s="861"/>
      <c r="KI138" s="861"/>
      <c r="KJ138" s="788"/>
      <c r="KK138" s="788"/>
      <c r="KL138" s="788"/>
      <c r="KM138" s="996"/>
      <c r="KN138" s="788"/>
      <c r="KO138" s="788"/>
      <c r="KP138" s="788"/>
      <c r="KQ138" s="788"/>
      <c r="KR138" s="788"/>
      <c r="KS138" s="947"/>
      <c r="KT138" s="861"/>
      <c r="KU138" s="861"/>
      <c r="KV138" s="788"/>
      <c r="KW138" s="861"/>
      <c r="KX138" s="861"/>
      <c r="KY138" s="788"/>
      <c r="KZ138" s="861"/>
      <c r="LA138" s="861"/>
      <c r="LB138" s="788"/>
      <c r="LC138" s="997"/>
      <c r="LD138" s="997"/>
      <c r="LE138" s="788"/>
      <c r="LF138" s="861"/>
      <c r="LG138" s="861"/>
      <c r="LH138" s="788"/>
      <c r="LI138" s="861"/>
      <c r="LJ138" s="861"/>
      <c r="LK138" s="788"/>
      <c r="LL138" s="997"/>
      <c r="LM138" s="997"/>
      <c r="LN138" s="947"/>
      <c r="LO138" s="861"/>
      <c r="LP138" s="861"/>
      <c r="LQ138" s="788"/>
      <c r="LR138" s="861"/>
      <c r="LS138" s="861"/>
      <c r="LT138" s="788"/>
      <c r="LU138" s="861"/>
      <c r="LV138" s="861"/>
      <c r="LW138" s="788"/>
      <c r="LX138" s="861"/>
      <c r="LY138" s="861"/>
      <c r="LZ138" s="788"/>
      <c r="MA138" s="997"/>
      <c r="MB138" s="997"/>
      <c r="MC138" s="788"/>
      <c r="MD138" s="861"/>
      <c r="ME138" s="861"/>
      <c r="MF138" s="788"/>
      <c r="MG138" s="861"/>
      <c r="MH138" s="861"/>
      <c r="MI138" s="947"/>
      <c r="MJ138" s="997"/>
      <c r="MK138" s="997"/>
      <c r="ML138" s="996"/>
      <c r="MM138" s="997"/>
      <c r="MN138" s="997"/>
      <c r="MO138" s="996"/>
      <c r="MP138" s="997"/>
      <c r="MQ138" s="997"/>
      <c r="MR138" s="788"/>
      <c r="MS138" s="861"/>
      <c r="MT138" s="861"/>
      <c r="MU138" s="788"/>
      <c r="MV138" s="861"/>
      <c r="MW138" s="861"/>
      <c r="MX138" s="788"/>
      <c r="MY138" s="861"/>
      <c r="MZ138" s="861"/>
      <c r="NA138" s="788"/>
      <c r="NB138" s="997"/>
      <c r="NC138" s="997"/>
      <c r="ND138" s="947"/>
      <c r="NE138" s="861"/>
      <c r="NF138" s="861"/>
      <c r="NG138" s="788"/>
      <c r="NH138" s="861"/>
      <c r="NI138" s="861"/>
      <c r="NJ138" s="788"/>
      <c r="NK138" s="861"/>
      <c r="NL138" s="861"/>
      <c r="NM138" s="788"/>
      <c r="NN138" s="861"/>
      <c r="NO138" s="861"/>
      <c r="NP138" s="788"/>
      <c r="NQ138" s="861"/>
      <c r="NR138" s="861"/>
      <c r="NS138" s="788"/>
      <c r="NT138" s="861"/>
      <c r="NU138" s="861"/>
      <c r="NV138" s="788"/>
      <c r="NW138" s="861"/>
      <c r="NX138" s="861"/>
      <c r="NY138" s="947"/>
      <c r="NZ138" s="861"/>
      <c r="OA138" s="861"/>
      <c r="OB138" s="788"/>
      <c r="OC138" s="861"/>
      <c r="OD138" s="861"/>
      <c r="OE138" s="788"/>
      <c r="OF138" s="861"/>
      <c r="OG138" s="861"/>
      <c r="OH138" s="788"/>
      <c r="OI138" s="861"/>
      <c r="OJ138" s="861"/>
      <c r="OK138" s="788"/>
      <c r="OL138" s="861"/>
      <c r="OM138" s="861"/>
      <c r="ON138" s="788"/>
      <c r="OO138" s="861"/>
      <c r="OP138" s="861"/>
      <c r="OQ138" s="788"/>
      <c r="OR138" s="861"/>
      <c r="OS138" s="861"/>
      <c r="OT138" s="947"/>
      <c r="OU138" s="1071"/>
      <c r="OV138" s="1071"/>
      <c r="OW138" s="947"/>
      <c r="OX138" s="1071"/>
      <c r="OY138" s="1071"/>
      <c r="OZ138" s="947"/>
      <c r="PA138" s="1071"/>
      <c r="PB138" s="1071"/>
    </row>
    <row r="139" spans="1:418" ht="12.75" customHeight="1" x14ac:dyDescent="0.25">
      <c r="A139" s="1091" t="s">
        <v>143</v>
      </c>
      <c r="B139" s="911" t="s">
        <v>557</v>
      </c>
      <c r="C139" s="2230" t="s">
        <v>2</v>
      </c>
      <c r="D139" s="770" t="s">
        <v>2</v>
      </c>
      <c r="E139" s="1068">
        <v>1</v>
      </c>
      <c r="F139" s="854" t="s">
        <v>12</v>
      </c>
      <c r="G139" s="854"/>
      <c r="H139" s="1068">
        <v>1</v>
      </c>
      <c r="I139" s="854" t="s">
        <v>12</v>
      </c>
      <c r="J139" s="854"/>
      <c r="K139" s="1068">
        <v>1</v>
      </c>
      <c r="L139" s="854" t="s">
        <v>12</v>
      </c>
      <c r="M139" s="854"/>
      <c r="N139" s="1068">
        <v>1</v>
      </c>
      <c r="O139" s="854" t="s">
        <v>12</v>
      </c>
      <c r="P139" s="854"/>
      <c r="Q139" s="1068">
        <v>1</v>
      </c>
      <c r="R139" s="854" t="s">
        <v>12</v>
      </c>
      <c r="S139" s="854"/>
      <c r="T139" s="1068">
        <v>1</v>
      </c>
      <c r="U139" s="854" t="s">
        <v>12</v>
      </c>
      <c r="V139" s="854"/>
      <c r="W139" s="1068">
        <v>1</v>
      </c>
      <c r="X139" s="854" t="s">
        <v>12</v>
      </c>
      <c r="Y139" s="854"/>
      <c r="Z139" s="1068">
        <v>1</v>
      </c>
      <c r="AA139" s="854" t="s">
        <v>12</v>
      </c>
      <c r="AB139" s="854"/>
      <c r="AC139" s="1068">
        <v>1</v>
      </c>
      <c r="AD139" s="854" t="s">
        <v>12</v>
      </c>
      <c r="AE139" s="854"/>
      <c r="AF139" s="1068">
        <v>1</v>
      </c>
      <c r="AG139" s="854" t="s">
        <v>12</v>
      </c>
      <c r="AH139" s="854"/>
      <c r="AI139" s="1068">
        <v>1</v>
      </c>
      <c r="AJ139" s="854" t="s">
        <v>12</v>
      </c>
      <c r="AK139" s="854"/>
      <c r="AL139" s="1068">
        <v>1</v>
      </c>
      <c r="AM139" s="854" t="s">
        <v>12</v>
      </c>
      <c r="AN139" s="854"/>
      <c r="AO139" s="1068">
        <v>1</v>
      </c>
      <c r="AP139" s="854" t="s">
        <v>12</v>
      </c>
      <c r="AQ139" s="854"/>
      <c r="AR139" s="1068">
        <v>1</v>
      </c>
      <c r="AS139" s="854" t="s">
        <v>12</v>
      </c>
      <c r="AT139" s="854"/>
      <c r="AU139" s="1068">
        <v>1</v>
      </c>
      <c r="AV139" s="854" t="s">
        <v>12</v>
      </c>
      <c r="AW139" s="854"/>
      <c r="AX139" s="1068">
        <v>1</v>
      </c>
      <c r="AY139" s="854" t="s">
        <v>12</v>
      </c>
      <c r="AZ139" s="854"/>
      <c r="BA139" s="1068">
        <v>1</v>
      </c>
      <c r="BB139" s="854" t="s">
        <v>12</v>
      </c>
      <c r="BC139" s="854"/>
      <c r="BD139" s="1068">
        <v>1</v>
      </c>
      <c r="BE139" s="854" t="s">
        <v>12</v>
      </c>
      <c r="BF139" s="854"/>
      <c r="BG139" s="1068">
        <v>1</v>
      </c>
      <c r="BH139" s="854" t="s">
        <v>12</v>
      </c>
      <c r="BI139" s="854"/>
      <c r="BJ139" s="1068">
        <v>1</v>
      </c>
      <c r="BK139" s="854" t="s">
        <v>12</v>
      </c>
      <c r="BL139" s="854"/>
      <c r="BM139" s="1068">
        <v>1</v>
      </c>
      <c r="BN139" s="854" t="s">
        <v>12</v>
      </c>
      <c r="BO139" s="854"/>
      <c r="BP139" s="1068">
        <v>1</v>
      </c>
      <c r="BQ139" s="854" t="s">
        <v>12</v>
      </c>
      <c r="BR139" s="854"/>
      <c r="BS139" s="1068">
        <v>1</v>
      </c>
      <c r="BT139" s="912" t="s">
        <v>12</v>
      </c>
      <c r="BU139" s="1068">
        <v>1</v>
      </c>
      <c r="BV139" s="854" t="s">
        <v>12</v>
      </c>
      <c r="BW139" s="854"/>
      <c r="BX139" s="1068">
        <v>1</v>
      </c>
      <c r="BY139" s="854" t="s">
        <v>12</v>
      </c>
      <c r="BZ139" s="854"/>
      <c r="CA139" s="1068">
        <v>1</v>
      </c>
      <c r="CB139" s="854" t="s">
        <v>12</v>
      </c>
      <c r="CC139" s="854"/>
      <c r="CD139" s="1068">
        <v>1</v>
      </c>
      <c r="CE139" s="854" t="s">
        <v>12</v>
      </c>
      <c r="CF139" s="854"/>
      <c r="CG139" s="1068">
        <v>1</v>
      </c>
      <c r="CH139" s="854" t="s">
        <v>12</v>
      </c>
      <c r="CI139" s="854"/>
      <c r="CJ139" s="1068">
        <v>1</v>
      </c>
      <c r="CK139" s="854" t="s">
        <v>12</v>
      </c>
      <c r="CL139" s="854"/>
      <c r="CM139" s="1068">
        <v>1</v>
      </c>
      <c r="CN139" s="854" t="s">
        <v>12</v>
      </c>
      <c r="CO139" s="854"/>
      <c r="CP139" s="1068">
        <v>1</v>
      </c>
      <c r="CQ139" s="854" t="s">
        <v>12</v>
      </c>
      <c r="CR139" s="854"/>
      <c r="CS139" s="1068">
        <v>1</v>
      </c>
      <c r="CT139" s="854" t="s">
        <v>12</v>
      </c>
      <c r="CU139" s="854"/>
      <c r="CV139" s="1068">
        <v>1</v>
      </c>
      <c r="CW139" s="854" t="s">
        <v>12</v>
      </c>
      <c r="CX139" s="854"/>
      <c r="CY139" s="1068">
        <v>1</v>
      </c>
      <c r="CZ139" s="854" t="s">
        <v>12</v>
      </c>
      <c r="DA139" s="854"/>
      <c r="DB139" s="1068">
        <v>1</v>
      </c>
      <c r="DC139" s="912" t="s">
        <v>12</v>
      </c>
      <c r="DD139" s="1068">
        <v>1</v>
      </c>
      <c r="DE139" s="912" t="s">
        <v>12</v>
      </c>
      <c r="DF139" s="1068">
        <v>1</v>
      </c>
      <c r="DG139" s="854" t="s">
        <v>12</v>
      </c>
      <c r="DH139" s="854"/>
      <c r="DI139" s="1068">
        <v>1</v>
      </c>
      <c r="DJ139" s="854" t="s">
        <v>12</v>
      </c>
      <c r="DK139" s="854"/>
      <c r="DL139" s="1068">
        <v>1</v>
      </c>
      <c r="DM139" s="854" t="s">
        <v>12</v>
      </c>
      <c r="DN139" s="854"/>
      <c r="DO139" s="1068">
        <v>1</v>
      </c>
      <c r="DP139" s="854" t="s">
        <v>12</v>
      </c>
      <c r="DQ139" s="854"/>
      <c r="DR139" s="1068">
        <v>1</v>
      </c>
      <c r="DS139" s="854" t="s">
        <v>12</v>
      </c>
      <c r="DT139" s="854"/>
      <c r="DU139" s="1068">
        <v>1</v>
      </c>
      <c r="DV139" s="854" t="s">
        <v>12</v>
      </c>
      <c r="DW139" s="854"/>
      <c r="DX139" s="1068">
        <v>1</v>
      </c>
      <c r="DY139" s="854" t="s">
        <v>12</v>
      </c>
      <c r="DZ139" s="854"/>
      <c r="EA139" s="852"/>
      <c r="EB139" s="854" t="s">
        <v>3</v>
      </c>
      <c r="EC139" s="854"/>
      <c r="ED139" s="852"/>
      <c r="EE139" s="912" t="s">
        <v>3</v>
      </c>
      <c r="EF139" s="852"/>
      <c r="EG139" s="854" t="s">
        <v>3</v>
      </c>
      <c r="EH139" s="854"/>
      <c r="EI139" s="852"/>
      <c r="EJ139" s="854" t="s">
        <v>3</v>
      </c>
      <c r="EK139" s="854"/>
      <c r="EL139" s="852"/>
      <c r="EM139" s="854" t="s">
        <v>3</v>
      </c>
      <c r="EN139" s="854"/>
      <c r="EO139" s="852"/>
      <c r="EP139" s="854" t="s">
        <v>3</v>
      </c>
      <c r="EQ139" s="854"/>
      <c r="ER139" s="852"/>
      <c r="ES139" s="854" t="s">
        <v>3</v>
      </c>
      <c r="ET139" s="854"/>
      <c r="EU139" s="852"/>
      <c r="EV139" s="854" t="s">
        <v>3</v>
      </c>
      <c r="EW139" s="854"/>
      <c r="EX139" s="852"/>
      <c r="EY139" s="854" t="s">
        <v>3</v>
      </c>
      <c r="EZ139" s="854"/>
      <c r="FA139" s="852"/>
      <c r="FB139" s="854" t="s">
        <v>3</v>
      </c>
      <c r="FC139" s="854"/>
      <c r="FD139" s="852"/>
      <c r="FE139" s="854" t="s">
        <v>3</v>
      </c>
      <c r="FF139" s="854"/>
      <c r="FG139" s="852"/>
      <c r="FH139" s="854" t="s">
        <v>3</v>
      </c>
      <c r="FI139" s="854"/>
      <c r="FJ139" s="852"/>
      <c r="FK139" s="854" t="s">
        <v>3</v>
      </c>
      <c r="FL139" s="854"/>
      <c r="FM139" s="852"/>
      <c r="FN139" s="854" t="s">
        <v>3</v>
      </c>
      <c r="FO139" s="854"/>
      <c r="FP139" s="852"/>
      <c r="FQ139" s="854" t="s">
        <v>3</v>
      </c>
      <c r="FR139" s="854"/>
      <c r="FS139" s="852"/>
      <c r="FT139" s="854" t="s">
        <v>3</v>
      </c>
      <c r="FU139" s="854"/>
      <c r="FV139" s="852"/>
      <c r="FW139" s="854" t="s">
        <v>3</v>
      </c>
      <c r="FX139" s="854"/>
      <c r="FY139" s="852"/>
      <c r="FZ139" s="854" t="s">
        <v>3</v>
      </c>
      <c r="GA139" s="854"/>
      <c r="GB139" s="852"/>
      <c r="GC139" s="854" t="s">
        <v>3</v>
      </c>
      <c r="GD139" s="854"/>
      <c r="GE139" s="852"/>
      <c r="GF139" s="854" t="s">
        <v>3</v>
      </c>
      <c r="GG139" s="854"/>
      <c r="GH139" s="852"/>
      <c r="GI139" s="854" t="s">
        <v>3</v>
      </c>
      <c r="GJ139" s="854"/>
      <c r="GK139" s="779">
        <v>1</v>
      </c>
      <c r="GL139" s="855" t="s">
        <v>12</v>
      </c>
      <c r="GM139" s="855"/>
      <c r="GN139" s="779">
        <v>1</v>
      </c>
      <c r="GO139" s="855" t="s">
        <v>12</v>
      </c>
      <c r="GP139" s="855"/>
      <c r="GQ139" s="779">
        <v>1</v>
      </c>
      <c r="GR139" s="855" t="s">
        <v>12</v>
      </c>
      <c r="GS139" s="855"/>
      <c r="GT139" s="779">
        <v>1</v>
      </c>
      <c r="GU139" s="855" t="s">
        <v>12</v>
      </c>
      <c r="GV139" s="855"/>
      <c r="GW139" s="779">
        <v>1</v>
      </c>
      <c r="GX139" s="855" t="s">
        <v>12</v>
      </c>
      <c r="GY139" s="855"/>
      <c r="GZ139" s="779">
        <v>5</v>
      </c>
      <c r="HA139" s="855" t="s">
        <v>12</v>
      </c>
      <c r="HB139" s="855"/>
      <c r="HC139" s="779">
        <v>1</v>
      </c>
      <c r="HD139" s="855" t="s">
        <v>12</v>
      </c>
      <c r="HE139" s="855"/>
      <c r="HF139" s="779">
        <v>1</v>
      </c>
      <c r="HG139" s="855" t="s">
        <v>12</v>
      </c>
      <c r="HH139" s="855"/>
      <c r="HI139" s="779">
        <v>15.7</v>
      </c>
      <c r="HJ139" s="855" t="s">
        <v>3</v>
      </c>
      <c r="HK139" s="855"/>
      <c r="HL139" s="779">
        <v>15.5</v>
      </c>
      <c r="HM139" s="855" t="s">
        <v>3</v>
      </c>
      <c r="HN139" s="855"/>
      <c r="HO139" s="779">
        <v>1</v>
      </c>
      <c r="HP139" s="855" t="s">
        <v>12</v>
      </c>
      <c r="HQ139" s="855"/>
      <c r="HR139" s="779">
        <v>1</v>
      </c>
      <c r="HS139" s="855" t="s">
        <v>12</v>
      </c>
      <c r="HT139" s="855"/>
      <c r="HU139" s="779">
        <v>1</v>
      </c>
      <c r="HV139" s="855" t="s">
        <v>12</v>
      </c>
      <c r="HW139" s="855"/>
      <c r="HX139" s="779">
        <v>0.19</v>
      </c>
      <c r="HY139" s="855" t="s">
        <v>8</v>
      </c>
      <c r="HZ139" s="855"/>
      <c r="IA139" s="779">
        <v>1</v>
      </c>
      <c r="IB139" s="855" t="s">
        <v>12</v>
      </c>
      <c r="IC139" s="855"/>
      <c r="ID139" s="779">
        <v>1</v>
      </c>
      <c r="IE139" s="855" t="s">
        <v>12</v>
      </c>
      <c r="IF139" s="855"/>
      <c r="IG139" s="779">
        <v>1</v>
      </c>
      <c r="IH139" s="855" t="s">
        <v>12</v>
      </c>
      <c r="II139" s="855"/>
      <c r="IJ139" s="779">
        <v>1</v>
      </c>
      <c r="IK139" s="856" t="s">
        <v>12</v>
      </c>
      <c r="IL139" s="779">
        <v>1</v>
      </c>
      <c r="IM139" s="856" t="s">
        <v>12</v>
      </c>
      <c r="IN139" s="779">
        <v>7.9</v>
      </c>
      <c r="IO139" s="855" t="s">
        <v>3</v>
      </c>
      <c r="IP139" s="855"/>
      <c r="IQ139" s="779">
        <v>1</v>
      </c>
      <c r="IR139" s="855" t="s">
        <v>12</v>
      </c>
      <c r="IS139" s="855"/>
      <c r="IT139" s="779">
        <v>1</v>
      </c>
      <c r="IU139" s="855" t="s">
        <v>12</v>
      </c>
      <c r="IV139" s="855"/>
      <c r="IW139" s="870"/>
      <c r="IX139" s="1070"/>
      <c r="IY139" s="1070"/>
      <c r="IZ139" s="870"/>
      <c r="JA139" s="1070"/>
      <c r="JB139" s="1070"/>
      <c r="JC139" s="870"/>
      <c r="JD139" s="1070"/>
      <c r="JE139" s="1070"/>
      <c r="JF139" s="870"/>
      <c r="JG139" s="1070"/>
      <c r="JH139" s="1070"/>
      <c r="JI139" s="870"/>
      <c r="JJ139" s="1070"/>
      <c r="JK139" s="1070"/>
      <c r="JL139" s="870"/>
      <c r="JM139" s="913"/>
      <c r="JN139" s="913"/>
      <c r="JO139" s="996"/>
      <c r="JP139" s="997"/>
      <c r="JQ139" s="997"/>
      <c r="JR139" s="996"/>
      <c r="JS139" s="997"/>
      <c r="JT139" s="997"/>
      <c r="JU139" s="996"/>
      <c r="JV139" s="997"/>
      <c r="JW139" s="997"/>
      <c r="JX139" s="996"/>
      <c r="JY139" s="997"/>
      <c r="JZ139" s="997"/>
      <c r="KA139" s="947"/>
      <c r="KB139" s="861"/>
      <c r="KC139" s="861"/>
      <c r="KD139" s="788"/>
      <c r="KE139" s="861"/>
      <c r="KF139" s="861"/>
      <c r="KG139" s="861"/>
      <c r="KH139" s="861"/>
      <c r="KI139" s="861"/>
      <c r="KJ139" s="788"/>
      <c r="KK139" s="788"/>
      <c r="KL139" s="788"/>
      <c r="KM139" s="996"/>
      <c r="KN139" s="788"/>
      <c r="KO139" s="788"/>
      <c r="KP139" s="788"/>
      <c r="KQ139" s="788"/>
      <c r="KR139" s="788"/>
      <c r="KS139" s="947"/>
      <c r="KT139" s="861"/>
      <c r="KU139" s="861"/>
      <c r="KV139" s="788"/>
      <c r="KW139" s="861"/>
      <c r="KX139" s="861"/>
      <c r="KY139" s="788"/>
      <c r="KZ139" s="861"/>
      <c r="LA139" s="861"/>
      <c r="LB139" s="788"/>
      <c r="LC139" s="997"/>
      <c r="LD139" s="997"/>
      <c r="LE139" s="788"/>
      <c r="LF139" s="861"/>
      <c r="LG139" s="861"/>
      <c r="LH139" s="788"/>
      <c r="LI139" s="861"/>
      <c r="LJ139" s="861"/>
      <c r="LK139" s="788"/>
      <c r="LL139" s="997"/>
      <c r="LM139" s="997"/>
      <c r="LN139" s="947"/>
      <c r="LO139" s="861"/>
      <c r="LP139" s="861"/>
      <c r="LQ139" s="788"/>
      <c r="LR139" s="861"/>
      <c r="LS139" s="861"/>
      <c r="LT139" s="788"/>
      <c r="LU139" s="861"/>
      <c r="LV139" s="861"/>
      <c r="LW139" s="788"/>
      <c r="LX139" s="861"/>
      <c r="LY139" s="861"/>
      <c r="LZ139" s="788"/>
      <c r="MA139" s="997"/>
      <c r="MB139" s="997"/>
      <c r="MC139" s="788"/>
      <c r="MD139" s="861"/>
      <c r="ME139" s="861"/>
      <c r="MF139" s="788"/>
      <c r="MG139" s="861"/>
      <c r="MH139" s="861"/>
      <c r="MI139" s="947"/>
      <c r="MJ139" s="997"/>
      <c r="MK139" s="997"/>
      <c r="ML139" s="996"/>
      <c r="MM139" s="997"/>
      <c r="MN139" s="997"/>
      <c r="MO139" s="996"/>
      <c r="MP139" s="997"/>
      <c r="MQ139" s="997"/>
      <c r="MR139" s="788"/>
      <c r="MS139" s="861"/>
      <c r="MT139" s="861"/>
      <c r="MU139" s="788"/>
      <c r="MV139" s="861"/>
      <c r="MW139" s="861"/>
      <c r="MX139" s="788"/>
      <c r="MY139" s="861"/>
      <c r="MZ139" s="861"/>
      <c r="NA139" s="788"/>
      <c r="NB139" s="997"/>
      <c r="NC139" s="997"/>
      <c r="ND139" s="947"/>
      <c r="NE139" s="861"/>
      <c r="NF139" s="861"/>
      <c r="NG139" s="788"/>
      <c r="NH139" s="861"/>
      <c r="NI139" s="861"/>
      <c r="NJ139" s="788"/>
      <c r="NK139" s="861"/>
      <c r="NL139" s="861"/>
      <c r="NM139" s="788"/>
      <c r="NN139" s="861"/>
      <c r="NO139" s="861"/>
      <c r="NP139" s="788"/>
      <c r="NQ139" s="861"/>
      <c r="NR139" s="861"/>
      <c r="NS139" s="788"/>
      <c r="NT139" s="861"/>
      <c r="NU139" s="861"/>
      <c r="NV139" s="788"/>
      <c r="NW139" s="861"/>
      <c r="NX139" s="861"/>
      <c r="NY139" s="947"/>
      <c r="NZ139" s="861"/>
      <c r="OA139" s="861"/>
      <c r="OB139" s="788"/>
      <c r="OC139" s="861"/>
      <c r="OD139" s="861"/>
      <c r="OE139" s="788"/>
      <c r="OF139" s="861"/>
      <c r="OG139" s="861"/>
      <c r="OH139" s="788"/>
      <c r="OI139" s="861"/>
      <c r="OJ139" s="861"/>
      <c r="OK139" s="788"/>
      <c r="OL139" s="861"/>
      <c r="OM139" s="861"/>
      <c r="ON139" s="788"/>
      <c r="OO139" s="861"/>
      <c r="OP139" s="861"/>
      <c r="OQ139" s="788"/>
      <c r="OR139" s="861"/>
      <c r="OS139" s="861"/>
      <c r="OT139" s="947"/>
      <c r="OU139" s="1071"/>
      <c r="OV139" s="1071"/>
      <c r="OW139" s="947"/>
      <c r="OX139" s="1071"/>
      <c r="OY139" s="1071"/>
      <c r="OZ139" s="947"/>
      <c r="PA139" s="1071"/>
      <c r="PB139" s="1071"/>
    </row>
    <row r="140" spans="1:418" ht="12.75" customHeight="1" x14ac:dyDescent="0.25">
      <c r="A140" s="1091" t="s">
        <v>144</v>
      </c>
      <c r="B140" s="911" t="s">
        <v>557</v>
      </c>
      <c r="C140" s="2230" t="s">
        <v>2</v>
      </c>
      <c r="D140" s="770" t="s">
        <v>2</v>
      </c>
      <c r="E140" s="1068">
        <v>1</v>
      </c>
      <c r="F140" s="854" t="s">
        <v>12</v>
      </c>
      <c r="G140" s="854"/>
      <c r="H140" s="1068">
        <v>1</v>
      </c>
      <c r="I140" s="854" t="s">
        <v>12</v>
      </c>
      <c r="J140" s="854"/>
      <c r="K140" s="1068">
        <v>1</v>
      </c>
      <c r="L140" s="854" t="s">
        <v>12</v>
      </c>
      <c r="M140" s="854"/>
      <c r="N140" s="1068">
        <v>1</v>
      </c>
      <c r="O140" s="854" t="s">
        <v>12</v>
      </c>
      <c r="P140" s="854"/>
      <c r="Q140" s="1068">
        <v>1</v>
      </c>
      <c r="R140" s="854" t="s">
        <v>12</v>
      </c>
      <c r="S140" s="854"/>
      <c r="T140" s="1068">
        <v>1</v>
      </c>
      <c r="U140" s="854" t="s">
        <v>12</v>
      </c>
      <c r="V140" s="854"/>
      <c r="W140" s="1068">
        <v>1</v>
      </c>
      <c r="X140" s="854" t="s">
        <v>12</v>
      </c>
      <c r="Y140" s="854"/>
      <c r="Z140" s="1068">
        <v>1</v>
      </c>
      <c r="AA140" s="854" t="s">
        <v>12</v>
      </c>
      <c r="AB140" s="854"/>
      <c r="AC140" s="1068">
        <v>1</v>
      </c>
      <c r="AD140" s="854" t="s">
        <v>12</v>
      </c>
      <c r="AE140" s="854"/>
      <c r="AF140" s="1068">
        <v>1</v>
      </c>
      <c r="AG140" s="854" t="s">
        <v>12</v>
      </c>
      <c r="AH140" s="854"/>
      <c r="AI140" s="1068">
        <v>1</v>
      </c>
      <c r="AJ140" s="854" t="s">
        <v>12</v>
      </c>
      <c r="AK140" s="854"/>
      <c r="AL140" s="1068">
        <v>1</v>
      </c>
      <c r="AM140" s="854" t="s">
        <v>12</v>
      </c>
      <c r="AN140" s="854"/>
      <c r="AO140" s="1068">
        <v>1</v>
      </c>
      <c r="AP140" s="854" t="s">
        <v>12</v>
      </c>
      <c r="AQ140" s="854"/>
      <c r="AR140" s="1068">
        <v>1</v>
      </c>
      <c r="AS140" s="854" t="s">
        <v>12</v>
      </c>
      <c r="AT140" s="854"/>
      <c r="AU140" s="1068">
        <v>1</v>
      </c>
      <c r="AV140" s="854" t="s">
        <v>12</v>
      </c>
      <c r="AW140" s="854"/>
      <c r="AX140" s="1068">
        <v>1</v>
      </c>
      <c r="AY140" s="854" t="s">
        <v>12</v>
      </c>
      <c r="AZ140" s="854"/>
      <c r="BA140" s="1068">
        <v>1</v>
      </c>
      <c r="BB140" s="854" t="s">
        <v>12</v>
      </c>
      <c r="BC140" s="854"/>
      <c r="BD140" s="1068">
        <v>1</v>
      </c>
      <c r="BE140" s="854" t="s">
        <v>12</v>
      </c>
      <c r="BF140" s="854"/>
      <c r="BG140" s="1068">
        <v>1</v>
      </c>
      <c r="BH140" s="854" t="s">
        <v>12</v>
      </c>
      <c r="BI140" s="854"/>
      <c r="BJ140" s="1068">
        <v>1</v>
      </c>
      <c r="BK140" s="854" t="s">
        <v>12</v>
      </c>
      <c r="BL140" s="854"/>
      <c r="BM140" s="1068">
        <v>1</v>
      </c>
      <c r="BN140" s="854" t="s">
        <v>12</v>
      </c>
      <c r="BO140" s="854"/>
      <c r="BP140" s="1068">
        <v>1</v>
      </c>
      <c r="BQ140" s="854" t="s">
        <v>12</v>
      </c>
      <c r="BR140" s="854"/>
      <c r="BS140" s="1068">
        <v>1</v>
      </c>
      <c r="BT140" s="912" t="s">
        <v>12</v>
      </c>
      <c r="BU140" s="1068">
        <v>1</v>
      </c>
      <c r="BV140" s="854" t="s">
        <v>12</v>
      </c>
      <c r="BW140" s="854"/>
      <c r="BX140" s="1068">
        <v>1</v>
      </c>
      <c r="BY140" s="854" t="s">
        <v>12</v>
      </c>
      <c r="BZ140" s="854"/>
      <c r="CA140" s="1068">
        <v>1</v>
      </c>
      <c r="CB140" s="854" t="s">
        <v>12</v>
      </c>
      <c r="CC140" s="854"/>
      <c r="CD140" s="1068">
        <v>1</v>
      </c>
      <c r="CE140" s="854" t="s">
        <v>12</v>
      </c>
      <c r="CF140" s="854"/>
      <c r="CG140" s="1068">
        <v>1</v>
      </c>
      <c r="CH140" s="854" t="s">
        <v>12</v>
      </c>
      <c r="CI140" s="854"/>
      <c r="CJ140" s="1068">
        <v>1</v>
      </c>
      <c r="CK140" s="854" t="s">
        <v>12</v>
      </c>
      <c r="CL140" s="854"/>
      <c r="CM140" s="1068">
        <v>1</v>
      </c>
      <c r="CN140" s="854" t="s">
        <v>12</v>
      </c>
      <c r="CO140" s="854"/>
      <c r="CP140" s="1068">
        <v>1</v>
      </c>
      <c r="CQ140" s="854" t="s">
        <v>12</v>
      </c>
      <c r="CR140" s="854"/>
      <c r="CS140" s="1068">
        <v>1</v>
      </c>
      <c r="CT140" s="854" t="s">
        <v>12</v>
      </c>
      <c r="CU140" s="854"/>
      <c r="CV140" s="1068">
        <v>1</v>
      </c>
      <c r="CW140" s="854" t="s">
        <v>12</v>
      </c>
      <c r="CX140" s="854"/>
      <c r="CY140" s="1068">
        <v>1</v>
      </c>
      <c r="CZ140" s="854" t="s">
        <v>12</v>
      </c>
      <c r="DA140" s="854"/>
      <c r="DB140" s="1068">
        <v>1</v>
      </c>
      <c r="DC140" s="912" t="s">
        <v>12</v>
      </c>
      <c r="DD140" s="1068">
        <v>1</v>
      </c>
      <c r="DE140" s="912" t="s">
        <v>12</v>
      </c>
      <c r="DF140" s="1068">
        <v>1</v>
      </c>
      <c r="DG140" s="854" t="s">
        <v>12</v>
      </c>
      <c r="DH140" s="854"/>
      <c r="DI140" s="1068">
        <v>1</v>
      </c>
      <c r="DJ140" s="854" t="s">
        <v>12</v>
      </c>
      <c r="DK140" s="854"/>
      <c r="DL140" s="1068">
        <v>1</v>
      </c>
      <c r="DM140" s="854" t="s">
        <v>12</v>
      </c>
      <c r="DN140" s="854"/>
      <c r="DO140" s="1068">
        <v>1</v>
      </c>
      <c r="DP140" s="854" t="s">
        <v>12</v>
      </c>
      <c r="DQ140" s="854"/>
      <c r="DR140" s="1068">
        <v>1</v>
      </c>
      <c r="DS140" s="854" t="s">
        <v>12</v>
      </c>
      <c r="DT140" s="854"/>
      <c r="DU140" s="1068">
        <v>1</v>
      </c>
      <c r="DV140" s="854" t="s">
        <v>12</v>
      </c>
      <c r="DW140" s="854"/>
      <c r="DX140" s="1068">
        <v>1</v>
      </c>
      <c r="DY140" s="854" t="s">
        <v>12</v>
      </c>
      <c r="DZ140" s="854"/>
      <c r="EA140" s="852"/>
      <c r="EB140" s="854" t="s">
        <v>3</v>
      </c>
      <c r="EC140" s="854"/>
      <c r="ED140" s="852"/>
      <c r="EE140" s="912" t="s">
        <v>3</v>
      </c>
      <c r="EF140" s="852"/>
      <c r="EG140" s="854" t="s">
        <v>3</v>
      </c>
      <c r="EH140" s="854"/>
      <c r="EI140" s="852"/>
      <c r="EJ140" s="854" t="s">
        <v>3</v>
      </c>
      <c r="EK140" s="854"/>
      <c r="EL140" s="852"/>
      <c r="EM140" s="854" t="s">
        <v>3</v>
      </c>
      <c r="EN140" s="854"/>
      <c r="EO140" s="852"/>
      <c r="EP140" s="854" t="s">
        <v>3</v>
      </c>
      <c r="EQ140" s="854"/>
      <c r="ER140" s="852"/>
      <c r="ES140" s="854" t="s">
        <v>3</v>
      </c>
      <c r="ET140" s="854"/>
      <c r="EU140" s="852"/>
      <c r="EV140" s="854" t="s">
        <v>3</v>
      </c>
      <c r="EW140" s="854"/>
      <c r="EX140" s="852"/>
      <c r="EY140" s="854" t="s">
        <v>3</v>
      </c>
      <c r="EZ140" s="854"/>
      <c r="FA140" s="852"/>
      <c r="FB140" s="854" t="s">
        <v>3</v>
      </c>
      <c r="FC140" s="854"/>
      <c r="FD140" s="852"/>
      <c r="FE140" s="854" t="s">
        <v>3</v>
      </c>
      <c r="FF140" s="854"/>
      <c r="FG140" s="852"/>
      <c r="FH140" s="854" t="s">
        <v>3</v>
      </c>
      <c r="FI140" s="854"/>
      <c r="FJ140" s="852"/>
      <c r="FK140" s="854" t="s">
        <v>3</v>
      </c>
      <c r="FL140" s="854"/>
      <c r="FM140" s="852"/>
      <c r="FN140" s="854" t="s">
        <v>3</v>
      </c>
      <c r="FO140" s="854"/>
      <c r="FP140" s="852"/>
      <c r="FQ140" s="854" t="s">
        <v>3</v>
      </c>
      <c r="FR140" s="854"/>
      <c r="FS140" s="852"/>
      <c r="FT140" s="854" t="s">
        <v>3</v>
      </c>
      <c r="FU140" s="854"/>
      <c r="FV140" s="852"/>
      <c r="FW140" s="854" t="s">
        <v>3</v>
      </c>
      <c r="FX140" s="854"/>
      <c r="FY140" s="852"/>
      <c r="FZ140" s="854" t="s">
        <v>3</v>
      </c>
      <c r="GA140" s="854"/>
      <c r="GB140" s="852"/>
      <c r="GC140" s="854" t="s">
        <v>3</v>
      </c>
      <c r="GD140" s="854"/>
      <c r="GE140" s="852"/>
      <c r="GF140" s="854" t="s">
        <v>3</v>
      </c>
      <c r="GG140" s="854"/>
      <c r="GH140" s="852"/>
      <c r="GI140" s="854" t="s">
        <v>3</v>
      </c>
      <c r="GJ140" s="854"/>
      <c r="GK140" s="779">
        <v>1</v>
      </c>
      <c r="GL140" s="855" t="s">
        <v>12</v>
      </c>
      <c r="GM140" s="855"/>
      <c r="GN140" s="779">
        <v>1</v>
      </c>
      <c r="GO140" s="855" t="s">
        <v>12</v>
      </c>
      <c r="GP140" s="855"/>
      <c r="GQ140" s="779">
        <v>1</v>
      </c>
      <c r="GR140" s="855" t="s">
        <v>12</v>
      </c>
      <c r="GS140" s="855"/>
      <c r="GT140" s="779">
        <v>1</v>
      </c>
      <c r="GU140" s="855" t="s">
        <v>12</v>
      </c>
      <c r="GV140" s="855"/>
      <c r="GW140" s="779">
        <v>1</v>
      </c>
      <c r="GX140" s="855" t="s">
        <v>12</v>
      </c>
      <c r="GY140" s="855"/>
      <c r="GZ140" s="779">
        <v>5</v>
      </c>
      <c r="HA140" s="855" t="s">
        <v>12</v>
      </c>
      <c r="HB140" s="855"/>
      <c r="HC140" s="779">
        <v>0.08</v>
      </c>
      <c r="HD140" s="855" t="s">
        <v>8</v>
      </c>
      <c r="HE140" s="855"/>
      <c r="HF140" s="779">
        <v>1</v>
      </c>
      <c r="HG140" s="855" t="s">
        <v>12</v>
      </c>
      <c r="HH140" s="855"/>
      <c r="HI140" s="779">
        <v>35.700000000000003</v>
      </c>
      <c r="HJ140" s="855" t="s">
        <v>3</v>
      </c>
      <c r="HK140" s="855"/>
      <c r="HL140" s="779">
        <v>35.799999999999997</v>
      </c>
      <c r="HM140" s="855" t="s">
        <v>3</v>
      </c>
      <c r="HN140" s="855"/>
      <c r="HO140" s="779">
        <v>0.08</v>
      </c>
      <c r="HP140" s="855" t="s">
        <v>8</v>
      </c>
      <c r="HQ140" s="855"/>
      <c r="HR140" s="779">
        <v>1</v>
      </c>
      <c r="HS140" s="855" t="s">
        <v>12</v>
      </c>
      <c r="HT140" s="855"/>
      <c r="HU140" s="779">
        <v>1</v>
      </c>
      <c r="HV140" s="855" t="s">
        <v>12</v>
      </c>
      <c r="HW140" s="855"/>
      <c r="HX140" s="779">
        <v>0.96000000000000008</v>
      </c>
      <c r="HY140" s="855" t="s">
        <v>8</v>
      </c>
      <c r="HZ140" s="855"/>
      <c r="IA140" s="779">
        <v>1</v>
      </c>
      <c r="IB140" s="855" t="s">
        <v>12</v>
      </c>
      <c r="IC140" s="855"/>
      <c r="ID140" s="779">
        <v>1</v>
      </c>
      <c r="IE140" s="855" t="s">
        <v>12</v>
      </c>
      <c r="IF140" s="855"/>
      <c r="IG140" s="779">
        <v>1</v>
      </c>
      <c r="IH140" s="855" t="s">
        <v>12</v>
      </c>
      <c r="II140" s="855"/>
      <c r="IJ140" s="779">
        <v>1</v>
      </c>
      <c r="IK140" s="856" t="s">
        <v>12</v>
      </c>
      <c r="IL140" s="779">
        <v>1</v>
      </c>
      <c r="IM140" s="856" t="s">
        <v>12</v>
      </c>
      <c r="IN140" s="779">
        <v>13.100000000000001</v>
      </c>
      <c r="IO140" s="855" t="s">
        <v>3</v>
      </c>
      <c r="IP140" s="855"/>
      <c r="IQ140" s="779">
        <v>1</v>
      </c>
      <c r="IR140" s="855" t="s">
        <v>12</v>
      </c>
      <c r="IS140" s="855"/>
      <c r="IT140" s="779">
        <v>1</v>
      </c>
      <c r="IU140" s="855" t="s">
        <v>12</v>
      </c>
      <c r="IV140" s="855"/>
      <c r="IW140" s="870"/>
      <c r="IX140" s="1070"/>
      <c r="IY140" s="1070"/>
      <c r="IZ140" s="870"/>
      <c r="JA140" s="1070"/>
      <c r="JB140" s="1070"/>
      <c r="JC140" s="870"/>
      <c r="JD140" s="1070"/>
      <c r="JE140" s="1070"/>
      <c r="JF140" s="870"/>
      <c r="JG140" s="1070"/>
      <c r="JH140" s="1070"/>
      <c r="JI140" s="870"/>
      <c r="JJ140" s="1070"/>
      <c r="JK140" s="1070"/>
      <c r="JL140" s="870"/>
      <c r="JM140" s="913"/>
      <c r="JN140" s="913"/>
      <c r="JO140" s="996"/>
      <c r="JP140" s="997"/>
      <c r="JQ140" s="997"/>
      <c r="JR140" s="996"/>
      <c r="JS140" s="997"/>
      <c r="JT140" s="997"/>
      <c r="JU140" s="996"/>
      <c r="JV140" s="997"/>
      <c r="JW140" s="997"/>
      <c r="JX140" s="996"/>
      <c r="JY140" s="997"/>
      <c r="JZ140" s="997"/>
      <c r="KA140" s="947"/>
      <c r="KB140" s="861"/>
      <c r="KC140" s="861"/>
      <c r="KD140" s="788"/>
      <c r="KE140" s="861"/>
      <c r="KF140" s="861"/>
      <c r="KG140" s="861"/>
      <c r="KH140" s="861"/>
      <c r="KI140" s="861"/>
      <c r="KJ140" s="788"/>
      <c r="KK140" s="788"/>
      <c r="KL140" s="788"/>
      <c r="KM140" s="996"/>
      <c r="KN140" s="788"/>
      <c r="KO140" s="788"/>
      <c r="KP140" s="788"/>
      <c r="KQ140" s="788"/>
      <c r="KR140" s="788"/>
      <c r="KS140" s="947"/>
      <c r="KT140" s="861"/>
      <c r="KU140" s="861"/>
      <c r="KV140" s="788"/>
      <c r="KW140" s="861"/>
      <c r="KX140" s="861"/>
      <c r="KY140" s="788"/>
      <c r="KZ140" s="861"/>
      <c r="LA140" s="861"/>
      <c r="LB140" s="788"/>
      <c r="LC140" s="997"/>
      <c r="LD140" s="997"/>
      <c r="LE140" s="788"/>
      <c r="LF140" s="861"/>
      <c r="LG140" s="861"/>
      <c r="LH140" s="788"/>
      <c r="LI140" s="861"/>
      <c r="LJ140" s="861"/>
      <c r="LK140" s="788"/>
      <c r="LL140" s="997"/>
      <c r="LM140" s="997"/>
      <c r="LN140" s="947"/>
      <c r="LO140" s="861"/>
      <c r="LP140" s="861"/>
      <c r="LQ140" s="788"/>
      <c r="LR140" s="861"/>
      <c r="LS140" s="861"/>
      <c r="LT140" s="788"/>
      <c r="LU140" s="861"/>
      <c r="LV140" s="861"/>
      <c r="LW140" s="788"/>
      <c r="LX140" s="861"/>
      <c r="LY140" s="861"/>
      <c r="LZ140" s="788"/>
      <c r="MA140" s="997"/>
      <c r="MB140" s="997"/>
      <c r="MC140" s="788"/>
      <c r="MD140" s="861"/>
      <c r="ME140" s="861"/>
      <c r="MF140" s="788"/>
      <c r="MG140" s="861"/>
      <c r="MH140" s="861"/>
      <c r="MI140" s="947"/>
      <c r="MJ140" s="997"/>
      <c r="MK140" s="997"/>
      <c r="ML140" s="996"/>
      <c r="MM140" s="997"/>
      <c r="MN140" s="997"/>
      <c r="MO140" s="996"/>
      <c r="MP140" s="997"/>
      <c r="MQ140" s="997"/>
      <c r="MR140" s="788"/>
      <c r="MS140" s="861"/>
      <c r="MT140" s="861"/>
      <c r="MU140" s="788"/>
      <c r="MV140" s="861"/>
      <c r="MW140" s="861"/>
      <c r="MX140" s="788"/>
      <c r="MY140" s="861"/>
      <c r="MZ140" s="861"/>
      <c r="NA140" s="788"/>
      <c r="NB140" s="997"/>
      <c r="NC140" s="997"/>
      <c r="ND140" s="947"/>
      <c r="NE140" s="861"/>
      <c r="NF140" s="861"/>
      <c r="NG140" s="788"/>
      <c r="NH140" s="861"/>
      <c r="NI140" s="861"/>
      <c r="NJ140" s="788"/>
      <c r="NK140" s="861"/>
      <c r="NL140" s="861"/>
      <c r="NM140" s="788"/>
      <c r="NN140" s="861"/>
      <c r="NO140" s="861"/>
      <c r="NP140" s="788"/>
      <c r="NQ140" s="861"/>
      <c r="NR140" s="861"/>
      <c r="NS140" s="788"/>
      <c r="NT140" s="861"/>
      <c r="NU140" s="861"/>
      <c r="NV140" s="788"/>
      <c r="NW140" s="861"/>
      <c r="NX140" s="861"/>
      <c r="NY140" s="947"/>
      <c r="NZ140" s="861"/>
      <c r="OA140" s="861"/>
      <c r="OB140" s="788"/>
      <c r="OC140" s="861"/>
      <c r="OD140" s="861"/>
      <c r="OE140" s="788"/>
      <c r="OF140" s="861"/>
      <c r="OG140" s="861"/>
      <c r="OH140" s="788"/>
      <c r="OI140" s="861"/>
      <c r="OJ140" s="861"/>
      <c r="OK140" s="788"/>
      <c r="OL140" s="861"/>
      <c r="OM140" s="861"/>
      <c r="ON140" s="788"/>
      <c r="OO140" s="861"/>
      <c r="OP140" s="861"/>
      <c r="OQ140" s="788"/>
      <c r="OR140" s="861"/>
      <c r="OS140" s="861"/>
      <c r="OT140" s="947"/>
      <c r="OU140" s="1071"/>
      <c r="OV140" s="1071"/>
      <c r="OW140" s="947"/>
      <c r="OX140" s="1071"/>
      <c r="OY140" s="1071"/>
      <c r="OZ140" s="947"/>
      <c r="PA140" s="1071"/>
      <c r="PB140" s="1071"/>
    </row>
    <row r="141" spans="1:418" ht="12.75" customHeight="1" x14ac:dyDescent="0.25">
      <c r="A141" s="1091" t="s">
        <v>145</v>
      </c>
      <c r="B141" s="911" t="s">
        <v>557</v>
      </c>
      <c r="C141" s="2230" t="s">
        <v>2</v>
      </c>
      <c r="D141" s="769">
        <v>13</v>
      </c>
      <c r="E141" s="1068">
        <v>1</v>
      </c>
      <c r="F141" s="854" t="s">
        <v>12</v>
      </c>
      <c r="G141" s="854"/>
      <c r="H141" s="1068">
        <v>1</v>
      </c>
      <c r="I141" s="854" t="s">
        <v>12</v>
      </c>
      <c r="J141" s="854"/>
      <c r="K141" s="1068">
        <v>1</v>
      </c>
      <c r="L141" s="854" t="s">
        <v>12</v>
      </c>
      <c r="M141" s="854"/>
      <c r="N141" s="1068">
        <v>1</v>
      </c>
      <c r="O141" s="854" t="s">
        <v>12</v>
      </c>
      <c r="P141" s="854"/>
      <c r="Q141" s="1068">
        <v>1</v>
      </c>
      <c r="R141" s="854" t="s">
        <v>12</v>
      </c>
      <c r="S141" s="854"/>
      <c r="T141" s="1068">
        <v>1</v>
      </c>
      <c r="U141" s="854" t="s">
        <v>12</v>
      </c>
      <c r="V141" s="854"/>
      <c r="W141" s="1068">
        <v>1</v>
      </c>
      <c r="X141" s="854" t="s">
        <v>12</v>
      </c>
      <c r="Y141" s="854"/>
      <c r="Z141" s="1068">
        <v>1</v>
      </c>
      <c r="AA141" s="854" t="s">
        <v>12</v>
      </c>
      <c r="AB141" s="854"/>
      <c r="AC141" s="1068">
        <v>1</v>
      </c>
      <c r="AD141" s="854" t="s">
        <v>12</v>
      </c>
      <c r="AE141" s="854"/>
      <c r="AF141" s="1068">
        <v>1</v>
      </c>
      <c r="AG141" s="854" t="s">
        <v>12</v>
      </c>
      <c r="AH141" s="854"/>
      <c r="AI141" s="1068">
        <v>1</v>
      </c>
      <c r="AJ141" s="854" t="s">
        <v>12</v>
      </c>
      <c r="AK141" s="854"/>
      <c r="AL141" s="1068">
        <v>1</v>
      </c>
      <c r="AM141" s="854" t="s">
        <v>12</v>
      </c>
      <c r="AN141" s="854"/>
      <c r="AO141" s="1068">
        <v>1</v>
      </c>
      <c r="AP141" s="854" t="s">
        <v>12</v>
      </c>
      <c r="AQ141" s="854"/>
      <c r="AR141" s="1068">
        <v>2</v>
      </c>
      <c r="AS141" s="854" t="s">
        <v>12</v>
      </c>
      <c r="AT141" s="854"/>
      <c r="AU141" s="1068">
        <v>1</v>
      </c>
      <c r="AV141" s="854" t="s">
        <v>12</v>
      </c>
      <c r="AW141" s="854"/>
      <c r="AX141" s="1068">
        <v>1</v>
      </c>
      <c r="AY141" s="854" t="s">
        <v>12</v>
      </c>
      <c r="AZ141" s="854"/>
      <c r="BA141" s="1068">
        <v>1</v>
      </c>
      <c r="BB141" s="854" t="s">
        <v>12</v>
      </c>
      <c r="BC141" s="854"/>
      <c r="BD141" s="1068">
        <v>1</v>
      </c>
      <c r="BE141" s="854" t="s">
        <v>12</v>
      </c>
      <c r="BF141" s="854"/>
      <c r="BG141" s="1068">
        <v>1</v>
      </c>
      <c r="BH141" s="854" t="s">
        <v>12</v>
      </c>
      <c r="BI141" s="854"/>
      <c r="BJ141" s="1068">
        <v>1</v>
      </c>
      <c r="BK141" s="854" t="s">
        <v>12</v>
      </c>
      <c r="BL141" s="854"/>
      <c r="BM141" s="1068">
        <v>1</v>
      </c>
      <c r="BN141" s="854" t="s">
        <v>12</v>
      </c>
      <c r="BO141" s="854"/>
      <c r="BP141" s="1068">
        <v>1</v>
      </c>
      <c r="BQ141" s="854" t="s">
        <v>12</v>
      </c>
      <c r="BR141" s="854"/>
      <c r="BS141" s="1068">
        <v>2</v>
      </c>
      <c r="BT141" s="912" t="s">
        <v>12</v>
      </c>
      <c r="BU141" s="1068">
        <v>1</v>
      </c>
      <c r="BV141" s="854" t="s">
        <v>12</v>
      </c>
      <c r="BW141" s="854"/>
      <c r="BX141" s="1068">
        <v>1</v>
      </c>
      <c r="BY141" s="854" t="s">
        <v>12</v>
      </c>
      <c r="BZ141" s="854"/>
      <c r="CA141" s="1068">
        <v>1</v>
      </c>
      <c r="CB141" s="854" t="s">
        <v>12</v>
      </c>
      <c r="CC141" s="854"/>
      <c r="CD141" s="1068">
        <v>1</v>
      </c>
      <c r="CE141" s="854" t="s">
        <v>12</v>
      </c>
      <c r="CF141" s="854"/>
      <c r="CG141" s="1068">
        <v>1</v>
      </c>
      <c r="CH141" s="854" t="s">
        <v>12</v>
      </c>
      <c r="CI141" s="854"/>
      <c r="CJ141" s="1068">
        <v>1</v>
      </c>
      <c r="CK141" s="854" t="s">
        <v>12</v>
      </c>
      <c r="CL141" s="854"/>
      <c r="CM141" s="1068">
        <v>1</v>
      </c>
      <c r="CN141" s="854" t="s">
        <v>12</v>
      </c>
      <c r="CO141" s="854"/>
      <c r="CP141" s="1068">
        <v>1</v>
      </c>
      <c r="CQ141" s="854" t="s">
        <v>12</v>
      </c>
      <c r="CR141" s="854"/>
      <c r="CS141" s="1068">
        <v>1</v>
      </c>
      <c r="CT141" s="854" t="s">
        <v>12</v>
      </c>
      <c r="CU141" s="854"/>
      <c r="CV141" s="1068">
        <v>1</v>
      </c>
      <c r="CW141" s="854" t="s">
        <v>12</v>
      </c>
      <c r="CX141" s="854"/>
      <c r="CY141" s="1068">
        <v>1</v>
      </c>
      <c r="CZ141" s="854" t="s">
        <v>12</v>
      </c>
      <c r="DA141" s="854"/>
      <c r="DB141" s="1068">
        <v>1</v>
      </c>
      <c r="DC141" s="912" t="s">
        <v>12</v>
      </c>
      <c r="DD141" s="1068">
        <v>1</v>
      </c>
      <c r="DE141" s="912" t="s">
        <v>12</v>
      </c>
      <c r="DF141" s="1068">
        <v>1</v>
      </c>
      <c r="DG141" s="854" t="s">
        <v>12</v>
      </c>
      <c r="DH141" s="854"/>
      <c r="DI141" s="1068">
        <v>1</v>
      </c>
      <c r="DJ141" s="854" t="s">
        <v>12</v>
      </c>
      <c r="DK141" s="854"/>
      <c r="DL141" s="1068">
        <v>1</v>
      </c>
      <c r="DM141" s="854" t="s">
        <v>12</v>
      </c>
      <c r="DN141" s="854"/>
      <c r="DO141" s="1068">
        <v>1</v>
      </c>
      <c r="DP141" s="854" t="s">
        <v>12</v>
      </c>
      <c r="DQ141" s="854"/>
      <c r="DR141" s="1068">
        <v>1</v>
      </c>
      <c r="DS141" s="854" t="s">
        <v>12</v>
      </c>
      <c r="DT141" s="854"/>
      <c r="DU141" s="1068">
        <v>1</v>
      </c>
      <c r="DV141" s="854" t="s">
        <v>12</v>
      </c>
      <c r="DW141" s="854"/>
      <c r="DX141" s="1068">
        <v>1</v>
      </c>
      <c r="DY141" s="854" t="s">
        <v>12</v>
      </c>
      <c r="DZ141" s="854"/>
      <c r="EA141" s="1068">
        <v>0.5</v>
      </c>
      <c r="EB141" s="854" t="s">
        <v>12</v>
      </c>
      <c r="EC141" s="854"/>
      <c r="ED141" s="1068">
        <v>0.5</v>
      </c>
      <c r="EE141" s="912" t="s">
        <v>12</v>
      </c>
      <c r="EF141" s="1068">
        <v>0.5</v>
      </c>
      <c r="EG141" s="854" t="s">
        <v>12</v>
      </c>
      <c r="EH141" s="854"/>
      <c r="EI141" s="1068">
        <v>0.5</v>
      </c>
      <c r="EJ141" s="854" t="s">
        <v>12</v>
      </c>
      <c r="EK141" s="854"/>
      <c r="EL141" s="1068">
        <v>0.5</v>
      </c>
      <c r="EM141" s="854" t="s">
        <v>12</v>
      </c>
      <c r="EN141" s="854"/>
      <c r="EO141" s="1068">
        <v>0.5</v>
      </c>
      <c r="EP141" s="854" t="s">
        <v>12</v>
      </c>
      <c r="EQ141" s="854"/>
      <c r="ER141" s="1068">
        <v>0.5</v>
      </c>
      <c r="ES141" s="854" t="s">
        <v>12</v>
      </c>
      <c r="ET141" s="854"/>
      <c r="EU141" s="1068">
        <v>1.1000000000000001</v>
      </c>
      <c r="EV141" s="854" t="s">
        <v>12</v>
      </c>
      <c r="EW141" s="854"/>
      <c r="EX141" s="1068">
        <v>0.5</v>
      </c>
      <c r="EY141" s="854" t="s">
        <v>12</v>
      </c>
      <c r="EZ141" s="854"/>
      <c r="FA141" s="1068">
        <v>0.5</v>
      </c>
      <c r="FB141" s="854" t="s">
        <v>12</v>
      </c>
      <c r="FC141" s="854"/>
      <c r="FD141" s="1068">
        <v>0.5</v>
      </c>
      <c r="FE141" s="854" t="s">
        <v>12</v>
      </c>
      <c r="FF141" s="854"/>
      <c r="FG141" s="1068">
        <v>0.5</v>
      </c>
      <c r="FH141" s="854" t="s">
        <v>12</v>
      </c>
      <c r="FI141" s="854"/>
      <c r="FJ141" s="1068">
        <v>0.5</v>
      </c>
      <c r="FK141" s="854" t="s">
        <v>12</v>
      </c>
      <c r="FL141" s="854"/>
      <c r="FM141" s="1068">
        <v>5</v>
      </c>
      <c r="FN141" s="854" t="s">
        <v>12</v>
      </c>
      <c r="FO141" s="854"/>
      <c r="FP141" s="1068">
        <v>1.1000000000000001</v>
      </c>
      <c r="FQ141" s="854" t="s">
        <v>12</v>
      </c>
      <c r="FR141" s="854"/>
      <c r="FS141" s="1068">
        <v>0.5</v>
      </c>
      <c r="FT141" s="854" t="s">
        <v>12</v>
      </c>
      <c r="FU141" s="854"/>
      <c r="FV141" s="1068">
        <v>0.5</v>
      </c>
      <c r="FW141" s="854" t="s">
        <v>12</v>
      </c>
      <c r="FX141" s="854"/>
      <c r="FY141" s="1068">
        <v>0.5</v>
      </c>
      <c r="FZ141" s="854" t="s">
        <v>12</v>
      </c>
      <c r="GA141" s="854"/>
      <c r="GB141" s="1068">
        <v>0.5</v>
      </c>
      <c r="GC141" s="854" t="s">
        <v>12</v>
      </c>
      <c r="GD141" s="854"/>
      <c r="GE141" s="1068">
        <v>0.5</v>
      </c>
      <c r="GF141" s="854" t="s">
        <v>12</v>
      </c>
      <c r="GG141" s="854"/>
      <c r="GH141" s="1068">
        <v>5</v>
      </c>
      <c r="GI141" s="854" t="s">
        <v>12</v>
      </c>
      <c r="GJ141" s="854"/>
      <c r="GK141" s="779">
        <v>1</v>
      </c>
      <c r="GL141" s="855" t="s">
        <v>12</v>
      </c>
      <c r="GM141" s="855"/>
      <c r="GN141" s="779">
        <v>1</v>
      </c>
      <c r="GO141" s="855" t="s">
        <v>12</v>
      </c>
      <c r="GP141" s="855"/>
      <c r="GQ141" s="779">
        <v>1</v>
      </c>
      <c r="GR141" s="855" t="s">
        <v>12</v>
      </c>
      <c r="GS141" s="855"/>
      <c r="GT141" s="779">
        <v>1</v>
      </c>
      <c r="GU141" s="855" t="s">
        <v>12</v>
      </c>
      <c r="GV141" s="855"/>
      <c r="GW141" s="779">
        <v>1</v>
      </c>
      <c r="GX141" s="855" t="s">
        <v>12</v>
      </c>
      <c r="GY141" s="855"/>
      <c r="GZ141" s="779">
        <v>5</v>
      </c>
      <c r="HA141" s="855" t="s">
        <v>12</v>
      </c>
      <c r="HB141" s="855"/>
      <c r="HC141" s="779">
        <v>1</v>
      </c>
      <c r="HD141" s="855" t="s">
        <v>12</v>
      </c>
      <c r="HE141" s="855"/>
      <c r="HF141" s="779">
        <v>1</v>
      </c>
      <c r="HG141" s="855" t="s">
        <v>12</v>
      </c>
      <c r="HH141" s="855"/>
      <c r="HI141" s="779">
        <v>0.11</v>
      </c>
      <c r="HJ141" s="855" t="s">
        <v>8</v>
      </c>
      <c r="HK141" s="855"/>
      <c r="HL141" s="779">
        <v>0.11</v>
      </c>
      <c r="HM141" s="855" t="s">
        <v>8</v>
      </c>
      <c r="HN141" s="855"/>
      <c r="HO141" s="779">
        <v>1</v>
      </c>
      <c r="HP141" s="855" t="s">
        <v>12</v>
      </c>
      <c r="HQ141" s="855"/>
      <c r="HR141" s="779">
        <v>1</v>
      </c>
      <c r="HS141" s="855" t="s">
        <v>12</v>
      </c>
      <c r="HT141" s="855"/>
      <c r="HU141" s="779">
        <v>1</v>
      </c>
      <c r="HV141" s="855" t="s">
        <v>12</v>
      </c>
      <c r="HW141" s="855"/>
      <c r="HX141" s="779">
        <v>0.09</v>
      </c>
      <c r="HY141" s="855" t="s">
        <v>8</v>
      </c>
      <c r="HZ141" s="855"/>
      <c r="IA141" s="779">
        <v>1</v>
      </c>
      <c r="IB141" s="855" t="s">
        <v>12</v>
      </c>
      <c r="IC141" s="855"/>
      <c r="ID141" s="779">
        <v>0.1</v>
      </c>
      <c r="IE141" s="855" t="s">
        <v>8</v>
      </c>
      <c r="IF141" s="855"/>
      <c r="IG141" s="779">
        <v>1</v>
      </c>
      <c r="IH141" s="855" t="s">
        <v>12</v>
      </c>
      <c r="II141" s="855"/>
      <c r="IJ141" s="779">
        <v>1</v>
      </c>
      <c r="IK141" s="856" t="s">
        <v>12</v>
      </c>
      <c r="IL141" s="779">
        <v>1</v>
      </c>
      <c r="IM141" s="856" t="s">
        <v>12</v>
      </c>
      <c r="IN141" s="779">
        <v>0.15</v>
      </c>
      <c r="IO141" s="855" t="s">
        <v>8</v>
      </c>
      <c r="IP141" s="855"/>
      <c r="IQ141" s="779">
        <v>1</v>
      </c>
      <c r="IR141" s="855" t="s">
        <v>12</v>
      </c>
      <c r="IS141" s="855"/>
      <c r="IT141" s="779">
        <v>1</v>
      </c>
      <c r="IU141" s="855" t="s">
        <v>12</v>
      </c>
      <c r="IV141" s="855"/>
      <c r="IW141" s="870"/>
      <c r="IX141" s="1070"/>
      <c r="IY141" s="1070"/>
      <c r="IZ141" s="870"/>
      <c r="JA141" s="1070"/>
      <c r="JB141" s="1070"/>
      <c r="JC141" s="870"/>
      <c r="JD141" s="1070"/>
      <c r="JE141" s="1070"/>
      <c r="JF141" s="870"/>
      <c r="JG141" s="1070"/>
      <c r="JH141" s="1070"/>
      <c r="JI141" s="870"/>
      <c r="JJ141" s="1070"/>
      <c r="JK141" s="1070"/>
      <c r="JL141" s="870"/>
      <c r="JM141" s="913"/>
      <c r="JN141" s="913"/>
      <c r="JO141" s="996"/>
      <c r="JP141" s="997"/>
      <c r="JQ141" s="997"/>
      <c r="JR141" s="996"/>
      <c r="JS141" s="997"/>
      <c r="JT141" s="997"/>
      <c r="JU141" s="996"/>
      <c r="JV141" s="997"/>
      <c r="JW141" s="997"/>
      <c r="JX141" s="996"/>
      <c r="JY141" s="997"/>
      <c r="JZ141" s="997"/>
      <c r="KA141" s="947"/>
      <c r="KB141" s="861"/>
      <c r="KC141" s="861"/>
      <c r="KD141" s="788"/>
      <c r="KE141" s="861"/>
      <c r="KF141" s="861"/>
      <c r="KG141" s="861"/>
      <c r="KH141" s="861"/>
      <c r="KI141" s="861"/>
      <c r="KJ141" s="788"/>
      <c r="KK141" s="788"/>
      <c r="KL141" s="788"/>
      <c r="KM141" s="996"/>
      <c r="KN141" s="788"/>
      <c r="KO141" s="788"/>
      <c r="KP141" s="788"/>
      <c r="KQ141" s="788"/>
      <c r="KR141" s="788"/>
      <c r="KS141" s="947"/>
      <c r="KT141" s="861"/>
      <c r="KU141" s="861"/>
      <c r="KV141" s="788"/>
      <c r="KW141" s="861"/>
      <c r="KX141" s="861"/>
      <c r="KY141" s="788"/>
      <c r="KZ141" s="861"/>
      <c r="LA141" s="861"/>
      <c r="LB141" s="788"/>
      <c r="LC141" s="997"/>
      <c r="LD141" s="997"/>
      <c r="LE141" s="788"/>
      <c r="LF141" s="861"/>
      <c r="LG141" s="861"/>
      <c r="LH141" s="788"/>
      <c r="LI141" s="861"/>
      <c r="LJ141" s="861"/>
      <c r="LK141" s="788"/>
      <c r="LL141" s="997"/>
      <c r="LM141" s="997"/>
      <c r="LN141" s="947"/>
      <c r="LO141" s="861"/>
      <c r="LP141" s="861"/>
      <c r="LQ141" s="788"/>
      <c r="LR141" s="861"/>
      <c r="LS141" s="861"/>
      <c r="LT141" s="788"/>
      <c r="LU141" s="861"/>
      <c r="LV141" s="861"/>
      <c r="LW141" s="788"/>
      <c r="LX141" s="861"/>
      <c r="LY141" s="861"/>
      <c r="LZ141" s="788"/>
      <c r="MA141" s="997"/>
      <c r="MB141" s="997"/>
      <c r="MC141" s="788"/>
      <c r="MD141" s="861"/>
      <c r="ME141" s="861"/>
      <c r="MF141" s="788"/>
      <c r="MG141" s="861"/>
      <c r="MH141" s="861"/>
      <c r="MI141" s="947"/>
      <c r="MJ141" s="997"/>
      <c r="MK141" s="997"/>
      <c r="ML141" s="996"/>
      <c r="MM141" s="997"/>
      <c r="MN141" s="997"/>
      <c r="MO141" s="996"/>
      <c r="MP141" s="997"/>
      <c r="MQ141" s="997"/>
      <c r="MR141" s="788"/>
      <c r="MS141" s="861"/>
      <c r="MT141" s="861"/>
      <c r="MU141" s="788"/>
      <c r="MV141" s="861"/>
      <c r="MW141" s="861"/>
      <c r="MX141" s="788"/>
      <c r="MY141" s="861"/>
      <c r="MZ141" s="861"/>
      <c r="NA141" s="788"/>
      <c r="NB141" s="997"/>
      <c r="NC141" s="997"/>
      <c r="ND141" s="947"/>
      <c r="NE141" s="861"/>
      <c r="NF141" s="861"/>
      <c r="NG141" s="788"/>
      <c r="NH141" s="861"/>
      <c r="NI141" s="861"/>
      <c r="NJ141" s="788"/>
      <c r="NK141" s="861"/>
      <c r="NL141" s="861"/>
      <c r="NM141" s="788"/>
      <c r="NN141" s="861"/>
      <c r="NO141" s="861"/>
      <c r="NP141" s="788"/>
      <c r="NQ141" s="861"/>
      <c r="NR141" s="861"/>
      <c r="NS141" s="788"/>
      <c r="NT141" s="861"/>
      <c r="NU141" s="861"/>
      <c r="NV141" s="788"/>
      <c r="NW141" s="861"/>
      <c r="NX141" s="861"/>
      <c r="NY141" s="947"/>
      <c r="NZ141" s="861"/>
      <c r="OA141" s="861"/>
      <c r="OB141" s="788"/>
      <c r="OC141" s="861"/>
      <c r="OD141" s="861"/>
      <c r="OE141" s="788"/>
      <c r="OF141" s="861"/>
      <c r="OG141" s="861"/>
      <c r="OH141" s="788"/>
      <c r="OI141" s="861"/>
      <c r="OJ141" s="861"/>
      <c r="OK141" s="788"/>
      <c r="OL141" s="861"/>
      <c r="OM141" s="861"/>
      <c r="ON141" s="788"/>
      <c r="OO141" s="861"/>
      <c r="OP141" s="861"/>
      <c r="OQ141" s="788"/>
      <c r="OR141" s="861"/>
      <c r="OS141" s="861"/>
      <c r="OT141" s="947"/>
      <c r="OU141" s="1071"/>
      <c r="OV141" s="1071"/>
      <c r="OW141" s="947"/>
      <c r="OX141" s="1071"/>
      <c r="OY141" s="1071"/>
      <c r="OZ141" s="947"/>
      <c r="PA141" s="1071"/>
      <c r="PB141" s="1071"/>
    </row>
    <row r="142" spans="1:418" ht="12.75" customHeight="1" x14ac:dyDescent="0.25">
      <c r="A142" s="1091" t="s">
        <v>146</v>
      </c>
      <c r="B142" s="911" t="s">
        <v>557</v>
      </c>
      <c r="C142" s="2230" t="s">
        <v>2</v>
      </c>
      <c r="D142" s="770" t="s">
        <v>2</v>
      </c>
      <c r="E142" s="1068">
        <v>1</v>
      </c>
      <c r="F142" s="854" t="s">
        <v>12</v>
      </c>
      <c r="G142" s="854"/>
      <c r="H142" s="1068">
        <v>1</v>
      </c>
      <c r="I142" s="854" t="s">
        <v>12</v>
      </c>
      <c r="J142" s="854"/>
      <c r="K142" s="1068">
        <v>1</v>
      </c>
      <c r="L142" s="854" t="s">
        <v>12</v>
      </c>
      <c r="M142" s="854"/>
      <c r="N142" s="1068">
        <v>1</v>
      </c>
      <c r="O142" s="854" t="s">
        <v>12</v>
      </c>
      <c r="P142" s="854"/>
      <c r="Q142" s="1068">
        <v>1</v>
      </c>
      <c r="R142" s="854" t="s">
        <v>12</v>
      </c>
      <c r="S142" s="854"/>
      <c r="T142" s="1068">
        <v>1</v>
      </c>
      <c r="U142" s="854" t="s">
        <v>12</v>
      </c>
      <c r="V142" s="854"/>
      <c r="W142" s="1068">
        <v>1</v>
      </c>
      <c r="X142" s="854" t="s">
        <v>12</v>
      </c>
      <c r="Y142" s="854"/>
      <c r="Z142" s="1068">
        <v>1</v>
      </c>
      <c r="AA142" s="854" t="s">
        <v>12</v>
      </c>
      <c r="AB142" s="854"/>
      <c r="AC142" s="1068">
        <v>1</v>
      </c>
      <c r="AD142" s="854" t="s">
        <v>12</v>
      </c>
      <c r="AE142" s="854"/>
      <c r="AF142" s="1068">
        <v>1</v>
      </c>
      <c r="AG142" s="854" t="s">
        <v>12</v>
      </c>
      <c r="AH142" s="854"/>
      <c r="AI142" s="1068">
        <v>1</v>
      </c>
      <c r="AJ142" s="854" t="s">
        <v>12</v>
      </c>
      <c r="AK142" s="854"/>
      <c r="AL142" s="1068">
        <v>1</v>
      </c>
      <c r="AM142" s="854" t="s">
        <v>12</v>
      </c>
      <c r="AN142" s="854"/>
      <c r="AO142" s="1068">
        <v>1</v>
      </c>
      <c r="AP142" s="854" t="s">
        <v>12</v>
      </c>
      <c r="AQ142" s="854"/>
      <c r="AR142" s="1068">
        <v>1</v>
      </c>
      <c r="AS142" s="854" t="s">
        <v>12</v>
      </c>
      <c r="AT142" s="854"/>
      <c r="AU142" s="1068">
        <v>1</v>
      </c>
      <c r="AV142" s="854" t="s">
        <v>12</v>
      </c>
      <c r="AW142" s="854"/>
      <c r="AX142" s="1068">
        <v>1</v>
      </c>
      <c r="AY142" s="854" t="s">
        <v>12</v>
      </c>
      <c r="AZ142" s="854"/>
      <c r="BA142" s="1068">
        <v>1</v>
      </c>
      <c r="BB142" s="854" t="s">
        <v>12</v>
      </c>
      <c r="BC142" s="854"/>
      <c r="BD142" s="1068">
        <v>1</v>
      </c>
      <c r="BE142" s="854" t="s">
        <v>12</v>
      </c>
      <c r="BF142" s="854"/>
      <c r="BG142" s="1068">
        <v>1</v>
      </c>
      <c r="BH142" s="854" t="s">
        <v>12</v>
      </c>
      <c r="BI142" s="854"/>
      <c r="BJ142" s="1068">
        <v>1</v>
      </c>
      <c r="BK142" s="854" t="s">
        <v>12</v>
      </c>
      <c r="BL142" s="854"/>
      <c r="BM142" s="1068">
        <v>1</v>
      </c>
      <c r="BN142" s="854" t="s">
        <v>12</v>
      </c>
      <c r="BO142" s="854"/>
      <c r="BP142" s="1068">
        <v>1</v>
      </c>
      <c r="BQ142" s="854" t="s">
        <v>12</v>
      </c>
      <c r="BR142" s="854"/>
      <c r="BS142" s="1068">
        <v>1</v>
      </c>
      <c r="BT142" s="912" t="s">
        <v>12</v>
      </c>
      <c r="BU142" s="1068">
        <v>1</v>
      </c>
      <c r="BV142" s="854" t="s">
        <v>12</v>
      </c>
      <c r="BW142" s="854"/>
      <c r="BX142" s="1068">
        <v>1</v>
      </c>
      <c r="BY142" s="854" t="s">
        <v>12</v>
      </c>
      <c r="BZ142" s="854"/>
      <c r="CA142" s="1068">
        <v>1</v>
      </c>
      <c r="CB142" s="854" t="s">
        <v>12</v>
      </c>
      <c r="CC142" s="854"/>
      <c r="CD142" s="1068">
        <v>1</v>
      </c>
      <c r="CE142" s="854" t="s">
        <v>12</v>
      </c>
      <c r="CF142" s="854"/>
      <c r="CG142" s="1068">
        <v>1</v>
      </c>
      <c r="CH142" s="854" t="s">
        <v>12</v>
      </c>
      <c r="CI142" s="854"/>
      <c r="CJ142" s="1068">
        <v>1</v>
      </c>
      <c r="CK142" s="854" t="s">
        <v>12</v>
      </c>
      <c r="CL142" s="854"/>
      <c r="CM142" s="1068">
        <v>1</v>
      </c>
      <c r="CN142" s="854" t="s">
        <v>12</v>
      </c>
      <c r="CO142" s="854"/>
      <c r="CP142" s="1068">
        <v>1</v>
      </c>
      <c r="CQ142" s="854" t="s">
        <v>12</v>
      </c>
      <c r="CR142" s="854"/>
      <c r="CS142" s="1068">
        <v>1</v>
      </c>
      <c r="CT142" s="854" t="s">
        <v>12</v>
      </c>
      <c r="CU142" s="854"/>
      <c r="CV142" s="1068">
        <v>1</v>
      </c>
      <c r="CW142" s="854" t="s">
        <v>12</v>
      </c>
      <c r="CX142" s="854"/>
      <c r="CY142" s="1068">
        <v>1</v>
      </c>
      <c r="CZ142" s="854" t="s">
        <v>12</v>
      </c>
      <c r="DA142" s="854"/>
      <c r="DB142" s="1068">
        <v>1</v>
      </c>
      <c r="DC142" s="912" t="s">
        <v>12</v>
      </c>
      <c r="DD142" s="1068">
        <v>1</v>
      </c>
      <c r="DE142" s="912" t="s">
        <v>12</v>
      </c>
      <c r="DF142" s="1068">
        <v>1</v>
      </c>
      <c r="DG142" s="854" t="s">
        <v>12</v>
      </c>
      <c r="DH142" s="854"/>
      <c r="DI142" s="1068">
        <v>1</v>
      </c>
      <c r="DJ142" s="854" t="s">
        <v>12</v>
      </c>
      <c r="DK142" s="854"/>
      <c r="DL142" s="1068">
        <v>1</v>
      </c>
      <c r="DM142" s="854" t="s">
        <v>12</v>
      </c>
      <c r="DN142" s="854"/>
      <c r="DO142" s="1068">
        <v>1</v>
      </c>
      <c r="DP142" s="854" t="s">
        <v>12</v>
      </c>
      <c r="DQ142" s="854"/>
      <c r="DR142" s="1068">
        <v>1</v>
      </c>
      <c r="DS142" s="854" t="s">
        <v>12</v>
      </c>
      <c r="DT142" s="854"/>
      <c r="DU142" s="1068">
        <v>1</v>
      </c>
      <c r="DV142" s="854" t="s">
        <v>12</v>
      </c>
      <c r="DW142" s="854"/>
      <c r="DX142" s="1068">
        <v>1</v>
      </c>
      <c r="DY142" s="854" t="s">
        <v>12</v>
      </c>
      <c r="DZ142" s="854"/>
      <c r="EA142" s="852"/>
      <c r="EB142" s="854" t="s">
        <v>3</v>
      </c>
      <c r="EC142" s="854"/>
      <c r="ED142" s="852"/>
      <c r="EE142" s="912" t="s">
        <v>3</v>
      </c>
      <c r="EF142" s="852"/>
      <c r="EG142" s="854" t="s">
        <v>3</v>
      </c>
      <c r="EH142" s="854"/>
      <c r="EI142" s="852"/>
      <c r="EJ142" s="854" t="s">
        <v>3</v>
      </c>
      <c r="EK142" s="854"/>
      <c r="EL142" s="852"/>
      <c r="EM142" s="854" t="s">
        <v>3</v>
      </c>
      <c r="EN142" s="854"/>
      <c r="EO142" s="852"/>
      <c r="EP142" s="854" t="s">
        <v>3</v>
      </c>
      <c r="EQ142" s="854"/>
      <c r="ER142" s="852"/>
      <c r="ES142" s="854" t="s">
        <v>3</v>
      </c>
      <c r="ET142" s="854"/>
      <c r="EU142" s="852"/>
      <c r="EV142" s="854" t="s">
        <v>3</v>
      </c>
      <c r="EW142" s="854"/>
      <c r="EX142" s="852"/>
      <c r="EY142" s="854" t="s">
        <v>3</v>
      </c>
      <c r="EZ142" s="854"/>
      <c r="FA142" s="852"/>
      <c r="FB142" s="854" t="s">
        <v>3</v>
      </c>
      <c r="FC142" s="854"/>
      <c r="FD142" s="852"/>
      <c r="FE142" s="854" t="s">
        <v>3</v>
      </c>
      <c r="FF142" s="854"/>
      <c r="FG142" s="852"/>
      <c r="FH142" s="854" t="s">
        <v>3</v>
      </c>
      <c r="FI142" s="854"/>
      <c r="FJ142" s="852"/>
      <c r="FK142" s="854" t="s">
        <v>3</v>
      </c>
      <c r="FL142" s="854"/>
      <c r="FM142" s="852"/>
      <c r="FN142" s="854" t="s">
        <v>3</v>
      </c>
      <c r="FO142" s="854"/>
      <c r="FP142" s="852"/>
      <c r="FQ142" s="854" t="s">
        <v>3</v>
      </c>
      <c r="FR142" s="854"/>
      <c r="FS142" s="852"/>
      <c r="FT142" s="854" t="s">
        <v>3</v>
      </c>
      <c r="FU142" s="854"/>
      <c r="FV142" s="852"/>
      <c r="FW142" s="854" t="s">
        <v>3</v>
      </c>
      <c r="FX142" s="854"/>
      <c r="FY142" s="852"/>
      <c r="FZ142" s="854" t="s">
        <v>3</v>
      </c>
      <c r="GA142" s="854"/>
      <c r="GB142" s="852"/>
      <c r="GC142" s="854" t="s">
        <v>3</v>
      </c>
      <c r="GD142" s="854"/>
      <c r="GE142" s="852"/>
      <c r="GF142" s="854" t="s">
        <v>3</v>
      </c>
      <c r="GG142" s="854"/>
      <c r="GH142" s="852"/>
      <c r="GI142" s="854" t="s">
        <v>3</v>
      </c>
      <c r="GJ142" s="854"/>
      <c r="GK142" s="779">
        <v>1</v>
      </c>
      <c r="GL142" s="855" t="s">
        <v>12</v>
      </c>
      <c r="GM142" s="855"/>
      <c r="GN142" s="779">
        <v>1</v>
      </c>
      <c r="GO142" s="855" t="s">
        <v>12</v>
      </c>
      <c r="GP142" s="855"/>
      <c r="GQ142" s="779">
        <v>1</v>
      </c>
      <c r="GR142" s="855" t="s">
        <v>12</v>
      </c>
      <c r="GS142" s="855"/>
      <c r="GT142" s="779">
        <v>1</v>
      </c>
      <c r="GU142" s="855" t="s">
        <v>12</v>
      </c>
      <c r="GV142" s="855"/>
      <c r="GW142" s="779">
        <v>1</v>
      </c>
      <c r="GX142" s="855" t="s">
        <v>12</v>
      </c>
      <c r="GY142" s="855"/>
      <c r="GZ142" s="779">
        <v>5</v>
      </c>
      <c r="HA142" s="855" t="s">
        <v>12</v>
      </c>
      <c r="HB142" s="855"/>
      <c r="HC142" s="779">
        <v>1</v>
      </c>
      <c r="HD142" s="855" t="s">
        <v>12</v>
      </c>
      <c r="HE142" s="855"/>
      <c r="HF142" s="779">
        <v>1</v>
      </c>
      <c r="HG142" s="855" t="s">
        <v>12</v>
      </c>
      <c r="HH142" s="855"/>
      <c r="HI142" s="779">
        <v>1</v>
      </c>
      <c r="HJ142" s="855" t="s">
        <v>12</v>
      </c>
      <c r="HK142" s="855"/>
      <c r="HL142" s="779">
        <v>1</v>
      </c>
      <c r="HM142" s="855" t="s">
        <v>12</v>
      </c>
      <c r="HN142" s="855"/>
      <c r="HO142" s="779">
        <v>1</v>
      </c>
      <c r="HP142" s="855" t="s">
        <v>12</v>
      </c>
      <c r="HQ142" s="855"/>
      <c r="HR142" s="779">
        <v>1</v>
      </c>
      <c r="HS142" s="855" t="s">
        <v>12</v>
      </c>
      <c r="HT142" s="855"/>
      <c r="HU142" s="779">
        <v>1</v>
      </c>
      <c r="HV142" s="855" t="s">
        <v>12</v>
      </c>
      <c r="HW142" s="855"/>
      <c r="HX142" s="779">
        <v>1</v>
      </c>
      <c r="HY142" s="855" t="s">
        <v>12</v>
      </c>
      <c r="HZ142" s="855"/>
      <c r="IA142" s="779">
        <v>1</v>
      </c>
      <c r="IB142" s="855" t="s">
        <v>12</v>
      </c>
      <c r="IC142" s="855"/>
      <c r="ID142" s="779">
        <v>1</v>
      </c>
      <c r="IE142" s="855" t="s">
        <v>12</v>
      </c>
      <c r="IF142" s="855"/>
      <c r="IG142" s="779">
        <v>1</v>
      </c>
      <c r="IH142" s="855" t="s">
        <v>12</v>
      </c>
      <c r="II142" s="855"/>
      <c r="IJ142" s="779">
        <v>1</v>
      </c>
      <c r="IK142" s="856" t="s">
        <v>12</v>
      </c>
      <c r="IL142" s="779">
        <v>1</v>
      </c>
      <c r="IM142" s="856" t="s">
        <v>12</v>
      </c>
      <c r="IN142" s="779">
        <v>1</v>
      </c>
      <c r="IO142" s="855" t="s">
        <v>12</v>
      </c>
      <c r="IP142" s="855"/>
      <c r="IQ142" s="779">
        <v>1</v>
      </c>
      <c r="IR142" s="855" t="s">
        <v>12</v>
      </c>
      <c r="IS142" s="855"/>
      <c r="IT142" s="779">
        <v>1</v>
      </c>
      <c r="IU142" s="855" t="s">
        <v>12</v>
      </c>
      <c r="IV142" s="855"/>
      <c r="IW142" s="870"/>
      <c r="IX142" s="1070"/>
      <c r="IY142" s="1070"/>
      <c r="IZ142" s="870"/>
      <c r="JA142" s="1070"/>
      <c r="JB142" s="1070"/>
      <c r="JC142" s="870"/>
      <c r="JD142" s="1070"/>
      <c r="JE142" s="1070"/>
      <c r="JF142" s="870"/>
      <c r="JG142" s="1070"/>
      <c r="JH142" s="1070"/>
      <c r="JI142" s="870"/>
      <c r="JJ142" s="1070"/>
      <c r="JK142" s="1070"/>
      <c r="JL142" s="870"/>
      <c r="JM142" s="913"/>
      <c r="JN142" s="913"/>
      <c r="JO142" s="996"/>
      <c r="JP142" s="997"/>
      <c r="JQ142" s="997"/>
      <c r="JR142" s="996"/>
      <c r="JS142" s="997"/>
      <c r="JT142" s="997"/>
      <c r="JU142" s="996"/>
      <c r="JV142" s="997"/>
      <c r="JW142" s="997"/>
      <c r="JX142" s="996"/>
      <c r="JY142" s="997"/>
      <c r="JZ142" s="997"/>
      <c r="KA142" s="947"/>
      <c r="KB142" s="861"/>
      <c r="KC142" s="861"/>
      <c r="KD142" s="788"/>
      <c r="KE142" s="861"/>
      <c r="KF142" s="861"/>
      <c r="KG142" s="861"/>
      <c r="KH142" s="861"/>
      <c r="KI142" s="861"/>
      <c r="KJ142" s="788"/>
      <c r="KK142" s="788"/>
      <c r="KL142" s="788"/>
      <c r="KM142" s="996"/>
      <c r="KN142" s="788"/>
      <c r="KO142" s="788"/>
      <c r="KP142" s="788"/>
      <c r="KQ142" s="788"/>
      <c r="KR142" s="788"/>
      <c r="KS142" s="947"/>
      <c r="KT142" s="861"/>
      <c r="KU142" s="861"/>
      <c r="KV142" s="788"/>
      <c r="KW142" s="861"/>
      <c r="KX142" s="861"/>
      <c r="KY142" s="788"/>
      <c r="KZ142" s="861"/>
      <c r="LA142" s="861"/>
      <c r="LB142" s="788"/>
      <c r="LC142" s="997"/>
      <c r="LD142" s="997"/>
      <c r="LE142" s="788"/>
      <c r="LF142" s="861"/>
      <c r="LG142" s="861"/>
      <c r="LH142" s="788"/>
      <c r="LI142" s="861"/>
      <c r="LJ142" s="861"/>
      <c r="LK142" s="788"/>
      <c r="LL142" s="997"/>
      <c r="LM142" s="997"/>
      <c r="LN142" s="947"/>
      <c r="LO142" s="861"/>
      <c r="LP142" s="861"/>
      <c r="LQ142" s="788"/>
      <c r="LR142" s="861"/>
      <c r="LS142" s="861"/>
      <c r="LT142" s="788"/>
      <c r="LU142" s="861"/>
      <c r="LV142" s="861"/>
      <c r="LW142" s="788"/>
      <c r="LX142" s="861"/>
      <c r="LY142" s="861"/>
      <c r="LZ142" s="788"/>
      <c r="MA142" s="997"/>
      <c r="MB142" s="997"/>
      <c r="MC142" s="788"/>
      <c r="MD142" s="861"/>
      <c r="ME142" s="861"/>
      <c r="MF142" s="788"/>
      <c r="MG142" s="861"/>
      <c r="MH142" s="861"/>
      <c r="MI142" s="947"/>
      <c r="MJ142" s="997"/>
      <c r="MK142" s="997"/>
      <c r="ML142" s="996"/>
      <c r="MM142" s="997"/>
      <c r="MN142" s="997"/>
      <c r="MO142" s="996"/>
      <c r="MP142" s="997"/>
      <c r="MQ142" s="997"/>
      <c r="MR142" s="788"/>
      <c r="MS142" s="861"/>
      <c r="MT142" s="861"/>
      <c r="MU142" s="788"/>
      <c r="MV142" s="861"/>
      <c r="MW142" s="861"/>
      <c r="MX142" s="788"/>
      <c r="MY142" s="861"/>
      <c r="MZ142" s="861"/>
      <c r="NA142" s="788"/>
      <c r="NB142" s="997"/>
      <c r="NC142" s="997"/>
      <c r="ND142" s="947"/>
      <c r="NE142" s="861"/>
      <c r="NF142" s="861"/>
      <c r="NG142" s="788"/>
      <c r="NH142" s="861"/>
      <c r="NI142" s="861"/>
      <c r="NJ142" s="788"/>
      <c r="NK142" s="861"/>
      <c r="NL142" s="861"/>
      <c r="NM142" s="788"/>
      <c r="NN142" s="861"/>
      <c r="NO142" s="861"/>
      <c r="NP142" s="788"/>
      <c r="NQ142" s="861"/>
      <c r="NR142" s="861"/>
      <c r="NS142" s="788"/>
      <c r="NT142" s="861"/>
      <c r="NU142" s="861"/>
      <c r="NV142" s="788"/>
      <c r="NW142" s="861"/>
      <c r="NX142" s="861"/>
      <c r="NY142" s="947"/>
      <c r="NZ142" s="861"/>
      <c r="OA142" s="861"/>
      <c r="OB142" s="788"/>
      <c r="OC142" s="861"/>
      <c r="OD142" s="861"/>
      <c r="OE142" s="788"/>
      <c r="OF142" s="861"/>
      <c r="OG142" s="861"/>
      <c r="OH142" s="788"/>
      <c r="OI142" s="861"/>
      <c r="OJ142" s="861"/>
      <c r="OK142" s="788"/>
      <c r="OL142" s="861"/>
      <c r="OM142" s="861"/>
      <c r="ON142" s="788"/>
      <c r="OO142" s="861"/>
      <c r="OP142" s="861"/>
      <c r="OQ142" s="788"/>
      <c r="OR142" s="861"/>
      <c r="OS142" s="861"/>
      <c r="OT142" s="947"/>
      <c r="OU142" s="1071"/>
      <c r="OV142" s="1071"/>
      <c r="OW142" s="947"/>
      <c r="OX142" s="1071"/>
      <c r="OY142" s="1071"/>
      <c r="OZ142" s="947"/>
      <c r="PA142" s="1071"/>
      <c r="PB142" s="1071"/>
    </row>
    <row r="143" spans="1:418" ht="12.75" customHeight="1" x14ac:dyDescent="0.25">
      <c r="A143" s="1091" t="s">
        <v>147</v>
      </c>
      <c r="B143" s="911" t="s">
        <v>557</v>
      </c>
      <c r="C143" s="2230" t="s">
        <v>2</v>
      </c>
      <c r="D143" s="770" t="s">
        <v>2</v>
      </c>
      <c r="E143" s="1068">
        <v>1</v>
      </c>
      <c r="F143" s="854" t="s">
        <v>12</v>
      </c>
      <c r="G143" s="854"/>
      <c r="H143" s="1068">
        <v>1</v>
      </c>
      <c r="I143" s="854" t="s">
        <v>12</v>
      </c>
      <c r="J143" s="854"/>
      <c r="K143" s="1068">
        <v>1</v>
      </c>
      <c r="L143" s="854" t="s">
        <v>12</v>
      </c>
      <c r="M143" s="854"/>
      <c r="N143" s="1068">
        <v>1</v>
      </c>
      <c r="O143" s="854" t="s">
        <v>12</v>
      </c>
      <c r="P143" s="854"/>
      <c r="Q143" s="1068">
        <v>1</v>
      </c>
      <c r="R143" s="854" t="s">
        <v>12</v>
      </c>
      <c r="S143" s="854"/>
      <c r="T143" s="1068">
        <v>1</v>
      </c>
      <c r="U143" s="854" t="s">
        <v>12</v>
      </c>
      <c r="V143" s="854"/>
      <c r="W143" s="1068">
        <v>1</v>
      </c>
      <c r="X143" s="854" t="s">
        <v>12</v>
      </c>
      <c r="Y143" s="854"/>
      <c r="Z143" s="1068">
        <v>1</v>
      </c>
      <c r="AA143" s="854" t="s">
        <v>12</v>
      </c>
      <c r="AB143" s="854"/>
      <c r="AC143" s="1068">
        <v>1</v>
      </c>
      <c r="AD143" s="854" t="s">
        <v>12</v>
      </c>
      <c r="AE143" s="854"/>
      <c r="AF143" s="1068">
        <v>1</v>
      </c>
      <c r="AG143" s="854" t="s">
        <v>12</v>
      </c>
      <c r="AH143" s="854"/>
      <c r="AI143" s="1068">
        <v>1</v>
      </c>
      <c r="AJ143" s="854" t="s">
        <v>12</v>
      </c>
      <c r="AK143" s="854"/>
      <c r="AL143" s="1068">
        <v>1</v>
      </c>
      <c r="AM143" s="854" t="s">
        <v>12</v>
      </c>
      <c r="AN143" s="854"/>
      <c r="AO143" s="1068">
        <v>1</v>
      </c>
      <c r="AP143" s="854" t="s">
        <v>12</v>
      </c>
      <c r="AQ143" s="854"/>
      <c r="AR143" s="1068">
        <v>1</v>
      </c>
      <c r="AS143" s="854" t="s">
        <v>12</v>
      </c>
      <c r="AT143" s="854"/>
      <c r="AU143" s="1068">
        <v>1</v>
      </c>
      <c r="AV143" s="854" t="s">
        <v>12</v>
      </c>
      <c r="AW143" s="854"/>
      <c r="AX143" s="1068">
        <v>1</v>
      </c>
      <c r="AY143" s="854" t="s">
        <v>12</v>
      </c>
      <c r="AZ143" s="854"/>
      <c r="BA143" s="1068">
        <v>1</v>
      </c>
      <c r="BB143" s="854" t="s">
        <v>12</v>
      </c>
      <c r="BC143" s="854"/>
      <c r="BD143" s="1068">
        <v>1</v>
      </c>
      <c r="BE143" s="854" t="s">
        <v>12</v>
      </c>
      <c r="BF143" s="854"/>
      <c r="BG143" s="1068">
        <v>1</v>
      </c>
      <c r="BH143" s="854" t="s">
        <v>12</v>
      </c>
      <c r="BI143" s="854"/>
      <c r="BJ143" s="1068">
        <v>1</v>
      </c>
      <c r="BK143" s="854" t="s">
        <v>12</v>
      </c>
      <c r="BL143" s="854"/>
      <c r="BM143" s="1068">
        <v>1</v>
      </c>
      <c r="BN143" s="854" t="s">
        <v>12</v>
      </c>
      <c r="BO143" s="854"/>
      <c r="BP143" s="1068">
        <v>1</v>
      </c>
      <c r="BQ143" s="854" t="s">
        <v>12</v>
      </c>
      <c r="BR143" s="854"/>
      <c r="BS143" s="1068">
        <v>1</v>
      </c>
      <c r="BT143" s="912" t="s">
        <v>12</v>
      </c>
      <c r="BU143" s="1068">
        <v>1</v>
      </c>
      <c r="BV143" s="854" t="s">
        <v>12</v>
      </c>
      <c r="BW143" s="854"/>
      <c r="BX143" s="1068">
        <v>1</v>
      </c>
      <c r="BY143" s="854" t="s">
        <v>12</v>
      </c>
      <c r="BZ143" s="854"/>
      <c r="CA143" s="1068">
        <v>1</v>
      </c>
      <c r="CB143" s="854" t="s">
        <v>12</v>
      </c>
      <c r="CC143" s="854"/>
      <c r="CD143" s="1068">
        <v>1</v>
      </c>
      <c r="CE143" s="854" t="s">
        <v>12</v>
      </c>
      <c r="CF143" s="854"/>
      <c r="CG143" s="1068">
        <v>1</v>
      </c>
      <c r="CH143" s="854" t="s">
        <v>12</v>
      </c>
      <c r="CI143" s="854"/>
      <c r="CJ143" s="1068">
        <v>1</v>
      </c>
      <c r="CK143" s="854" t="s">
        <v>12</v>
      </c>
      <c r="CL143" s="854"/>
      <c r="CM143" s="1068">
        <v>1</v>
      </c>
      <c r="CN143" s="854" t="s">
        <v>12</v>
      </c>
      <c r="CO143" s="854"/>
      <c r="CP143" s="1068">
        <v>1</v>
      </c>
      <c r="CQ143" s="854" t="s">
        <v>12</v>
      </c>
      <c r="CR143" s="854"/>
      <c r="CS143" s="1068">
        <v>1</v>
      </c>
      <c r="CT143" s="854" t="s">
        <v>12</v>
      </c>
      <c r="CU143" s="854"/>
      <c r="CV143" s="1068">
        <v>1</v>
      </c>
      <c r="CW143" s="854" t="s">
        <v>12</v>
      </c>
      <c r="CX143" s="854"/>
      <c r="CY143" s="1068">
        <v>1</v>
      </c>
      <c r="CZ143" s="854" t="s">
        <v>12</v>
      </c>
      <c r="DA143" s="854"/>
      <c r="DB143" s="1068">
        <v>1</v>
      </c>
      <c r="DC143" s="912" t="s">
        <v>12</v>
      </c>
      <c r="DD143" s="1068">
        <v>1</v>
      </c>
      <c r="DE143" s="912" t="s">
        <v>12</v>
      </c>
      <c r="DF143" s="1068">
        <v>1</v>
      </c>
      <c r="DG143" s="854" t="s">
        <v>12</v>
      </c>
      <c r="DH143" s="854"/>
      <c r="DI143" s="1068">
        <v>1</v>
      </c>
      <c r="DJ143" s="854" t="s">
        <v>12</v>
      </c>
      <c r="DK143" s="854"/>
      <c r="DL143" s="1068">
        <v>1</v>
      </c>
      <c r="DM143" s="854" t="s">
        <v>12</v>
      </c>
      <c r="DN143" s="854"/>
      <c r="DO143" s="1068">
        <v>1</v>
      </c>
      <c r="DP143" s="854" t="s">
        <v>12</v>
      </c>
      <c r="DQ143" s="854"/>
      <c r="DR143" s="1068">
        <v>1</v>
      </c>
      <c r="DS143" s="854" t="s">
        <v>12</v>
      </c>
      <c r="DT143" s="854"/>
      <c r="DU143" s="1068">
        <v>1</v>
      </c>
      <c r="DV143" s="854" t="s">
        <v>12</v>
      </c>
      <c r="DW143" s="854"/>
      <c r="DX143" s="1068">
        <v>1</v>
      </c>
      <c r="DY143" s="854" t="s">
        <v>12</v>
      </c>
      <c r="DZ143" s="854"/>
      <c r="EA143" s="852"/>
      <c r="EB143" s="854" t="s">
        <v>3</v>
      </c>
      <c r="EC143" s="854"/>
      <c r="ED143" s="852"/>
      <c r="EE143" s="912" t="s">
        <v>3</v>
      </c>
      <c r="EF143" s="852"/>
      <c r="EG143" s="854" t="s">
        <v>3</v>
      </c>
      <c r="EH143" s="854"/>
      <c r="EI143" s="852"/>
      <c r="EJ143" s="854" t="s">
        <v>3</v>
      </c>
      <c r="EK143" s="854"/>
      <c r="EL143" s="852"/>
      <c r="EM143" s="854" t="s">
        <v>3</v>
      </c>
      <c r="EN143" s="854"/>
      <c r="EO143" s="852"/>
      <c r="EP143" s="854" t="s">
        <v>3</v>
      </c>
      <c r="EQ143" s="854"/>
      <c r="ER143" s="852"/>
      <c r="ES143" s="854" t="s">
        <v>3</v>
      </c>
      <c r="ET143" s="854"/>
      <c r="EU143" s="852"/>
      <c r="EV143" s="854" t="s">
        <v>3</v>
      </c>
      <c r="EW143" s="854"/>
      <c r="EX143" s="852"/>
      <c r="EY143" s="854" t="s">
        <v>3</v>
      </c>
      <c r="EZ143" s="854"/>
      <c r="FA143" s="852"/>
      <c r="FB143" s="854" t="s">
        <v>3</v>
      </c>
      <c r="FC143" s="854"/>
      <c r="FD143" s="852"/>
      <c r="FE143" s="854" t="s">
        <v>3</v>
      </c>
      <c r="FF143" s="854"/>
      <c r="FG143" s="852"/>
      <c r="FH143" s="854" t="s">
        <v>3</v>
      </c>
      <c r="FI143" s="854"/>
      <c r="FJ143" s="852"/>
      <c r="FK143" s="854" t="s">
        <v>3</v>
      </c>
      <c r="FL143" s="854"/>
      <c r="FM143" s="852"/>
      <c r="FN143" s="854" t="s">
        <v>3</v>
      </c>
      <c r="FO143" s="854"/>
      <c r="FP143" s="852"/>
      <c r="FQ143" s="854" t="s">
        <v>3</v>
      </c>
      <c r="FR143" s="854"/>
      <c r="FS143" s="852"/>
      <c r="FT143" s="854" t="s">
        <v>3</v>
      </c>
      <c r="FU143" s="854"/>
      <c r="FV143" s="852"/>
      <c r="FW143" s="854" t="s">
        <v>3</v>
      </c>
      <c r="FX143" s="854"/>
      <c r="FY143" s="852"/>
      <c r="FZ143" s="854" t="s">
        <v>3</v>
      </c>
      <c r="GA143" s="854"/>
      <c r="GB143" s="852"/>
      <c r="GC143" s="854" t="s">
        <v>3</v>
      </c>
      <c r="GD143" s="854"/>
      <c r="GE143" s="852"/>
      <c r="GF143" s="854" t="s">
        <v>3</v>
      </c>
      <c r="GG143" s="854"/>
      <c r="GH143" s="852"/>
      <c r="GI143" s="854" t="s">
        <v>3</v>
      </c>
      <c r="GJ143" s="854"/>
      <c r="GK143" s="779">
        <v>1</v>
      </c>
      <c r="GL143" s="855" t="s">
        <v>12</v>
      </c>
      <c r="GM143" s="855"/>
      <c r="GN143" s="779">
        <v>1</v>
      </c>
      <c r="GO143" s="855" t="s">
        <v>12</v>
      </c>
      <c r="GP143" s="855"/>
      <c r="GQ143" s="779">
        <v>1</v>
      </c>
      <c r="GR143" s="855" t="s">
        <v>12</v>
      </c>
      <c r="GS143" s="855"/>
      <c r="GT143" s="779">
        <v>1</v>
      </c>
      <c r="GU143" s="855" t="s">
        <v>12</v>
      </c>
      <c r="GV143" s="855"/>
      <c r="GW143" s="779">
        <v>1</v>
      </c>
      <c r="GX143" s="855" t="s">
        <v>12</v>
      </c>
      <c r="GY143" s="855"/>
      <c r="GZ143" s="779">
        <v>5</v>
      </c>
      <c r="HA143" s="855" t="s">
        <v>12</v>
      </c>
      <c r="HB143" s="855"/>
      <c r="HC143" s="779">
        <v>1</v>
      </c>
      <c r="HD143" s="855" t="s">
        <v>12</v>
      </c>
      <c r="HE143" s="855"/>
      <c r="HF143" s="779">
        <v>1</v>
      </c>
      <c r="HG143" s="855" t="s">
        <v>12</v>
      </c>
      <c r="HH143" s="855"/>
      <c r="HI143" s="779">
        <v>3.4</v>
      </c>
      <c r="HJ143" s="855" t="s">
        <v>3</v>
      </c>
      <c r="HK143" s="855"/>
      <c r="HL143" s="779">
        <v>3.5</v>
      </c>
      <c r="HM143" s="855" t="s">
        <v>3</v>
      </c>
      <c r="HN143" s="855"/>
      <c r="HO143" s="779">
        <v>1</v>
      </c>
      <c r="HP143" s="855" t="s">
        <v>12</v>
      </c>
      <c r="HQ143" s="855"/>
      <c r="HR143" s="779">
        <v>1</v>
      </c>
      <c r="HS143" s="855" t="s">
        <v>12</v>
      </c>
      <c r="HT143" s="855"/>
      <c r="HU143" s="779">
        <v>1</v>
      </c>
      <c r="HV143" s="855" t="s">
        <v>12</v>
      </c>
      <c r="HW143" s="855"/>
      <c r="HX143" s="779">
        <v>0.12000000000000001</v>
      </c>
      <c r="HY143" s="855" t="s">
        <v>8</v>
      </c>
      <c r="HZ143" s="855"/>
      <c r="IA143" s="779">
        <v>1</v>
      </c>
      <c r="IB143" s="855" t="s">
        <v>12</v>
      </c>
      <c r="IC143" s="855"/>
      <c r="ID143" s="779">
        <v>1</v>
      </c>
      <c r="IE143" s="855" t="s">
        <v>12</v>
      </c>
      <c r="IF143" s="855"/>
      <c r="IG143" s="779">
        <v>1</v>
      </c>
      <c r="IH143" s="855" t="s">
        <v>12</v>
      </c>
      <c r="II143" s="855"/>
      <c r="IJ143" s="779">
        <v>1</v>
      </c>
      <c r="IK143" s="856" t="s">
        <v>12</v>
      </c>
      <c r="IL143" s="779">
        <v>1</v>
      </c>
      <c r="IM143" s="856" t="s">
        <v>12</v>
      </c>
      <c r="IN143" s="779">
        <v>10.199999999999999</v>
      </c>
      <c r="IO143" s="855" t="s">
        <v>3</v>
      </c>
      <c r="IP143" s="855"/>
      <c r="IQ143" s="779">
        <v>1</v>
      </c>
      <c r="IR143" s="855" t="s">
        <v>12</v>
      </c>
      <c r="IS143" s="855"/>
      <c r="IT143" s="779">
        <v>1</v>
      </c>
      <c r="IU143" s="855" t="s">
        <v>12</v>
      </c>
      <c r="IV143" s="855"/>
      <c r="IW143" s="870"/>
      <c r="IX143" s="1070"/>
      <c r="IY143" s="1070"/>
      <c r="IZ143" s="870"/>
      <c r="JA143" s="1070"/>
      <c r="JB143" s="1070"/>
      <c r="JC143" s="870"/>
      <c r="JD143" s="1070"/>
      <c r="JE143" s="1070"/>
      <c r="JF143" s="870"/>
      <c r="JG143" s="1070"/>
      <c r="JH143" s="1070"/>
      <c r="JI143" s="870"/>
      <c r="JJ143" s="1070"/>
      <c r="JK143" s="1070"/>
      <c r="JL143" s="870"/>
      <c r="JM143" s="913"/>
      <c r="JN143" s="913"/>
      <c r="JO143" s="996"/>
      <c r="JP143" s="997"/>
      <c r="JQ143" s="997"/>
      <c r="JR143" s="996"/>
      <c r="JS143" s="997"/>
      <c r="JT143" s="997"/>
      <c r="JU143" s="996"/>
      <c r="JV143" s="997"/>
      <c r="JW143" s="997"/>
      <c r="JX143" s="996"/>
      <c r="JY143" s="997"/>
      <c r="JZ143" s="997"/>
      <c r="KA143" s="947"/>
      <c r="KB143" s="861"/>
      <c r="KC143" s="861"/>
      <c r="KD143" s="788"/>
      <c r="KE143" s="861"/>
      <c r="KF143" s="861"/>
      <c r="KG143" s="861"/>
      <c r="KH143" s="861"/>
      <c r="KI143" s="861"/>
      <c r="KJ143" s="788"/>
      <c r="KK143" s="788"/>
      <c r="KL143" s="788"/>
      <c r="KM143" s="996"/>
      <c r="KN143" s="788"/>
      <c r="KO143" s="788"/>
      <c r="KP143" s="788"/>
      <c r="KQ143" s="788"/>
      <c r="KR143" s="788"/>
      <c r="KS143" s="947"/>
      <c r="KT143" s="861"/>
      <c r="KU143" s="861"/>
      <c r="KV143" s="788"/>
      <c r="KW143" s="861"/>
      <c r="KX143" s="861"/>
      <c r="KY143" s="788"/>
      <c r="KZ143" s="861"/>
      <c r="LA143" s="861"/>
      <c r="LB143" s="788"/>
      <c r="LC143" s="997"/>
      <c r="LD143" s="997"/>
      <c r="LE143" s="788"/>
      <c r="LF143" s="861"/>
      <c r="LG143" s="861"/>
      <c r="LH143" s="788"/>
      <c r="LI143" s="861"/>
      <c r="LJ143" s="861"/>
      <c r="LK143" s="788"/>
      <c r="LL143" s="997"/>
      <c r="LM143" s="997"/>
      <c r="LN143" s="947"/>
      <c r="LO143" s="861"/>
      <c r="LP143" s="861"/>
      <c r="LQ143" s="788"/>
      <c r="LR143" s="861"/>
      <c r="LS143" s="861"/>
      <c r="LT143" s="788"/>
      <c r="LU143" s="861"/>
      <c r="LV143" s="861"/>
      <c r="LW143" s="788"/>
      <c r="LX143" s="861"/>
      <c r="LY143" s="861"/>
      <c r="LZ143" s="788"/>
      <c r="MA143" s="997"/>
      <c r="MB143" s="997"/>
      <c r="MC143" s="788"/>
      <c r="MD143" s="861"/>
      <c r="ME143" s="861"/>
      <c r="MF143" s="788"/>
      <c r="MG143" s="861"/>
      <c r="MH143" s="861"/>
      <c r="MI143" s="947"/>
      <c r="MJ143" s="997"/>
      <c r="MK143" s="997"/>
      <c r="ML143" s="996"/>
      <c r="MM143" s="997"/>
      <c r="MN143" s="997"/>
      <c r="MO143" s="996"/>
      <c r="MP143" s="997"/>
      <c r="MQ143" s="997"/>
      <c r="MR143" s="788"/>
      <c r="MS143" s="861"/>
      <c r="MT143" s="861"/>
      <c r="MU143" s="788"/>
      <c r="MV143" s="861"/>
      <c r="MW143" s="861"/>
      <c r="MX143" s="788"/>
      <c r="MY143" s="861"/>
      <c r="MZ143" s="861"/>
      <c r="NA143" s="788"/>
      <c r="NB143" s="997"/>
      <c r="NC143" s="997"/>
      <c r="ND143" s="947"/>
      <c r="NE143" s="861"/>
      <c r="NF143" s="861"/>
      <c r="NG143" s="788"/>
      <c r="NH143" s="861"/>
      <c r="NI143" s="861"/>
      <c r="NJ143" s="788"/>
      <c r="NK143" s="861"/>
      <c r="NL143" s="861"/>
      <c r="NM143" s="788"/>
      <c r="NN143" s="861"/>
      <c r="NO143" s="861"/>
      <c r="NP143" s="788"/>
      <c r="NQ143" s="861"/>
      <c r="NR143" s="861"/>
      <c r="NS143" s="788"/>
      <c r="NT143" s="861"/>
      <c r="NU143" s="861"/>
      <c r="NV143" s="788"/>
      <c r="NW143" s="861"/>
      <c r="NX143" s="861"/>
      <c r="NY143" s="947"/>
      <c r="NZ143" s="861"/>
      <c r="OA143" s="861"/>
      <c r="OB143" s="788"/>
      <c r="OC143" s="861"/>
      <c r="OD143" s="861"/>
      <c r="OE143" s="788"/>
      <c r="OF143" s="861"/>
      <c r="OG143" s="861"/>
      <c r="OH143" s="788"/>
      <c r="OI143" s="861"/>
      <c r="OJ143" s="861"/>
      <c r="OK143" s="788"/>
      <c r="OL143" s="861"/>
      <c r="OM143" s="861"/>
      <c r="ON143" s="788"/>
      <c r="OO143" s="861"/>
      <c r="OP143" s="861"/>
      <c r="OQ143" s="788"/>
      <c r="OR143" s="861"/>
      <c r="OS143" s="861"/>
      <c r="OT143" s="947"/>
      <c r="OU143" s="1071"/>
      <c r="OV143" s="1071"/>
      <c r="OW143" s="947"/>
      <c r="OX143" s="1071"/>
      <c r="OY143" s="1071"/>
      <c r="OZ143" s="947"/>
      <c r="PA143" s="1071"/>
      <c r="PB143" s="1071"/>
    </row>
    <row r="144" spans="1:418" ht="12.75" customHeight="1" x14ac:dyDescent="0.25">
      <c r="A144" s="1091" t="s">
        <v>148</v>
      </c>
      <c r="B144" s="911" t="s">
        <v>557</v>
      </c>
      <c r="C144" s="2230" t="s">
        <v>2</v>
      </c>
      <c r="D144" s="769">
        <v>100</v>
      </c>
      <c r="E144" s="1068">
        <v>1</v>
      </c>
      <c r="F144" s="854" t="s">
        <v>12</v>
      </c>
      <c r="G144" s="854"/>
      <c r="H144" s="1068">
        <v>1</v>
      </c>
      <c r="I144" s="854" t="s">
        <v>12</v>
      </c>
      <c r="J144" s="854"/>
      <c r="K144" s="1068">
        <v>1</v>
      </c>
      <c r="L144" s="854" t="s">
        <v>12</v>
      </c>
      <c r="M144" s="854"/>
      <c r="N144" s="1068">
        <v>1</v>
      </c>
      <c r="O144" s="854" t="s">
        <v>12</v>
      </c>
      <c r="P144" s="854"/>
      <c r="Q144" s="1068">
        <v>1</v>
      </c>
      <c r="R144" s="854" t="s">
        <v>12</v>
      </c>
      <c r="S144" s="854"/>
      <c r="T144" s="1068">
        <v>1</v>
      </c>
      <c r="U144" s="854" t="s">
        <v>12</v>
      </c>
      <c r="V144" s="854"/>
      <c r="W144" s="1068">
        <v>1</v>
      </c>
      <c r="X144" s="854" t="s">
        <v>12</v>
      </c>
      <c r="Y144" s="854"/>
      <c r="Z144" s="1068">
        <v>1</v>
      </c>
      <c r="AA144" s="854" t="s">
        <v>12</v>
      </c>
      <c r="AB144" s="854"/>
      <c r="AC144" s="1068">
        <v>1</v>
      </c>
      <c r="AD144" s="854" t="s">
        <v>12</v>
      </c>
      <c r="AE144" s="854"/>
      <c r="AF144" s="1068">
        <v>1</v>
      </c>
      <c r="AG144" s="854" t="s">
        <v>12</v>
      </c>
      <c r="AH144" s="854"/>
      <c r="AI144" s="1068">
        <v>1</v>
      </c>
      <c r="AJ144" s="854" t="s">
        <v>12</v>
      </c>
      <c r="AK144" s="854"/>
      <c r="AL144" s="1068">
        <v>1</v>
      </c>
      <c r="AM144" s="854" t="s">
        <v>12</v>
      </c>
      <c r="AN144" s="854"/>
      <c r="AO144" s="1068">
        <v>1</v>
      </c>
      <c r="AP144" s="854" t="s">
        <v>12</v>
      </c>
      <c r="AQ144" s="854"/>
      <c r="AR144" s="1068">
        <v>1</v>
      </c>
      <c r="AS144" s="854" t="s">
        <v>12</v>
      </c>
      <c r="AT144" s="854"/>
      <c r="AU144" s="1068">
        <v>1</v>
      </c>
      <c r="AV144" s="854" t="s">
        <v>12</v>
      </c>
      <c r="AW144" s="854"/>
      <c r="AX144" s="1068">
        <v>1</v>
      </c>
      <c r="AY144" s="854" t="s">
        <v>12</v>
      </c>
      <c r="AZ144" s="854"/>
      <c r="BA144" s="1068">
        <v>1</v>
      </c>
      <c r="BB144" s="854" t="s">
        <v>12</v>
      </c>
      <c r="BC144" s="854"/>
      <c r="BD144" s="1068">
        <v>1</v>
      </c>
      <c r="BE144" s="854" t="s">
        <v>12</v>
      </c>
      <c r="BF144" s="854"/>
      <c r="BG144" s="1068">
        <v>1</v>
      </c>
      <c r="BH144" s="854" t="s">
        <v>12</v>
      </c>
      <c r="BI144" s="854"/>
      <c r="BJ144" s="1068">
        <v>1</v>
      </c>
      <c r="BK144" s="854" t="s">
        <v>12</v>
      </c>
      <c r="BL144" s="854"/>
      <c r="BM144" s="1068">
        <v>1</v>
      </c>
      <c r="BN144" s="854" t="s">
        <v>12</v>
      </c>
      <c r="BO144" s="854"/>
      <c r="BP144" s="1068">
        <v>1</v>
      </c>
      <c r="BQ144" s="854" t="s">
        <v>12</v>
      </c>
      <c r="BR144" s="854"/>
      <c r="BS144" s="1068">
        <v>1</v>
      </c>
      <c r="BT144" s="912" t="s">
        <v>12</v>
      </c>
      <c r="BU144" s="1068">
        <v>1</v>
      </c>
      <c r="BV144" s="854" t="s">
        <v>12</v>
      </c>
      <c r="BW144" s="854"/>
      <c r="BX144" s="1068">
        <v>1</v>
      </c>
      <c r="BY144" s="854" t="s">
        <v>12</v>
      </c>
      <c r="BZ144" s="854"/>
      <c r="CA144" s="1068">
        <v>1</v>
      </c>
      <c r="CB144" s="854" t="s">
        <v>12</v>
      </c>
      <c r="CC144" s="854"/>
      <c r="CD144" s="1068">
        <v>1</v>
      </c>
      <c r="CE144" s="854" t="s">
        <v>12</v>
      </c>
      <c r="CF144" s="854"/>
      <c r="CG144" s="1068">
        <v>1</v>
      </c>
      <c r="CH144" s="854" t="s">
        <v>12</v>
      </c>
      <c r="CI144" s="854"/>
      <c r="CJ144" s="1068">
        <v>1</v>
      </c>
      <c r="CK144" s="854" t="s">
        <v>12</v>
      </c>
      <c r="CL144" s="854"/>
      <c r="CM144" s="1068">
        <v>1</v>
      </c>
      <c r="CN144" s="854" t="s">
        <v>12</v>
      </c>
      <c r="CO144" s="854"/>
      <c r="CP144" s="1068">
        <v>1</v>
      </c>
      <c r="CQ144" s="854" t="s">
        <v>12</v>
      </c>
      <c r="CR144" s="854"/>
      <c r="CS144" s="1068">
        <v>1</v>
      </c>
      <c r="CT144" s="854" t="s">
        <v>12</v>
      </c>
      <c r="CU144" s="854"/>
      <c r="CV144" s="1068">
        <v>1</v>
      </c>
      <c r="CW144" s="854" t="s">
        <v>12</v>
      </c>
      <c r="CX144" s="854"/>
      <c r="CY144" s="1068">
        <v>1</v>
      </c>
      <c r="CZ144" s="854" t="s">
        <v>12</v>
      </c>
      <c r="DA144" s="854"/>
      <c r="DB144" s="1068">
        <v>1</v>
      </c>
      <c r="DC144" s="912" t="s">
        <v>12</v>
      </c>
      <c r="DD144" s="1068">
        <v>1</v>
      </c>
      <c r="DE144" s="912" t="s">
        <v>12</v>
      </c>
      <c r="DF144" s="1068">
        <v>1</v>
      </c>
      <c r="DG144" s="854" t="s">
        <v>12</v>
      </c>
      <c r="DH144" s="854"/>
      <c r="DI144" s="1068">
        <v>1</v>
      </c>
      <c r="DJ144" s="854" t="s">
        <v>12</v>
      </c>
      <c r="DK144" s="854"/>
      <c r="DL144" s="1068">
        <v>1</v>
      </c>
      <c r="DM144" s="854" t="s">
        <v>12</v>
      </c>
      <c r="DN144" s="854"/>
      <c r="DO144" s="1068">
        <v>1</v>
      </c>
      <c r="DP144" s="854" t="s">
        <v>12</v>
      </c>
      <c r="DQ144" s="854"/>
      <c r="DR144" s="1068">
        <v>1</v>
      </c>
      <c r="DS144" s="854" t="s">
        <v>12</v>
      </c>
      <c r="DT144" s="854"/>
      <c r="DU144" s="1068">
        <v>1</v>
      </c>
      <c r="DV144" s="854" t="s">
        <v>12</v>
      </c>
      <c r="DW144" s="854"/>
      <c r="DX144" s="1068">
        <v>1</v>
      </c>
      <c r="DY144" s="854" t="s">
        <v>12</v>
      </c>
      <c r="DZ144" s="854"/>
      <c r="EA144" s="1068">
        <v>0.5</v>
      </c>
      <c r="EB144" s="854" t="s">
        <v>12</v>
      </c>
      <c r="EC144" s="854"/>
      <c r="ED144" s="1068">
        <v>0.5</v>
      </c>
      <c r="EE144" s="912" t="s">
        <v>12</v>
      </c>
      <c r="EF144" s="1068">
        <v>0.5</v>
      </c>
      <c r="EG144" s="854" t="s">
        <v>12</v>
      </c>
      <c r="EH144" s="854"/>
      <c r="EI144" s="1068">
        <v>0.5</v>
      </c>
      <c r="EJ144" s="854" t="s">
        <v>12</v>
      </c>
      <c r="EK144" s="854"/>
      <c r="EL144" s="1068">
        <v>0.5</v>
      </c>
      <c r="EM144" s="854" t="s">
        <v>12</v>
      </c>
      <c r="EN144" s="854"/>
      <c r="EO144" s="1068">
        <v>0.5</v>
      </c>
      <c r="EP144" s="854" t="s">
        <v>12</v>
      </c>
      <c r="EQ144" s="854"/>
      <c r="ER144" s="1068">
        <v>0.5</v>
      </c>
      <c r="ES144" s="854" t="s">
        <v>12</v>
      </c>
      <c r="ET144" s="854"/>
      <c r="EU144" s="1068">
        <v>1.1000000000000001</v>
      </c>
      <c r="EV144" s="854" t="s">
        <v>12</v>
      </c>
      <c r="EW144" s="854"/>
      <c r="EX144" s="1068">
        <v>0.5</v>
      </c>
      <c r="EY144" s="854" t="s">
        <v>12</v>
      </c>
      <c r="EZ144" s="854"/>
      <c r="FA144" s="1068">
        <v>0.5</v>
      </c>
      <c r="FB144" s="854" t="s">
        <v>12</v>
      </c>
      <c r="FC144" s="854"/>
      <c r="FD144" s="1068">
        <v>0.5</v>
      </c>
      <c r="FE144" s="854" t="s">
        <v>12</v>
      </c>
      <c r="FF144" s="854"/>
      <c r="FG144" s="1068">
        <v>0.5</v>
      </c>
      <c r="FH144" s="854" t="s">
        <v>12</v>
      </c>
      <c r="FI144" s="854"/>
      <c r="FJ144" s="1068">
        <v>0.5</v>
      </c>
      <c r="FK144" s="854" t="s">
        <v>12</v>
      </c>
      <c r="FL144" s="854"/>
      <c r="FM144" s="1068">
        <v>5</v>
      </c>
      <c r="FN144" s="854" t="s">
        <v>12</v>
      </c>
      <c r="FO144" s="854"/>
      <c r="FP144" s="1068">
        <v>1.1000000000000001</v>
      </c>
      <c r="FQ144" s="854" t="s">
        <v>12</v>
      </c>
      <c r="FR144" s="854"/>
      <c r="FS144" s="1068">
        <v>0.5</v>
      </c>
      <c r="FT144" s="854" t="s">
        <v>12</v>
      </c>
      <c r="FU144" s="854"/>
      <c r="FV144" s="1068">
        <v>0.5</v>
      </c>
      <c r="FW144" s="854" t="s">
        <v>12</v>
      </c>
      <c r="FX144" s="854"/>
      <c r="FY144" s="1068">
        <v>0.5</v>
      </c>
      <c r="FZ144" s="854" t="s">
        <v>12</v>
      </c>
      <c r="GA144" s="854"/>
      <c r="GB144" s="1068">
        <v>0.5</v>
      </c>
      <c r="GC144" s="854" t="s">
        <v>12</v>
      </c>
      <c r="GD144" s="854"/>
      <c r="GE144" s="1068">
        <v>0.5</v>
      </c>
      <c r="GF144" s="854" t="s">
        <v>12</v>
      </c>
      <c r="GG144" s="854"/>
      <c r="GH144" s="1068">
        <v>5</v>
      </c>
      <c r="GI144" s="854" t="s">
        <v>12</v>
      </c>
      <c r="GJ144" s="854"/>
      <c r="GK144" s="779">
        <v>1</v>
      </c>
      <c r="GL144" s="855" t="s">
        <v>12</v>
      </c>
      <c r="GM144" s="855"/>
      <c r="GN144" s="779">
        <v>1</v>
      </c>
      <c r="GO144" s="855" t="s">
        <v>12</v>
      </c>
      <c r="GP144" s="855"/>
      <c r="GQ144" s="779">
        <v>1</v>
      </c>
      <c r="GR144" s="855" t="s">
        <v>12</v>
      </c>
      <c r="GS144" s="855"/>
      <c r="GT144" s="779">
        <v>1</v>
      </c>
      <c r="GU144" s="855" t="s">
        <v>12</v>
      </c>
      <c r="GV144" s="855"/>
      <c r="GW144" s="779">
        <v>1</v>
      </c>
      <c r="GX144" s="855" t="s">
        <v>12</v>
      </c>
      <c r="GY144" s="855"/>
      <c r="GZ144" s="779">
        <v>5</v>
      </c>
      <c r="HA144" s="855" t="s">
        <v>12</v>
      </c>
      <c r="HB144" s="855"/>
      <c r="HC144" s="779">
        <v>1</v>
      </c>
      <c r="HD144" s="855" t="s">
        <v>12</v>
      </c>
      <c r="HE144" s="855"/>
      <c r="HF144" s="779">
        <v>1</v>
      </c>
      <c r="HG144" s="855" t="s">
        <v>12</v>
      </c>
      <c r="HH144" s="855"/>
      <c r="HI144" s="779">
        <v>1</v>
      </c>
      <c r="HJ144" s="855" t="s">
        <v>12</v>
      </c>
      <c r="HK144" s="855"/>
      <c r="HL144" s="779">
        <v>1</v>
      </c>
      <c r="HM144" s="855" t="s">
        <v>12</v>
      </c>
      <c r="HN144" s="855"/>
      <c r="HO144" s="779">
        <v>1</v>
      </c>
      <c r="HP144" s="855" t="s">
        <v>12</v>
      </c>
      <c r="HQ144" s="855"/>
      <c r="HR144" s="779">
        <v>1</v>
      </c>
      <c r="HS144" s="855" t="s">
        <v>12</v>
      </c>
      <c r="HT144" s="855"/>
      <c r="HU144" s="779">
        <v>1</v>
      </c>
      <c r="HV144" s="855" t="s">
        <v>12</v>
      </c>
      <c r="HW144" s="855"/>
      <c r="HX144" s="779">
        <v>1</v>
      </c>
      <c r="HY144" s="855" t="s">
        <v>12</v>
      </c>
      <c r="HZ144" s="855"/>
      <c r="IA144" s="779">
        <v>1</v>
      </c>
      <c r="IB144" s="855" t="s">
        <v>12</v>
      </c>
      <c r="IC144" s="855"/>
      <c r="ID144" s="779">
        <v>1</v>
      </c>
      <c r="IE144" s="855" t="s">
        <v>12</v>
      </c>
      <c r="IF144" s="855"/>
      <c r="IG144" s="779">
        <v>1</v>
      </c>
      <c r="IH144" s="855" t="s">
        <v>12</v>
      </c>
      <c r="II144" s="855"/>
      <c r="IJ144" s="779">
        <v>1</v>
      </c>
      <c r="IK144" s="856" t="s">
        <v>12</v>
      </c>
      <c r="IL144" s="779">
        <v>1</v>
      </c>
      <c r="IM144" s="856" t="s">
        <v>12</v>
      </c>
      <c r="IN144" s="779">
        <v>1</v>
      </c>
      <c r="IO144" s="855" t="s">
        <v>12</v>
      </c>
      <c r="IP144" s="855"/>
      <c r="IQ144" s="779">
        <v>1</v>
      </c>
      <c r="IR144" s="855" t="s">
        <v>12</v>
      </c>
      <c r="IS144" s="855"/>
      <c r="IT144" s="779">
        <v>1</v>
      </c>
      <c r="IU144" s="855" t="s">
        <v>12</v>
      </c>
      <c r="IV144" s="855"/>
      <c r="IW144" s="870"/>
      <c r="IX144" s="1070"/>
      <c r="IY144" s="1070"/>
      <c r="IZ144" s="870"/>
      <c r="JA144" s="1070"/>
      <c r="JB144" s="1070"/>
      <c r="JC144" s="870"/>
      <c r="JD144" s="1070"/>
      <c r="JE144" s="1070"/>
      <c r="JF144" s="870"/>
      <c r="JG144" s="1070"/>
      <c r="JH144" s="1070"/>
      <c r="JI144" s="870"/>
      <c r="JJ144" s="1070"/>
      <c r="JK144" s="1070"/>
      <c r="JL144" s="870"/>
      <c r="JM144" s="913"/>
      <c r="JN144" s="913"/>
      <c r="JO144" s="996"/>
      <c r="JP144" s="997"/>
      <c r="JQ144" s="997"/>
      <c r="JR144" s="996"/>
      <c r="JS144" s="997"/>
      <c r="JT144" s="997"/>
      <c r="JU144" s="996"/>
      <c r="JV144" s="997"/>
      <c r="JW144" s="997"/>
      <c r="JX144" s="996"/>
      <c r="JY144" s="997"/>
      <c r="JZ144" s="997"/>
      <c r="KA144" s="947"/>
      <c r="KB144" s="861"/>
      <c r="KC144" s="861"/>
      <c r="KD144" s="788"/>
      <c r="KE144" s="861"/>
      <c r="KF144" s="861"/>
      <c r="KG144" s="861"/>
      <c r="KH144" s="861"/>
      <c r="KI144" s="861"/>
      <c r="KJ144" s="788"/>
      <c r="KK144" s="788"/>
      <c r="KL144" s="788"/>
      <c r="KM144" s="996"/>
      <c r="KN144" s="788"/>
      <c r="KO144" s="788"/>
      <c r="KP144" s="788"/>
      <c r="KQ144" s="788"/>
      <c r="KR144" s="788"/>
      <c r="KS144" s="947"/>
      <c r="KT144" s="861"/>
      <c r="KU144" s="861"/>
      <c r="KV144" s="788"/>
      <c r="KW144" s="861"/>
      <c r="KX144" s="861"/>
      <c r="KY144" s="788"/>
      <c r="KZ144" s="861"/>
      <c r="LA144" s="861"/>
      <c r="LB144" s="788"/>
      <c r="LC144" s="997"/>
      <c r="LD144" s="997"/>
      <c r="LE144" s="788"/>
      <c r="LF144" s="861"/>
      <c r="LG144" s="861"/>
      <c r="LH144" s="788"/>
      <c r="LI144" s="861"/>
      <c r="LJ144" s="861"/>
      <c r="LK144" s="788"/>
      <c r="LL144" s="997"/>
      <c r="LM144" s="997"/>
      <c r="LN144" s="947"/>
      <c r="LO144" s="861"/>
      <c r="LP144" s="861"/>
      <c r="LQ144" s="788"/>
      <c r="LR144" s="861"/>
      <c r="LS144" s="861"/>
      <c r="LT144" s="788"/>
      <c r="LU144" s="861"/>
      <c r="LV144" s="861"/>
      <c r="LW144" s="788"/>
      <c r="LX144" s="861"/>
      <c r="LY144" s="861"/>
      <c r="LZ144" s="788"/>
      <c r="MA144" s="997"/>
      <c r="MB144" s="997"/>
      <c r="MC144" s="788"/>
      <c r="MD144" s="861"/>
      <c r="ME144" s="861"/>
      <c r="MF144" s="788"/>
      <c r="MG144" s="861"/>
      <c r="MH144" s="861"/>
      <c r="MI144" s="947"/>
      <c r="MJ144" s="997"/>
      <c r="MK144" s="997"/>
      <c r="ML144" s="996"/>
      <c r="MM144" s="997"/>
      <c r="MN144" s="997"/>
      <c r="MO144" s="996"/>
      <c r="MP144" s="997"/>
      <c r="MQ144" s="997"/>
      <c r="MR144" s="788"/>
      <c r="MS144" s="861"/>
      <c r="MT144" s="861"/>
      <c r="MU144" s="788"/>
      <c r="MV144" s="861"/>
      <c r="MW144" s="861"/>
      <c r="MX144" s="788"/>
      <c r="MY144" s="861"/>
      <c r="MZ144" s="861"/>
      <c r="NA144" s="788"/>
      <c r="NB144" s="997"/>
      <c r="NC144" s="997"/>
      <c r="ND144" s="947"/>
      <c r="NE144" s="861"/>
      <c r="NF144" s="861"/>
      <c r="NG144" s="788"/>
      <c r="NH144" s="861"/>
      <c r="NI144" s="861"/>
      <c r="NJ144" s="788"/>
      <c r="NK144" s="861"/>
      <c r="NL144" s="861"/>
      <c r="NM144" s="788"/>
      <c r="NN144" s="861"/>
      <c r="NO144" s="861"/>
      <c r="NP144" s="788"/>
      <c r="NQ144" s="861"/>
      <c r="NR144" s="861"/>
      <c r="NS144" s="788"/>
      <c r="NT144" s="861"/>
      <c r="NU144" s="861"/>
      <c r="NV144" s="788"/>
      <c r="NW144" s="861"/>
      <c r="NX144" s="861"/>
      <c r="NY144" s="947"/>
      <c r="NZ144" s="861"/>
      <c r="OA144" s="861"/>
      <c r="OB144" s="788"/>
      <c r="OC144" s="861"/>
      <c r="OD144" s="861"/>
      <c r="OE144" s="788"/>
      <c r="OF144" s="861"/>
      <c r="OG144" s="861"/>
      <c r="OH144" s="788"/>
      <c r="OI144" s="861"/>
      <c r="OJ144" s="861"/>
      <c r="OK144" s="788"/>
      <c r="OL144" s="861"/>
      <c r="OM144" s="861"/>
      <c r="ON144" s="788"/>
      <c r="OO144" s="861"/>
      <c r="OP144" s="861"/>
      <c r="OQ144" s="788"/>
      <c r="OR144" s="861"/>
      <c r="OS144" s="861"/>
      <c r="OT144" s="947"/>
      <c r="OU144" s="1071"/>
      <c r="OV144" s="1071"/>
      <c r="OW144" s="947"/>
      <c r="OX144" s="1071"/>
      <c r="OY144" s="1071"/>
      <c r="OZ144" s="947"/>
      <c r="PA144" s="1071"/>
      <c r="PB144" s="1071"/>
    </row>
    <row r="145" spans="1:418" ht="12.75" customHeight="1" x14ac:dyDescent="0.25">
      <c r="A145" s="1091" t="s">
        <v>149</v>
      </c>
      <c r="B145" s="1018" t="s">
        <v>557</v>
      </c>
      <c r="C145" s="2230" t="s">
        <v>2</v>
      </c>
      <c r="D145" s="770" t="s">
        <v>2</v>
      </c>
      <c r="E145" s="1068">
        <v>1</v>
      </c>
      <c r="F145" s="854" t="s">
        <v>12</v>
      </c>
      <c r="G145" s="854"/>
      <c r="H145" s="1068">
        <v>1</v>
      </c>
      <c r="I145" s="854" t="s">
        <v>12</v>
      </c>
      <c r="J145" s="854"/>
      <c r="K145" s="1068">
        <v>1</v>
      </c>
      <c r="L145" s="854" t="s">
        <v>12</v>
      </c>
      <c r="M145" s="854"/>
      <c r="N145" s="1068">
        <v>1</v>
      </c>
      <c r="O145" s="854" t="s">
        <v>12</v>
      </c>
      <c r="P145" s="854"/>
      <c r="Q145" s="1068">
        <v>1</v>
      </c>
      <c r="R145" s="854" t="s">
        <v>12</v>
      </c>
      <c r="S145" s="854"/>
      <c r="T145" s="1068">
        <v>1</v>
      </c>
      <c r="U145" s="854" t="s">
        <v>12</v>
      </c>
      <c r="V145" s="854"/>
      <c r="W145" s="1068">
        <v>1</v>
      </c>
      <c r="X145" s="854" t="s">
        <v>12</v>
      </c>
      <c r="Y145" s="854"/>
      <c r="Z145" s="1068">
        <v>1</v>
      </c>
      <c r="AA145" s="854" t="s">
        <v>12</v>
      </c>
      <c r="AB145" s="854"/>
      <c r="AC145" s="1068">
        <v>1</v>
      </c>
      <c r="AD145" s="854" t="s">
        <v>12</v>
      </c>
      <c r="AE145" s="854"/>
      <c r="AF145" s="1068">
        <v>1</v>
      </c>
      <c r="AG145" s="854" t="s">
        <v>12</v>
      </c>
      <c r="AH145" s="854"/>
      <c r="AI145" s="1068">
        <v>1</v>
      </c>
      <c r="AJ145" s="854" t="s">
        <v>12</v>
      </c>
      <c r="AK145" s="854"/>
      <c r="AL145" s="1068">
        <v>1</v>
      </c>
      <c r="AM145" s="854" t="s">
        <v>12</v>
      </c>
      <c r="AN145" s="854"/>
      <c r="AO145" s="1068">
        <v>1</v>
      </c>
      <c r="AP145" s="854" t="s">
        <v>12</v>
      </c>
      <c r="AQ145" s="854"/>
      <c r="AR145" s="1068">
        <v>1</v>
      </c>
      <c r="AS145" s="854" t="s">
        <v>12</v>
      </c>
      <c r="AT145" s="854"/>
      <c r="AU145" s="1068">
        <v>1</v>
      </c>
      <c r="AV145" s="854" t="s">
        <v>12</v>
      </c>
      <c r="AW145" s="854"/>
      <c r="AX145" s="1068">
        <v>1</v>
      </c>
      <c r="AY145" s="854" t="s">
        <v>12</v>
      </c>
      <c r="AZ145" s="854"/>
      <c r="BA145" s="1068">
        <v>1</v>
      </c>
      <c r="BB145" s="854" t="s">
        <v>12</v>
      </c>
      <c r="BC145" s="854"/>
      <c r="BD145" s="1068">
        <v>1</v>
      </c>
      <c r="BE145" s="854" t="s">
        <v>12</v>
      </c>
      <c r="BF145" s="854"/>
      <c r="BG145" s="1068">
        <v>1</v>
      </c>
      <c r="BH145" s="854" t="s">
        <v>12</v>
      </c>
      <c r="BI145" s="854"/>
      <c r="BJ145" s="1068">
        <v>1</v>
      </c>
      <c r="BK145" s="854" t="s">
        <v>12</v>
      </c>
      <c r="BL145" s="854"/>
      <c r="BM145" s="1068">
        <v>1</v>
      </c>
      <c r="BN145" s="854" t="s">
        <v>12</v>
      </c>
      <c r="BO145" s="854"/>
      <c r="BP145" s="1068">
        <v>1</v>
      </c>
      <c r="BQ145" s="854" t="s">
        <v>12</v>
      </c>
      <c r="BR145" s="854"/>
      <c r="BS145" s="1068">
        <v>1</v>
      </c>
      <c r="BT145" s="912" t="s">
        <v>12</v>
      </c>
      <c r="BU145" s="1068">
        <v>1</v>
      </c>
      <c r="BV145" s="854" t="s">
        <v>12</v>
      </c>
      <c r="BW145" s="854"/>
      <c r="BX145" s="1068">
        <v>1</v>
      </c>
      <c r="BY145" s="854" t="s">
        <v>12</v>
      </c>
      <c r="BZ145" s="854"/>
      <c r="CA145" s="1068">
        <v>1</v>
      </c>
      <c r="CB145" s="854" t="s">
        <v>12</v>
      </c>
      <c r="CC145" s="854"/>
      <c r="CD145" s="1068">
        <v>1</v>
      </c>
      <c r="CE145" s="854" t="s">
        <v>12</v>
      </c>
      <c r="CF145" s="854"/>
      <c r="CG145" s="1068">
        <v>1</v>
      </c>
      <c r="CH145" s="854" t="s">
        <v>12</v>
      </c>
      <c r="CI145" s="854"/>
      <c r="CJ145" s="1068">
        <v>1</v>
      </c>
      <c r="CK145" s="854" t="s">
        <v>12</v>
      </c>
      <c r="CL145" s="854"/>
      <c r="CM145" s="1068">
        <v>1</v>
      </c>
      <c r="CN145" s="854" t="s">
        <v>12</v>
      </c>
      <c r="CO145" s="854"/>
      <c r="CP145" s="1068">
        <v>1</v>
      </c>
      <c r="CQ145" s="854" t="s">
        <v>12</v>
      </c>
      <c r="CR145" s="854"/>
      <c r="CS145" s="1068">
        <v>1</v>
      </c>
      <c r="CT145" s="854" t="s">
        <v>12</v>
      </c>
      <c r="CU145" s="854"/>
      <c r="CV145" s="1068">
        <v>1</v>
      </c>
      <c r="CW145" s="854" t="s">
        <v>12</v>
      </c>
      <c r="CX145" s="854"/>
      <c r="CY145" s="1068">
        <v>1</v>
      </c>
      <c r="CZ145" s="854" t="s">
        <v>12</v>
      </c>
      <c r="DA145" s="854"/>
      <c r="DB145" s="1068">
        <v>1</v>
      </c>
      <c r="DC145" s="912" t="s">
        <v>12</v>
      </c>
      <c r="DD145" s="1068">
        <v>1</v>
      </c>
      <c r="DE145" s="912" t="s">
        <v>12</v>
      </c>
      <c r="DF145" s="1068">
        <v>1</v>
      </c>
      <c r="DG145" s="854" t="s">
        <v>12</v>
      </c>
      <c r="DH145" s="854"/>
      <c r="DI145" s="1068">
        <v>1</v>
      </c>
      <c r="DJ145" s="854" t="s">
        <v>12</v>
      </c>
      <c r="DK145" s="854"/>
      <c r="DL145" s="1068">
        <v>1</v>
      </c>
      <c r="DM145" s="854" t="s">
        <v>12</v>
      </c>
      <c r="DN145" s="854"/>
      <c r="DO145" s="1068">
        <v>1</v>
      </c>
      <c r="DP145" s="854" t="s">
        <v>12</v>
      </c>
      <c r="DQ145" s="854"/>
      <c r="DR145" s="1068">
        <v>1</v>
      </c>
      <c r="DS145" s="854" t="s">
        <v>12</v>
      </c>
      <c r="DT145" s="854"/>
      <c r="DU145" s="1068">
        <v>1</v>
      </c>
      <c r="DV145" s="854" t="s">
        <v>12</v>
      </c>
      <c r="DW145" s="854"/>
      <c r="DX145" s="1068">
        <v>1</v>
      </c>
      <c r="DY145" s="854" t="s">
        <v>12</v>
      </c>
      <c r="DZ145" s="854"/>
      <c r="EA145" s="852"/>
      <c r="EB145" s="854" t="s">
        <v>3</v>
      </c>
      <c r="EC145" s="854"/>
      <c r="ED145" s="852"/>
      <c r="EE145" s="912" t="s">
        <v>3</v>
      </c>
      <c r="EF145" s="852"/>
      <c r="EG145" s="854" t="s">
        <v>3</v>
      </c>
      <c r="EH145" s="854"/>
      <c r="EI145" s="852"/>
      <c r="EJ145" s="854" t="s">
        <v>3</v>
      </c>
      <c r="EK145" s="854"/>
      <c r="EL145" s="852"/>
      <c r="EM145" s="854" t="s">
        <v>3</v>
      </c>
      <c r="EN145" s="854"/>
      <c r="EO145" s="852"/>
      <c r="EP145" s="854" t="s">
        <v>3</v>
      </c>
      <c r="EQ145" s="854"/>
      <c r="ER145" s="852"/>
      <c r="ES145" s="854" t="s">
        <v>3</v>
      </c>
      <c r="ET145" s="854"/>
      <c r="EU145" s="852"/>
      <c r="EV145" s="854" t="s">
        <v>3</v>
      </c>
      <c r="EW145" s="854"/>
      <c r="EX145" s="852"/>
      <c r="EY145" s="854" t="s">
        <v>3</v>
      </c>
      <c r="EZ145" s="854"/>
      <c r="FA145" s="852"/>
      <c r="FB145" s="854" t="s">
        <v>3</v>
      </c>
      <c r="FC145" s="854"/>
      <c r="FD145" s="852"/>
      <c r="FE145" s="854" t="s">
        <v>3</v>
      </c>
      <c r="FF145" s="854"/>
      <c r="FG145" s="852"/>
      <c r="FH145" s="854" t="s">
        <v>3</v>
      </c>
      <c r="FI145" s="854"/>
      <c r="FJ145" s="852"/>
      <c r="FK145" s="854" t="s">
        <v>3</v>
      </c>
      <c r="FL145" s="854"/>
      <c r="FM145" s="852"/>
      <c r="FN145" s="854" t="s">
        <v>3</v>
      </c>
      <c r="FO145" s="854"/>
      <c r="FP145" s="852"/>
      <c r="FQ145" s="854" t="s">
        <v>3</v>
      </c>
      <c r="FR145" s="854"/>
      <c r="FS145" s="852"/>
      <c r="FT145" s="854" t="s">
        <v>3</v>
      </c>
      <c r="FU145" s="854"/>
      <c r="FV145" s="852"/>
      <c r="FW145" s="854" t="s">
        <v>3</v>
      </c>
      <c r="FX145" s="854"/>
      <c r="FY145" s="852"/>
      <c r="FZ145" s="854" t="s">
        <v>3</v>
      </c>
      <c r="GA145" s="854"/>
      <c r="GB145" s="852"/>
      <c r="GC145" s="854" t="s">
        <v>3</v>
      </c>
      <c r="GD145" s="854"/>
      <c r="GE145" s="852"/>
      <c r="GF145" s="854" t="s">
        <v>3</v>
      </c>
      <c r="GG145" s="854"/>
      <c r="GH145" s="852"/>
      <c r="GI145" s="854" t="s">
        <v>3</v>
      </c>
      <c r="GJ145" s="854"/>
      <c r="GK145" s="779">
        <v>1</v>
      </c>
      <c r="GL145" s="855" t="s">
        <v>12</v>
      </c>
      <c r="GM145" s="855"/>
      <c r="GN145" s="779">
        <v>1</v>
      </c>
      <c r="GO145" s="855" t="s">
        <v>12</v>
      </c>
      <c r="GP145" s="855"/>
      <c r="GQ145" s="779">
        <v>1</v>
      </c>
      <c r="GR145" s="855" t="s">
        <v>12</v>
      </c>
      <c r="GS145" s="855"/>
      <c r="GT145" s="779">
        <v>1</v>
      </c>
      <c r="GU145" s="855" t="s">
        <v>12</v>
      </c>
      <c r="GV145" s="855"/>
      <c r="GW145" s="779">
        <v>1</v>
      </c>
      <c r="GX145" s="855" t="s">
        <v>12</v>
      </c>
      <c r="GY145" s="855"/>
      <c r="GZ145" s="779">
        <v>5</v>
      </c>
      <c r="HA145" s="855" t="s">
        <v>12</v>
      </c>
      <c r="HB145" s="855"/>
      <c r="HC145" s="779">
        <v>1</v>
      </c>
      <c r="HD145" s="855" t="s">
        <v>12</v>
      </c>
      <c r="HE145" s="855"/>
      <c r="HF145" s="779">
        <v>1</v>
      </c>
      <c r="HG145" s="855" t="s">
        <v>12</v>
      </c>
      <c r="HH145" s="855"/>
      <c r="HI145" s="779">
        <v>1</v>
      </c>
      <c r="HJ145" s="855" t="s">
        <v>12</v>
      </c>
      <c r="HK145" s="855"/>
      <c r="HL145" s="779">
        <v>1</v>
      </c>
      <c r="HM145" s="855" t="s">
        <v>12</v>
      </c>
      <c r="HN145" s="855"/>
      <c r="HO145" s="779">
        <v>1</v>
      </c>
      <c r="HP145" s="855" t="s">
        <v>12</v>
      </c>
      <c r="HQ145" s="855"/>
      <c r="HR145" s="779">
        <v>1</v>
      </c>
      <c r="HS145" s="855" t="s">
        <v>12</v>
      </c>
      <c r="HT145" s="855"/>
      <c r="HU145" s="779">
        <v>1</v>
      </c>
      <c r="HV145" s="855" t="s">
        <v>12</v>
      </c>
      <c r="HW145" s="855"/>
      <c r="HX145" s="779">
        <v>1</v>
      </c>
      <c r="HY145" s="855" t="s">
        <v>12</v>
      </c>
      <c r="HZ145" s="855"/>
      <c r="IA145" s="779">
        <v>1</v>
      </c>
      <c r="IB145" s="855" t="s">
        <v>12</v>
      </c>
      <c r="IC145" s="855"/>
      <c r="ID145" s="779">
        <v>1</v>
      </c>
      <c r="IE145" s="855" t="s">
        <v>12</v>
      </c>
      <c r="IF145" s="855"/>
      <c r="IG145" s="779">
        <v>1</v>
      </c>
      <c r="IH145" s="855" t="s">
        <v>12</v>
      </c>
      <c r="II145" s="855"/>
      <c r="IJ145" s="779">
        <v>1</v>
      </c>
      <c r="IK145" s="856" t="s">
        <v>12</v>
      </c>
      <c r="IL145" s="779">
        <v>1</v>
      </c>
      <c r="IM145" s="856" t="s">
        <v>12</v>
      </c>
      <c r="IN145" s="779">
        <v>0.85</v>
      </c>
      <c r="IO145" s="855" t="s">
        <v>8</v>
      </c>
      <c r="IP145" s="855"/>
      <c r="IQ145" s="779">
        <v>1</v>
      </c>
      <c r="IR145" s="855" t="s">
        <v>12</v>
      </c>
      <c r="IS145" s="855"/>
      <c r="IT145" s="779">
        <v>1</v>
      </c>
      <c r="IU145" s="855" t="s">
        <v>12</v>
      </c>
      <c r="IV145" s="855"/>
      <c r="IW145" s="870"/>
      <c r="IX145" s="1070"/>
      <c r="IY145" s="1070"/>
      <c r="IZ145" s="870"/>
      <c r="JA145" s="1070"/>
      <c r="JB145" s="1070"/>
      <c r="JC145" s="870"/>
      <c r="JD145" s="1070"/>
      <c r="JE145" s="1070"/>
      <c r="JF145" s="870"/>
      <c r="JG145" s="1070"/>
      <c r="JH145" s="1070"/>
      <c r="JI145" s="870"/>
      <c r="JJ145" s="1070"/>
      <c r="JK145" s="1070"/>
      <c r="JL145" s="870"/>
      <c r="JM145" s="913"/>
      <c r="JN145" s="913"/>
      <c r="JO145" s="996"/>
      <c r="JP145" s="997"/>
      <c r="JQ145" s="997"/>
      <c r="JR145" s="996"/>
      <c r="JS145" s="997"/>
      <c r="JT145" s="997"/>
      <c r="JU145" s="996"/>
      <c r="JV145" s="997"/>
      <c r="JW145" s="997"/>
      <c r="JX145" s="996"/>
      <c r="JY145" s="997"/>
      <c r="JZ145" s="997"/>
      <c r="KA145" s="947"/>
      <c r="KB145" s="861"/>
      <c r="KC145" s="861"/>
      <c r="KD145" s="788"/>
      <c r="KE145" s="861"/>
      <c r="KF145" s="861"/>
      <c r="KG145" s="861"/>
      <c r="KH145" s="861"/>
      <c r="KI145" s="861"/>
      <c r="KJ145" s="788"/>
      <c r="KK145" s="788"/>
      <c r="KL145" s="788"/>
      <c r="KM145" s="788"/>
      <c r="KN145" s="788"/>
      <c r="KO145" s="788"/>
      <c r="KP145" s="788"/>
      <c r="KQ145" s="788"/>
      <c r="KR145" s="788"/>
      <c r="KS145" s="947"/>
      <c r="KT145" s="861"/>
      <c r="KU145" s="861"/>
      <c r="KV145" s="788"/>
      <c r="KW145" s="861"/>
      <c r="KX145" s="861"/>
      <c r="KY145" s="788"/>
      <c r="KZ145" s="861"/>
      <c r="LA145" s="861"/>
      <c r="LB145" s="788"/>
      <c r="LC145" s="997"/>
      <c r="LD145" s="997"/>
      <c r="LE145" s="788"/>
      <c r="LF145" s="861"/>
      <c r="LG145" s="861"/>
      <c r="LH145" s="788"/>
      <c r="LI145" s="861"/>
      <c r="LJ145" s="861"/>
      <c r="LK145" s="788"/>
      <c r="LL145" s="997"/>
      <c r="LM145" s="997"/>
      <c r="LN145" s="947"/>
      <c r="LO145" s="861"/>
      <c r="LP145" s="861"/>
      <c r="LQ145" s="788"/>
      <c r="LR145" s="861"/>
      <c r="LS145" s="861"/>
      <c r="LT145" s="788"/>
      <c r="LU145" s="861"/>
      <c r="LV145" s="861"/>
      <c r="LW145" s="788"/>
      <c r="LX145" s="861"/>
      <c r="LY145" s="861"/>
      <c r="LZ145" s="788"/>
      <c r="MA145" s="997"/>
      <c r="MB145" s="997"/>
      <c r="MC145" s="788"/>
      <c r="MD145" s="861"/>
      <c r="ME145" s="861"/>
      <c r="MF145" s="788"/>
      <c r="MG145" s="861"/>
      <c r="MH145" s="861"/>
      <c r="MI145" s="947"/>
      <c r="MJ145" s="997"/>
      <c r="MK145" s="997"/>
      <c r="ML145" s="996"/>
      <c r="MM145" s="997"/>
      <c r="MN145" s="997"/>
      <c r="MO145" s="996"/>
      <c r="MP145" s="997"/>
      <c r="MQ145" s="997"/>
      <c r="MR145" s="788"/>
      <c r="MS145" s="861"/>
      <c r="MT145" s="861"/>
      <c r="MU145" s="788"/>
      <c r="MV145" s="861"/>
      <c r="MW145" s="861"/>
      <c r="MX145" s="788"/>
      <c r="MY145" s="861"/>
      <c r="MZ145" s="861"/>
      <c r="NA145" s="788"/>
      <c r="NB145" s="997"/>
      <c r="NC145" s="997"/>
      <c r="ND145" s="947"/>
      <c r="NE145" s="861"/>
      <c r="NF145" s="861"/>
      <c r="NG145" s="788"/>
      <c r="NH145" s="861"/>
      <c r="NI145" s="861"/>
      <c r="NJ145" s="788"/>
      <c r="NK145" s="861"/>
      <c r="NL145" s="861"/>
      <c r="NM145" s="788"/>
      <c r="NN145" s="861"/>
      <c r="NO145" s="861"/>
      <c r="NP145" s="788"/>
      <c r="NQ145" s="861"/>
      <c r="NR145" s="861"/>
      <c r="NS145" s="788"/>
      <c r="NT145" s="861"/>
      <c r="NU145" s="861"/>
      <c r="NV145" s="788"/>
      <c r="NW145" s="861"/>
      <c r="NX145" s="861"/>
      <c r="NY145" s="947"/>
      <c r="NZ145" s="861"/>
      <c r="OA145" s="861"/>
      <c r="OB145" s="788"/>
      <c r="OC145" s="861"/>
      <c r="OD145" s="861"/>
      <c r="OE145" s="788"/>
      <c r="OF145" s="861"/>
      <c r="OG145" s="861"/>
      <c r="OH145" s="788"/>
      <c r="OI145" s="861"/>
      <c r="OJ145" s="861"/>
      <c r="OK145" s="788"/>
      <c r="OL145" s="861"/>
      <c r="OM145" s="861"/>
      <c r="ON145" s="788"/>
      <c r="OO145" s="861"/>
      <c r="OP145" s="861"/>
      <c r="OQ145" s="788"/>
      <c r="OR145" s="861"/>
      <c r="OS145" s="861"/>
      <c r="OT145" s="947"/>
      <c r="OU145" s="1071"/>
      <c r="OV145" s="1071"/>
      <c r="OW145" s="947"/>
      <c r="OX145" s="1071"/>
      <c r="OY145" s="1071"/>
      <c r="OZ145" s="947"/>
      <c r="PA145" s="1071"/>
      <c r="PB145" s="1071"/>
    </row>
    <row r="146" spans="1:418" ht="12.75" customHeight="1" x14ac:dyDescent="0.25">
      <c r="A146" s="1091" t="s">
        <v>150</v>
      </c>
      <c r="B146" s="1018" t="s">
        <v>557</v>
      </c>
      <c r="C146" s="869">
        <v>0.24</v>
      </c>
      <c r="D146" s="770" t="s">
        <v>2</v>
      </c>
      <c r="E146" s="1092">
        <v>3.8</v>
      </c>
      <c r="F146" s="854"/>
      <c r="G146" s="903">
        <f>(IF(((E146/$C146)&lt;10),"&lt;10",ROUND((E146/$C146),0)))</f>
        <v>16</v>
      </c>
      <c r="H146" s="1099">
        <v>9800</v>
      </c>
      <c r="I146" s="854" t="s">
        <v>69</v>
      </c>
      <c r="J146" s="1006">
        <f>(IF(((H146/$C146)&lt;10),"&lt;10",ROUND((H146/$C146),0)))</f>
        <v>40833</v>
      </c>
      <c r="K146" s="1099">
        <v>4300</v>
      </c>
      <c r="L146" s="854" t="s">
        <v>69</v>
      </c>
      <c r="M146" s="1006">
        <f>(IF(((K146/$C146)&lt;10),"&lt;10",ROUND((K146/$C146),0)))</f>
        <v>17917</v>
      </c>
      <c r="N146" s="1092">
        <v>2.1</v>
      </c>
      <c r="O146" s="854"/>
      <c r="P146" s="903" t="str">
        <f>(IF(((N146/$C146)&lt;10),"&lt;10",ROUND((N146/$C146),0)))</f>
        <v>&lt;10</v>
      </c>
      <c r="Q146" s="1092">
        <v>4.5999999999999996</v>
      </c>
      <c r="R146" s="854"/>
      <c r="S146" s="903">
        <f>(IF(((Q146/$C146)&lt;10),"&lt;10",ROUND((Q146/$C146),0)))</f>
        <v>19</v>
      </c>
      <c r="T146" s="1092">
        <v>2.8</v>
      </c>
      <c r="U146" s="854"/>
      <c r="V146" s="903">
        <f>(IF(((T146/$C146)&lt;10),"&lt;10",ROUND((T146/$C146),0)))</f>
        <v>12</v>
      </c>
      <c r="W146" s="1092">
        <v>3.3</v>
      </c>
      <c r="X146" s="854"/>
      <c r="Y146" s="903">
        <f>(IF(((W146/$C146)&lt;10),"&lt;10",ROUND((W146/$C146),0)))</f>
        <v>14</v>
      </c>
      <c r="Z146" s="1092">
        <v>3.1</v>
      </c>
      <c r="AA146" s="854"/>
      <c r="AB146" s="903">
        <f>(IF(((Z146/$C146)&lt;10),"&lt;10",ROUND((Z146/$C146),0)))</f>
        <v>13</v>
      </c>
      <c r="AC146" s="1092">
        <v>3.5</v>
      </c>
      <c r="AD146" s="854"/>
      <c r="AE146" s="903">
        <f>(IF(((AC146/$C146)&lt;10),"&lt;10",ROUND((AC146/$C146),0)))</f>
        <v>15</v>
      </c>
      <c r="AF146" s="1099">
        <v>700</v>
      </c>
      <c r="AG146" s="854" t="s">
        <v>69</v>
      </c>
      <c r="AH146" s="903">
        <f>(IF(((AF146/$C146)&lt;10),"&lt;10",ROUND((AF146/$C146),0)))</f>
        <v>2917</v>
      </c>
      <c r="AI146" s="1099">
        <v>4900</v>
      </c>
      <c r="AJ146" s="854" t="s">
        <v>69</v>
      </c>
      <c r="AK146" s="1006">
        <f t="shared" ref="AK146:AK150" si="70">(IF(((AI146/$C146)&lt;10),"&lt;10",ROUND((AI146/$C146),0)))</f>
        <v>20417</v>
      </c>
      <c r="AL146" s="1099">
        <v>260</v>
      </c>
      <c r="AM146" s="854" t="s">
        <v>69</v>
      </c>
      <c r="AN146" s="1006">
        <f>(IF(((AL146/$C146)&lt;10),"&lt;10",ROUND((AL146/$C146),0)))</f>
        <v>1083</v>
      </c>
      <c r="AO146" s="1099">
        <v>1200</v>
      </c>
      <c r="AP146" s="854" t="s">
        <v>69</v>
      </c>
      <c r="AQ146" s="1006">
        <f t="shared" ref="AQ146:AQ152" si="71">(IF(((AO146/$C146)&lt;10),"&lt;10",ROUND((AO146/$C146),0)))</f>
        <v>5000</v>
      </c>
      <c r="AR146" s="1099">
        <v>310</v>
      </c>
      <c r="AS146" s="854" t="s">
        <v>69</v>
      </c>
      <c r="AT146" s="1006">
        <f>(IF(((AR146/$C146)&lt;10),"&lt;10",ROUND((AR146/$C146),0)))</f>
        <v>1292</v>
      </c>
      <c r="AU146" s="1099">
        <v>210</v>
      </c>
      <c r="AV146" s="854" t="s">
        <v>69</v>
      </c>
      <c r="AW146" s="903">
        <f>(IF(((AU146/$C146)&lt;10),"&lt;10",ROUND((AU146/$C146),0)))</f>
        <v>875</v>
      </c>
      <c r="AX146" s="1099">
        <v>110</v>
      </c>
      <c r="AY146" s="854" t="s">
        <v>69</v>
      </c>
      <c r="AZ146" s="903">
        <f t="shared" ref="AZ146:AZ150" si="72">(IF(((AX146/$C146)&lt;10),"&lt;10",ROUND((AX146/$C146),0)))</f>
        <v>458</v>
      </c>
      <c r="BA146" s="1099">
        <v>120</v>
      </c>
      <c r="BB146" s="854" t="s">
        <v>69</v>
      </c>
      <c r="BC146" s="903">
        <f t="shared" ref="BC146:BC150" si="73">(IF(((BA146/$C146)&lt;10),"&lt;10",ROUND((BA146/$C146),0)))</f>
        <v>500</v>
      </c>
      <c r="BD146" s="1099">
        <v>120</v>
      </c>
      <c r="BE146" s="854" t="s">
        <v>69</v>
      </c>
      <c r="BF146" s="903">
        <f t="shared" ref="BF146:BF150" si="74">(IF(((BD146/$C146)&lt;10),"&lt;10",ROUND((BD146/$C146),0)))</f>
        <v>500</v>
      </c>
      <c r="BG146" s="1099">
        <v>260</v>
      </c>
      <c r="BH146" s="854" t="s">
        <v>69</v>
      </c>
      <c r="BI146" s="1006">
        <f>(IF(((BG146/$C146)&lt;10),"&lt;10",ROUND((BG146/$C146),0)))</f>
        <v>1083</v>
      </c>
      <c r="BJ146" s="1092">
        <v>27</v>
      </c>
      <c r="BK146" s="854"/>
      <c r="BL146" s="903">
        <f t="shared" ref="BL146:BL150" si="75">(IF(((BJ146/$C146)&lt;10),"&lt;10",ROUND((BJ146/$C146),0)))</f>
        <v>113</v>
      </c>
      <c r="BM146" s="1099">
        <v>3300</v>
      </c>
      <c r="BN146" s="854" t="s">
        <v>69</v>
      </c>
      <c r="BO146" s="1006">
        <f>(IF(((BM146/$C146)&lt;10),"&lt;10",ROUND((BM146/$C146),0)))</f>
        <v>13750</v>
      </c>
      <c r="BP146" s="1099">
        <v>240</v>
      </c>
      <c r="BQ146" s="854" t="s">
        <v>69</v>
      </c>
      <c r="BR146" s="1006">
        <f>(IF(((BP146/$C146)&lt;10),"&lt;10",ROUND((BP146/$C146),0)))</f>
        <v>1000</v>
      </c>
      <c r="BS146" s="1068">
        <v>1</v>
      </c>
      <c r="BT146" s="912" t="s">
        <v>12</v>
      </c>
      <c r="BU146" s="1092">
        <v>19</v>
      </c>
      <c r="BV146" s="903"/>
      <c r="BW146" s="903">
        <f t="shared" ref="BW146:BW150" si="76">(IF(((BU146/$C146)&lt;10),"&lt;10",ROUND((BU146/$C146),0)))</f>
        <v>79</v>
      </c>
      <c r="BX146" s="1068">
        <v>1</v>
      </c>
      <c r="BY146" s="854" t="s">
        <v>12</v>
      </c>
      <c r="BZ146" s="854"/>
      <c r="CA146" s="1092">
        <v>59</v>
      </c>
      <c r="CB146" s="854" t="s">
        <v>69</v>
      </c>
      <c r="CC146" s="903">
        <f t="shared" ref="CC146" si="77">(IF(((CA146/$C146)&lt;10),"&lt;10",ROUND((CA146/$C146),0)))</f>
        <v>246</v>
      </c>
      <c r="CD146" s="1092">
        <v>66</v>
      </c>
      <c r="CE146" s="854" t="s">
        <v>69</v>
      </c>
      <c r="CF146" s="903">
        <f t="shared" ref="CF146:CF152" si="78">(IF(((CD146/$C146)&lt;10),"&lt;10",ROUND((CD146/$C146),0)))</f>
        <v>275</v>
      </c>
      <c r="CG146" s="1099">
        <v>260</v>
      </c>
      <c r="CH146" s="854" t="s">
        <v>69</v>
      </c>
      <c r="CI146" s="1006">
        <f>(IF(((CG146/$C146)&lt;10),"&lt;10",ROUND((CG146/$C146),0)))</f>
        <v>1083</v>
      </c>
      <c r="CJ146" s="1092">
        <v>1.3</v>
      </c>
      <c r="CK146" s="854"/>
      <c r="CL146" s="903" t="str">
        <f t="shared" ref="CL146" si="79">(IF(((CJ146/$C146)&lt;10),"&lt;10",ROUND((CJ146/$C146),0)))</f>
        <v>&lt;10</v>
      </c>
      <c r="CM146" s="1092">
        <v>66</v>
      </c>
      <c r="CN146" s="854" t="s">
        <v>69</v>
      </c>
      <c r="CO146" s="903">
        <f t="shared" ref="CO146:CO152" si="80">(IF(((CM146/$C146)&lt;10),"&lt;10",ROUND((CM146/$C146),0)))</f>
        <v>275</v>
      </c>
      <c r="CP146" s="1092">
        <v>21</v>
      </c>
      <c r="CQ146" s="854"/>
      <c r="CR146" s="903">
        <f t="shared" ref="CR146" si="81">(IF(((CP146/$C146)&lt;10),"&lt;10",ROUND((CP146/$C146),0)))</f>
        <v>88</v>
      </c>
      <c r="CS146" s="1092">
        <v>0.75</v>
      </c>
      <c r="CT146" s="854" t="s">
        <v>8</v>
      </c>
      <c r="CU146" s="903" t="str">
        <f t="shared" ref="CU146" si="82">(IF(((CS146/$C146)&lt;10),"&lt;10",ROUND((CS146/$C146),0)))</f>
        <v>&lt;10</v>
      </c>
      <c r="CV146" s="1092">
        <v>3.3</v>
      </c>
      <c r="CW146" s="854"/>
      <c r="CX146" s="903">
        <f t="shared" ref="CX146" si="83">(IF(((CV146/$C146)&lt;10),"&lt;10",ROUND((CV146/$C146),0)))</f>
        <v>14</v>
      </c>
      <c r="CY146" s="1092">
        <v>0.66</v>
      </c>
      <c r="CZ146" s="854" t="s">
        <v>8</v>
      </c>
      <c r="DA146" s="903" t="str">
        <f t="shared" ref="DA146" si="84">(IF(((CY146/$C146)&lt;10),"&lt;10",ROUND((CY146/$C146),0)))</f>
        <v>&lt;10</v>
      </c>
      <c r="DB146" s="1068">
        <v>1</v>
      </c>
      <c r="DC146" s="912" t="s">
        <v>12</v>
      </c>
      <c r="DD146" s="1068">
        <v>1</v>
      </c>
      <c r="DE146" s="912" t="s">
        <v>12</v>
      </c>
      <c r="DF146" s="1099">
        <v>1000</v>
      </c>
      <c r="DG146" s="854" t="s">
        <v>69</v>
      </c>
      <c r="DH146" s="1006">
        <f>(IF(((DF146/$C146)&lt;10),"&lt;10",ROUND((DF146/$C146),0)))</f>
        <v>4167</v>
      </c>
      <c r="DI146" s="1092">
        <v>0.47</v>
      </c>
      <c r="DJ146" s="854" t="s">
        <v>8</v>
      </c>
      <c r="DK146" s="903" t="str">
        <f t="shared" ref="DK146" si="85">(IF(((DI146/$C146)&lt;10),"&lt;10",ROUND((DI146/$C146),0)))</f>
        <v>&lt;10</v>
      </c>
      <c r="DL146" s="1092">
        <v>21</v>
      </c>
      <c r="DM146" s="854"/>
      <c r="DN146" s="903">
        <f t="shared" ref="DN146" si="86">(IF(((DL146/$C146)&lt;10),"&lt;10",ROUND((DL146/$C146),0)))</f>
        <v>88</v>
      </c>
      <c r="DO146" s="1092">
        <v>11</v>
      </c>
      <c r="DP146" s="854"/>
      <c r="DQ146" s="903">
        <f t="shared" ref="DQ146" si="87">(IF(((DO146/$C146)&lt;10),"&lt;10",ROUND((DO146/$C146),0)))</f>
        <v>46</v>
      </c>
      <c r="DR146" s="1099">
        <v>150</v>
      </c>
      <c r="DS146" s="854" t="s">
        <v>69</v>
      </c>
      <c r="DT146" s="903">
        <f t="shared" ref="DT146:DT150" si="88">(IF(((DR146/$C146)&lt;10),"&lt;10",ROUND((DR146/$C146),0)))</f>
        <v>625</v>
      </c>
      <c r="DU146" s="1092">
        <v>74</v>
      </c>
      <c r="DV146" s="854" t="s">
        <v>69</v>
      </c>
      <c r="DW146" s="903">
        <f t="shared" ref="DW146:DW150" si="89">(IF(((DU146/$C146)&lt;10),"&lt;10",ROUND((DU146/$C146),0)))</f>
        <v>308</v>
      </c>
      <c r="DX146" s="1092">
        <v>52</v>
      </c>
      <c r="DY146" s="854" t="s">
        <v>69</v>
      </c>
      <c r="DZ146" s="903">
        <f t="shared" ref="DZ146:DZ152" si="90">(IF(((DX146/$C146)&lt;10),"&lt;10",ROUND((DX146/$C146),0)))</f>
        <v>217</v>
      </c>
      <c r="EA146" s="1099">
        <v>790</v>
      </c>
      <c r="EB146" s="854" t="s">
        <v>69</v>
      </c>
      <c r="EC146" s="1006">
        <f>(IF(((EA146/$C146)&lt;10),"&lt;10",ROUND((EA146/$C146),0)))</f>
        <v>3292</v>
      </c>
      <c r="ED146" s="1068">
        <v>0.5</v>
      </c>
      <c r="EE146" s="912" t="s">
        <v>12</v>
      </c>
      <c r="EF146" s="1092">
        <v>20</v>
      </c>
      <c r="EG146" s="854"/>
      <c r="EH146" s="903">
        <f t="shared" ref="EH146" si="91">(IF(((EF146/$C146)&lt;10),"&lt;10",ROUND((EF146/$C146),0)))</f>
        <v>83</v>
      </c>
      <c r="EI146" s="1099">
        <v>190</v>
      </c>
      <c r="EJ146" s="854" t="s">
        <v>69</v>
      </c>
      <c r="EK146" s="903">
        <f t="shared" ref="EK146:EK150" si="92">(IF(((EI146/$C146)&lt;10),"&lt;10",ROUND((EI146/$C146),0)))</f>
        <v>792</v>
      </c>
      <c r="EL146" s="1099">
        <v>110</v>
      </c>
      <c r="EM146" s="854" t="s">
        <v>69</v>
      </c>
      <c r="EN146" s="903">
        <f t="shared" ref="EN146:EN150" si="93">(IF(((EL146/$C146)&lt;10),"&lt;10",ROUND((EL146/$C146),0)))</f>
        <v>458</v>
      </c>
      <c r="EO146" s="1099">
        <v>2000</v>
      </c>
      <c r="EP146" s="854" t="s">
        <v>69</v>
      </c>
      <c r="EQ146" s="1006">
        <f t="shared" ref="EQ146:EQ150" si="94">(IF(((EO146/$C146)&lt;10),"&lt;10",ROUND((EO146/$C146),0)))</f>
        <v>8333</v>
      </c>
      <c r="ER146" s="1099">
        <v>1900</v>
      </c>
      <c r="ES146" s="854" t="s">
        <v>69</v>
      </c>
      <c r="ET146" s="1006">
        <f t="shared" ref="ET146:ET150" si="95">(IF(((ER146/$C146)&lt;10),"&lt;10",ROUND((ER146/$C146),0)))</f>
        <v>7917</v>
      </c>
      <c r="EU146" s="1099">
        <v>470</v>
      </c>
      <c r="EV146" s="854" t="s">
        <v>69</v>
      </c>
      <c r="EW146" s="1006">
        <f>(IF(((EU146/$C146)&lt;10),"&lt;10",ROUND((EU146/$C146),0)))</f>
        <v>1958</v>
      </c>
      <c r="EX146" s="1068">
        <v>0.5</v>
      </c>
      <c r="EY146" s="854" t="s">
        <v>12</v>
      </c>
      <c r="EZ146" s="854"/>
      <c r="FA146" s="1092">
        <v>5</v>
      </c>
      <c r="FB146" s="854"/>
      <c r="FC146" s="903">
        <f t="shared" ref="FC146" si="96">(IF(((FA146/$C146)&lt;10),"&lt;10",ROUND((FA146/$C146),0)))</f>
        <v>21</v>
      </c>
      <c r="FD146" s="1092">
        <v>12</v>
      </c>
      <c r="FE146" s="854"/>
      <c r="FF146" s="903">
        <f t="shared" ref="FF146" si="97">(IF(((FD146/$C146)&lt;10),"&lt;10",ROUND((FD146/$C146),0)))</f>
        <v>50</v>
      </c>
      <c r="FG146" s="1099">
        <v>130</v>
      </c>
      <c r="FH146" s="854" t="s">
        <v>69</v>
      </c>
      <c r="FI146" s="903">
        <f t="shared" ref="FI146:FI150" si="98">(IF(((FG146/$C146)&lt;10),"&lt;10",ROUND((FG146/$C146),0)))</f>
        <v>542</v>
      </c>
      <c r="FJ146" s="1099">
        <v>110</v>
      </c>
      <c r="FK146" s="854" t="s">
        <v>69</v>
      </c>
      <c r="FL146" s="903">
        <f t="shared" ref="FL146:FL150" si="99">(IF(((FJ146/$C146)&lt;10),"&lt;10",ROUND((FJ146/$C146),0)))</f>
        <v>458</v>
      </c>
      <c r="FM146" s="1099">
        <v>2100</v>
      </c>
      <c r="FN146" s="854" t="s">
        <v>69</v>
      </c>
      <c r="FO146" s="1006">
        <f t="shared" ref="FO146:FO150" si="100">(IF(((FM146/$C146)&lt;10),"&lt;10",ROUND((FM146/$C146),0)))</f>
        <v>8750</v>
      </c>
      <c r="FP146" s="1099">
        <v>460</v>
      </c>
      <c r="FQ146" s="854" t="s">
        <v>69</v>
      </c>
      <c r="FR146" s="1006">
        <f t="shared" ref="FR146" si="101">(IF(((FP146/$C146)&lt;10),"&lt;10",ROUND((FP146/$C146),0)))</f>
        <v>1917</v>
      </c>
      <c r="FS146" s="1068">
        <v>0.5</v>
      </c>
      <c r="FT146" s="854" t="s">
        <v>12</v>
      </c>
      <c r="FU146" s="854"/>
      <c r="FV146" s="1092">
        <v>9</v>
      </c>
      <c r="FW146" s="854"/>
      <c r="FX146" s="903">
        <f t="shared" ref="FX146:FX150" si="102">(IF(((FV146/$C146)&lt;10),"&lt;10",ROUND((FV146/$C146),0)))</f>
        <v>38</v>
      </c>
      <c r="FY146" s="1092">
        <v>9.6999999999999993</v>
      </c>
      <c r="FZ146" s="854"/>
      <c r="GA146" s="903">
        <f t="shared" ref="GA146:GA150" si="103">(IF(((FY146/$C146)&lt;10),"&lt;10",ROUND((FY146/$C146),0)))</f>
        <v>40</v>
      </c>
      <c r="GB146" s="1099">
        <v>140</v>
      </c>
      <c r="GC146" s="854" t="s">
        <v>69</v>
      </c>
      <c r="GD146" s="903">
        <f t="shared" ref="GD146:GD152" si="104">(IF(((GB146/$C146)&lt;10),"&lt;10",ROUND((GB146/$C146),0)))</f>
        <v>583</v>
      </c>
      <c r="GE146" s="1099">
        <v>1200</v>
      </c>
      <c r="GF146" s="854" t="s">
        <v>69</v>
      </c>
      <c r="GG146" s="1006">
        <f t="shared" ref="GG146" si="105">(IF(((GE146/$C146)&lt;10),"&lt;10",ROUND((GE146/$C146),0)))</f>
        <v>5000</v>
      </c>
      <c r="GH146" s="1099">
        <v>2800</v>
      </c>
      <c r="GI146" s="854" t="s">
        <v>69</v>
      </c>
      <c r="GJ146" s="1006">
        <f t="shared" ref="GJ146" si="106">(IF(((GH146/$C146)&lt;10),"&lt;10",ROUND((GH146/$C146),0)))</f>
        <v>11667</v>
      </c>
      <c r="GK146" s="1004">
        <v>146</v>
      </c>
      <c r="GL146" s="855" t="s">
        <v>69</v>
      </c>
      <c r="GM146" s="903">
        <f t="shared" ref="GM146:GM152" si="107">(IF(((GK146/$C146)&lt;10),"&lt;10",ROUND((GK146/$C146),0)))</f>
        <v>608</v>
      </c>
      <c r="GN146" s="1004">
        <v>0.34</v>
      </c>
      <c r="GO146" s="855" t="s">
        <v>8</v>
      </c>
      <c r="GP146" s="903" t="str">
        <f t="shared" ref="GP146" si="108">(IF(((GN146/$C146)&lt;10),"&lt;10",ROUND((GN146/$C146),0)))</f>
        <v>&lt;10</v>
      </c>
      <c r="GQ146" s="1004">
        <v>15.6</v>
      </c>
      <c r="GR146" s="855" t="s">
        <v>3</v>
      </c>
      <c r="GS146" s="903">
        <f t="shared" ref="GS146:GS150" si="109">(IF(((GQ146/$C146)&lt;10),"&lt;10",ROUND((GQ146/$C146),0)))</f>
        <v>65</v>
      </c>
      <c r="GT146" s="1004">
        <v>147</v>
      </c>
      <c r="GU146" s="855" t="s">
        <v>69</v>
      </c>
      <c r="GV146" s="903">
        <f t="shared" ref="GV146:GV152" si="110">(IF(((GT146/$C146)&lt;10),"&lt;10",ROUND((GT146/$C146),0)))</f>
        <v>613</v>
      </c>
      <c r="GW146" s="1004">
        <v>1420</v>
      </c>
      <c r="GX146" s="855" t="s">
        <v>69</v>
      </c>
      <c r="GY146" s="1006">
        <f t="shared" ref="GY146" si="111">(IF(((GW146/$C146)&lt;10),"&lt;10",ROUND((GW146/$C146),0)))</f>
        <v>5917</v>
      </c>
      <c r="GZ146" s="1004">
        <v>1210</v>
      </c>
      <c r="HA146" s="855" t="s">
        <v>69</v>
      </c>
      <c r="HB146" s="1006">
        <f t="shared" ref="HB146" si="112">(IF(((GZ146/$C146)&lt;10),"&lt;10",ROUND((GZ146/$C146),0)))</f>
        <v>5042</v>
      </c>
      <c r="HC146" s="1004">
        <v>0.32</v>
      </c>
      <c r="HD146" s="855" t="s">
        <v>8</v>
      </c>
      <c r="HE146" s="1006" t="str">
        <f t="shared" ref="HE146" si="113">(IF(((HC146/$C146)&lt;10),"&lt;10",ROUND((HC146/$C146),0)))</f>
        <v>&lt;10</v>
      </c>
      <c r="HF146" s="1004">
        <v>0.37</v>
      </c>
      <c r="HG146" s="855" t="s">
        <v>8</v>
      </c>
      <c r="HH146" s="1006" t="str">
        <f t="shared" ref="HH146" si="114">(IF(((HF146/$C146)&lt;10),"&lt;10",ROUND((HF146/$C146),0)))</f>
        <v>&lt;10</v>
      </c>
      <c r="HI146" s="1004">
        <v>0.35</v>
      </c>
      <c r="HJ146" s="855" t="s">
        <v>8</v>
      </c>
      <c r="HK146" s="1006" t="str">
        <f t="shared" ref="HK146" si="115">(IF(((HI146/$C146)&lt;10),"&lt;10",ROUND((HI146/$C146),0)))</f>
        <v>&lt;10</v>
      </c>
      <c r="HL146" s="779">
        <v>0.17</v>
      </c>
      <c r="HM146" s="855" t="s">
        <v>8</v>
      </c>
      <c r="HN146" s="855"/>
      <c r="HO146" s="2220">
        <v>0.24000000000000002</v>
      </c>
      <c r="HP146" s="855" t="s">
        <v>8</v>
      </c>
      <c r="HQ146" s="1006" t="str">
        <f t="shared" ref="HQ146" si="116">(IF(((HO146/$C146)&lt;10),"&lt;10",ROUND((HO146/$C146),0)))</f>
        <v>&lt;10</v>
      </c>
      <c r="HR146" s="779">
        <v>0.17</v>
      </c>
      <c r="HS146" s="855" t="s">
        <v>8</v>
      </c>
      <c r="HT146" s="855"/>
      <c r="HU146" s="779">
        <v>0.14000000000000001</v>
      </c>
      <c r="HV146" s="855" t="s">
        <v>8</v>
      </c>
      <c r="HW146" s="855"/>
      <c r="HX146" s="1004">
        <v>0.3</v>
      </c>
      <c r="HY146" s="855" t="s">
        <v>8</v>
      </c>
      <c r="HZ146" s="903" t="str">
        <f t="shared" ref="HZ146" si="117">(IF(((HX146/$C146)&lt;10),"&lt;10",ROUND((HX146/$C146),0)))</f>
        <v>&lt;10</v>
      </c>
      <c r="IA146" s="779">
        <v>1</v>
      </c>
      <c r="IB146" s="855" t="s">
        <v>12</v>
      </c>
      <c r="IC146" s="855"/>
      <c r="ID146" s="779">
        <v>1</v>
      </c>
      <c r="IE146" s="855" t="s">
        <v>12</v>
      </c>
      <c r="IF146" s="855"/>
      <c r="IG146" s="779">
        <v>0.11</v>
      </c>
      <c r="IH146" s="855" t="s">
        <v>8</v>
      </c>
      <c r="II146" s="855"/>
      <c r="IJ146" s="779">
        <v>1</v>
      </c>
      <c r="IK146" s="856" t="s">
        <v>12</v>
      </c>
      <c r="IL146" s="779">
        <v>1</v>
      </c>
      <c r="IM146" s="856" t="s">
        <v>12</v>
      </c>
      <c r="IN146" s="1004">
        <v>0.34</v>
      </c>
      <c r="IO146" s="855" t="s">
        <v>8</v>
      </c>
      <c r="IP146" s="903" t="str">
        <f t="shared" ref="IP146" si="118">(IF(((IN146/$C146)&lt;10),"&lt;10",ROUND((IN146/$C146),0)))</f>
        <v>&lt;10</v>
      </c>
      <c r="IQ146" s="1004">
        <v>1.4</v>
      </c>
      <c r="IR146" s="855" t="s">
        <v>3</v>
      </c>
      <c r="IS146" s="903" t="str">
        <f t="shared" ref="IS146" si="119">(IF(((IQ146/$C146)&lt;10),"&lt;10",ROUND((IQ146/$C146),0)))</f>
        <v>&lt;10</v>
      </c>
      <c r="IT146" s="1004">
        <v>0.6</v>
      </c>
      <c r="IU146" s="855" t="s">
        <v>8</v>
      </c>
      <c r="IV146" s="903" t="str">
        <f t="shared" ref="IV146" si="120">(IF(((IT146/$C146)&lt;10),"&lt;10",ROUND((IT146/$C146),0)))</f>
        <v>&lt;10</v>
      </c>
      <c r="IW146" s="870"/>
      <c r="IX146" s="1070"/>
      <c r="IY146" s="1070"/>
      <c r="IZ146" s="870"/>
      <c r="JA146" s="1070"/>
      <c r="JB146" s="1070"/>
      <c r="JC146" s="870"/>
      <c r="JD146" s="1070"/>
      <c r="JE146" s="1070"/>
      <c r="JF146" s="870"/>
      <c r="JG146" s="1070"/>
      <c r="JH146" s="1070"/>
      <c r="JI146" s="870"/>
      <c r="JJ146" s="1070"/>
      <c r="JK146" s="1070"/>
      <c r="JL146" s="870"/>
      <c r="JM146" s="913"/>
      <c r="JN146" s="913"/>
      <c r="JO146" s="1100">
        <v>158</v>
      </c>
      <c r="JP146" s="861" t="s">
        <v>3</v>
      </c>
      <c r="JQ146" s="903">
        <f t="shared" ref="JQ146:JQ152" si="121">(IF(((JO146/$C146)&lt;10),"&lt;10",ROUND((JO146/$C146),0)))</f>
        <v>658</v>
      </c>
      <c r="JR146" s="1100">
        <v>71.099999999999994</v>
      </c>
      <c r="JS146" s="861" t="s">
        <v>3</v>
      </c>
      <c r="JT146" s="903">
        <f t="shared" ref="JT146:JT152" si="122">(IF(((JR146/$C146)&lt;10),"&lt;10",ROUND((JR146/$C146),0)))</f>
        <v>296</v>
      </c>
      <c r="JU146" s="1100">
        <v>61.7</v>
      </c>
      <c r="JV146" s="861" t="s">
        <v>3</v>
      </c>
      <c r="JW146" s="903">
        <f t="shared" ref="JW146:JW152" si="123">(IF(((JU146/$C146)&lt;10),"&lt;10",ROUND((JU146/$C146),0)))</f>
        <v>257</v>
      </c>
      <c r="JX146" s="1100">
        <v>197</v>
      </c>
      <c r="JY146" s="997" t="s">
        <v>3</v>
      </c>
      <c r="JZ146" s="903">
        <f t="shared" ref="JZ146:JZ152" si="124">(IF(((JX146/$C146)&lt;10),"&lt;10",ROUND((JX146/$C146),0)))</f>
        <v>821</v>
      </c>
      <c r="KA146" s="1107">
        <v>98</v>
      </c>
      <c r="KB146" s="861" t="s">
        <v>3</v>
      </c>
      <c r="KC146" s="903">
        <f t="shared" ref="KC146:KC152" si="125">(IF(((KA146/$C146)&lt;10),"&lt;10",ROUND((KA146/$C146),0)))</f>
        <v>408</v>
      </c>
      <c r="KD146" s="1107">
        <v>220</v>
      </c>
      <c r="KE146" s="861"/>
      <c r="KF146" s="903">
        <f t="shared" ref="KF146:KF152" si="126">(IF(((KD146/$C146)&lt;10),"&lt;10",ROUND((KD146/$C146),0)))</f>
        <v>917</v>
      </c>
      <c r="KG146" s="1107">
        <v>150</v>
      </c>
      <c r="KH146" s="861"/>
      <c r="KI146" s="903">
        <f t="shared" ref="KI146" si="127">(IF(((KG146/$C146)&lt;10),"&lt;10",ROUND((KG146/$C146),0)))</f>
        <v>625</v>
      </c>
      <c r="KJ146" s="947">
        <v>5.9799999999999999E-2</v>
      </c>
      <c r="KK146" s="788" t="s">
        <v>3</v>
      </c>
      <c r="KL146" s="788">
        <v>0.16900000000000001</v>
      </c>
      <c r="KM146" s="788" t="s">
        <v>3</v>
      </c>
      <c r="KN146" s="788">
        <v>0.224</v>
      </c>
      <c r="KO146" s="788" t="s">
        <v>3</v>
      </c>
      <c r="KP146" s="2221">
        <v>0.45100000000000001</v>
      </c>
      <c r="KQ146" s="788" t="s">
        <v>3</v>
      </c>
      <c r="KR146" s="903" t="str">
        <f t="shared" ref="KR146" si="128">(IF(((KP146/$C146)&lt;10),"&lt;10",ROUND((KP146/$C146),0)))</f>
        <v>&lt;10</v>
      </c>
      <c r="KS146" s="864">
        <v>0.1</v>
      </c>
      <c r="KT146" s="861" t="s">
        <v>12</v>
      </c>
      <c r="KU146" s="861"/>
      <c r="KV146" s="864">
        <v>0.1</v>
      </c>
      <c r="KW146" s="861" t="s">
        <v>12</v>
      </c>
      <c r="KX146" s="861"/>
      <c r="KY146" s="864">
        <v>0.1</v>
      </c>
      <c r="KZ146" s="861" t="s">
        <v>12</v>
      </c>
      <c r="LA146" s="861"/>
      <c r="LB146" s="1100">
        <v>630</v>
      </c>
      <c r="LC146" s="997" t="s">
        <v>3</v>
      </c>
      <c r="LD146" s="1102">
        <f t="shared" ref="LD146:LD152" si="129">(IF(((LB146/$C146)&lt;10),"&lt;10",ROUND((LB146/$C146),0)))</f>
        <v>2625</v>
      </c>
      <c r="LE146" s="1100">
        <v>483</v>
      </c>
      <c r="LF146" s="861" t="s">
        <v>3</v>
      </c>
      <c r="LG146" s="1102">
        <f t="shared" ref="LG146:LG152" si="130">(IF(((LE146/$C146)&lt;10),"&lt;10",ROUND((LE146/$C146),0)))</f>
        <v>2013</v>
      </c>
      <c r="LH146" s="1100">
        <v>657</v>
      </c>
      <c r="LI146" s="861" t="s">
        <v>3</v>
      </c>
      <c r="LJ146" s="1102">
        <f t="shared" ref="LJ146:LJ152" si="131">(IF(((LH146/$C146)&lt;10),"&lt;10",ROUND((LH146/$C146),0)))</f>
        <v>2738</v>
      </c>
      <c r="LK146" s="1100">
        <v>550</v>
      </c>
      <c r="LL146" s="997" t="s">
        <v>3</v>
      </c>
      <c r="LM146" s="1102">
        <f t="shared" ref="LM146:LM152" si="132">(IF(((LK146/$C146)&lt;10),"&lt;10",ROUND((LK146/$C146),0)))</f>
        <v>2292</v>
      </c>
      <c r="LN146" s="1101">
        <v>490</v>
      </c>
      <c r="LO146" s="861" t="s">
        <v>3</v>
      </c>
      <c r="LP146" s="1102">
        <f t="shared" ref="LP146:LP152" si="133">(IF(((LN146/$C146)&lt;10),"&lt;10",ROUND((LN146/$C146),0)))</f>
        <v>2042</v>
      </c>
      <c r="LQ146" s="1101">
        <v>370</v>
      </c>
      <c r="LR146" s="861" t="s">
        <v>3</v>
      </c>
      <c r="LS146" s="1102">
        <f t="shared" ref="LS146:LS152" si="134">(IF(((LQ146/$C146)&lt;10),"&lt;10",ROUND((LQ146/$C146),0)))</f>
        <v>1542</v>
      </c>
      <c r="LT146" s="1101">
        <v>530</v>
      </c>
      <c r="LU146" s="861" t="s">
        <v>3</v>
      </c>
      <c r="LV146" s="1102">
        <f t="shared" ref="LV146" si="135">(IF(((LT146/$C146)&lt;10),"&lt;10",ROUND((LT146/$C146),0)))</f>
        <v>2208</v>
      </c>
      <c r="LW146" s="1100">
        <v>28.2</v>
      </c>
      <c r="LX146" s="861" t="s">
        <v>3</v>
      </c>
      <c r="LY146" s="1102">
        <f t="shared" ref="LY146:LY152" si="136">(IF(((LW146/$C146)&lt;10),"&lt;10",ROUND((LW146/$C146),0)))</f>
        <v>118</v>
      </c>
      <c r="LZ146" s="1100">
        <v>12.4</v>
      </c>
      <c r="MA146" s="997" t="s">
        <v>3</v>
      </c>
      <c r="MB146" s="1102">
        <f t="shared" ref="MB146:MB152" si="137">(IF(((LZ146/$C146)&lt;10),"&lt;10",ROUND((LZ146/$C146),0)))</f>
        <v>52</v>
      </c>
      <c r="MC146" s="1100">
        <v>14.4</v>
      </c>
      <c r="MD146" s="861" t="s">
        <v>3</v>
      </c>
      <c r="ME146" s="1102">
        <f t="shared" ref="ME146:ME152" si="138">(IF(((MC146/$C146)&lt;10),"&lt;10",ROUND((MC146/$C146),0)))</f>
        <v>60</v>
      </c>
      <c r="MF146" s="1100">
        <v>18.5</v>
      </c>
      <c r="MG146" s="861" t="s">
        <v>3</v>
      </c>
      <c r="MH146" s="1102">
        <f t="shared" ref="MH146:MH152" si="139">(IF(((MF146/$C146)&lt;10),"&lt;10",ROUND((MF146/$C146),0)))</f>
        <v>77</v>
      </c>
      <c r="MI146" s="1101">
        <v>16</v>
      </c>
      <c r="MJ146" s="997" t="s">
        <v>3</v>
      </c>
      <c r="MK146" s="1102">
        <f t="shared" ref="MK146:MK152" si="140">(IF(((MI146/$C146)&lt;10),"&lt;10",ROUND((MI146/$C146),0)))</f>
        <v>67</v>
      </c>
      <c r="ML146" s="1108">
        <v>5.4</v>
      </c>
      <c r="MM146" s="997"/>
      <c r="MN146" s="1102">
        <f t="shared" ref="MN146:MN152" si="141">(IF(((ML146/$C146)&lt;10),"&lt;10",ROUND((ML146/$C146),0)))</f>
        <v>23</v>
      </c>
      <c r="MO146" s="1108">
        <v>10</v>
      </c>
      <c r="MP146" s="997"/>
      <c r="MQ146" s="1102">
        <f t="shared" ref="MQ146" si="142">(IF(((MO146/$C146)&lt;10),"&lt;10",ROUND((MO146/$C146),0)))</f>
        <v>42</v>
      </c>
      <c r="MR146" s="1103">
        <v>3510</v>
      </c>
      <c r="MS146" s="861" t="s">
        <v>3</v>
      </c>
      <c r="MT146" s="1006">
        <f t="shared" ref="MT146" si="143">(IF(((MR146/$C146)&lt;10),"&lt;10",ROUND((MR146/$C146),0)))</f>
        <v>14625</v>
      </c>
      <c r="MU146" s="1103">
        <v>4150</v>
      </c>
      <c r="MV146" s="861" t="s">
        <v>3</v>
      </c>
      <c r="MW146" s="1006">
        <f t="shared" ref="MW146" si="144">(IF(((MU146/$C146)&lt;10),"&lt;10",ROUND((MU146/$C146),0)))</f>
        <v>17292</v>
      </c>
      <c r="MX146" s="1100">
        <v>949</v>
      </c>
      <c r="MY146" s="861" t="s">
        <v>3</v>
      </c>
      <c r="MZ146" s="1006">
        <f t="shared" ref="MZ146" si="145">(IF(((MX146/$C146)&lt;10),"&lt;10",ROUND((MX146/$C146),0)))</f>
        <v>3954</v>
      </c>
      <c r="NA146" s="1104">
        <v>3640</v>
      </c>
      <c r="NB146" s="997" t="s">
        <v>3</v>
      </c>
      <c r="NC146" s="1006">
        <f t="shared" ref="NC146" si="146">(IF(((NA146/$C146)&lt;10),"&lt;10",ROUND((NA146/$C146),0)))</f>
        <v>15167</v>
      </c>
      <c r="ND146" s="1105">
        <v>1200</v>
      </c>
      <c r="NE146" s="861" t="s">
        <v>3</v>
      </c>
      <c r="NF146" s="1006">
        <f t="shared" ref="NF146" si="147">(IF(((ND146/$C146)&lt;10),"&lt;10",ROUND((ND146/$C146),0)))</f>
        <v>5000</v>
      </c>
      <c r="NG146" s="1105">
        <v>4400</v>
      </c>
      <c r="NH146" s="903"/>
      <c r="NI146" s="1006">
        <f t="shared" ref="NI146" si="148">(IF(((NG146/$C146)&lt;10),"&lt;10",ROUND((NG146/$C146),0)))</f>
        <v>18333</v>
      </c>
      <c r="NJ146" s="1105">
        <v>2300</v>
      </c>
      <c r="NK146" s="903"/>
      <c r="NL146" s="1006">
        <f t="shared" ref="NL146" si="149">(IF(((NJ146/$C146)&lt;10),"&lt;10",ROUND((NJ146/$C146),0)))</f>
        <v>9583</v>
      </c>
      <c r="NM146" s="1100">
        <v>287</v>
      </c>
      <c r="NN146" s="861" t="s">
        <v>3</v>
      </c>
      <c r="NO146" s="1006">
        <f t="shared" ref="NO146" si="150">(IF(((NM146/$C146)&lt;10),"&lt;10",ROUND((NM146/$C146),0)))</f>
        <v>1196</v>
      </c>
      <c r="NP146" s="1100">
        <v>805</v>
      </c>
      <c r="NQ146" s="861" t="s">
        <v>3</v>
      </c>
      <c r="NR146" s="1006">
        <f t="shared" ref="NR146" si="151">(IF(((NP146/$C146)&lt;10),"&lt;10",ROUND((NP146/$C146),0)))</f>
        <v>3354</v>
      </c>
      <c r="NS146" s="1103">
        <v>1280</v>
      </c>
      <c r="NT146" s="861" t="s">
        <v>3</v>
      </c>
      <c r="NU146" s="1006">
        <f t="shared" ref="NU146" si="152">(IF(((NS146/$C146)&lt;10),"&lt;10",ROUND((NS146/$C146),0)))</f>
        <v>5333</v>
      </c>
      <c r="NV146" s="1109">
        <v>810</v>
      </c>
      <c r="NW146" s="861" t="s">
        <v>3</v>
      </c>
      <c r="NX146" s="1006">
        <f t="shared" ref="NX146" si="153">(IF(((NV146/$C146)&lt;10),"&lt;10",ROUND((NV146/$C146),0)))</f>
        <v>3375</v>
      </c>
      <c r="NY146" s="1101">
        <v>430</v>
      </c>
      <c r="NZ146" s="861" t="s">
        <v>3</v>
      </c>
      <c r="OA146" s="1006">
        <f t="shared" ref="OA146" si="154">(IF(((NY146/$C146)&lt;10),"&lt;10",ROUND((NY146/$C146),0)))</f>
        <v>1792</v>
      </c>
      <c r="OB146" s="1101">
        <v>980</v>
      </c>
      <c r="OC146" s="903"/>
      <c r="OD146" s="1006">
        <f t="shared" ref="OD146" si="155">(IF(((OB146/$C146)&lt;10),"&lt;10",ROUND((OB146/$C146),0)))</f>
        <v>4083</v>
      </c>
      <c r="OE146" s="1101">
        <v>520</v>
      </c>
      <c r="OF146" s="903"/>
      <c r="OG146" s="1006">
        <f t="shared" ref="OG146" si="156">(IF(((OE146/$C146)&lt;10),"&lt;10",ROUND((OE146/$C146),0)))</f>
        <v>2167</v>
      </c>
      <c r="OH146" s="1100">
        <v>299</v>
      </c>
      <c r="OI146" s="861" t="s">
        <v>3</v>
      </c>
      <c r="OJ146" s="1006">
        <f t="shared" ref="OJ146" si="157">(IF(((OH146/$C146)&lt;10),"&lt;10",ROUND((OH146/$C146),0)))</f>
        <v>1246</v>
      </c>
      <c r="OK146" s="1100">
        <v>760</v>
      </c>
      <c r="OL146" s="861" t="s">
        <v>3</v>
      </c>
      <c r="OM146" s="1006">
        <f>(IF(((OK146/$C146)&lt;10),"&lt;10",ROUND((OK146/$C146),0)))</f>
        <v>3167</v>
      </c>
      <c r="ON146" s="1103">
        <v>1280</v>
      </c>
      <c r="OO146" s="861" t="s">
        <v>3</v>
      </c>
      <c r="OP146" s="1006">
        <f t="shared" ref="OP146:OP152" si="158">(IF(((ON146/$C146)&lt;10),"&lt;10",ROUND((ON146/$C146),0)))</f>
        <v>5333</v>
      </c>
      <c r="OQ146" s="1109">
        <v>728</v>
      </c>
      <c r="OR146" s="861" t="s">
        <v>3</v>
      </c>
      <c r="OS146" s="1006">
        <f t="shared" ref="OS146:OS152" si="159">(IF(((OQ146/$C146)&lt;10),"&lt;10",ROUND((OQ146/$C146),0)))</f>
        <v>3033</v>
      </c>
      <c r="OT146" s="1101">
        <v>400</v>
      </c>
      <c r="OU146" s="1071" t="s">
        <v>3</v>
      </c>
      <c r="OV146" s="1006">
        <f t="shared" ref="OV146:OV152" si="160">(IF(((OT146/$C146)&lt;10),"&lt;10",ROUND((OT146/$C146),0)))</f>
        <v>1667</v>
      </c>
      <c r="OW146" s="1110">
        <v>1000</v>
      </c>
      <c r="OX146" s="1071" t="s">
        <v>3</v>
      </c>
      <c r="OY146" s="1006">
        <f>(IF(((OW146/$C146)&lt;10),"&lt;10",ROUND((OW146/$C146),0)))</f>
        <v>4167</v>
      </c>
      <c r="OZ146" s="1110">
        <v>600</v>
      </c>
      <c r="PA146" s="1071"/>
      <c r="PB146" s="1006">
        <f>(IF(((OZ146/$C146)&lt;10),"&lt;10",ROUND((OZ146/$C146),0)))</f>
        <v>2500</v>
      </c>
    </row>
    <row r="147" spans="1:418" s="700" customFormat="1" ht="12.75" customHeight="1" x14ac:dyDescent="0.25">
      <c r="A147" s="1091" t="s">
        <v>151</v>
      </c>
      <c r="B147" s="769" t="s">
        <v>557</v>
      </c>
      <c r="C147" s="869">
        <v>9.8000000000000007</v>
      </c>
      <c r="D147" s="770" t="s">
        <v>2</v>
      </c>
      <c r="E147" s="1111">
        <v>1</v>
      </c>
      <c r="F147" s="854" t="s">
        <v>12</v>
      </c>
      <c r="G147" s="854"/>
      <c r="H147" s="1111">
        <v>1</v>
      </c>
      <c r="I147" s="854" t="s">
        <v>12</v>
      </c>
      <c r="J147" s="854"/>
      <c r="K147" s="1111">
        <v>1</v>
      </c>
      <c r="L147" s="854" t="s">
        <v>12</v>
      </c>
      <c r="M147" s="854"/>
      <c r="N147" s="1111">
        <v>1</v>
      </c>
      <c r="O147" s="854" t="s">
        <v>12</v>
      </c>
      <c r="P147" s="854"/>
      <c r="Q147" s="1111">
        <v>1</v>
      </c>
      <c r="R147" s="854" t="s">
        <v>12</v>
      </c>
      <c r="S147" s="854"/>
      <c r="T147" s="1111">
        <v>1</v>
      </c>
      <c r="U147" s="854" t="s">
        <v>12</v>
      </c>
      <c r="V147" s="854"/>
      <c r="W147" s="1111">
        <v>1</v>
      </c>
      <c r="X147" s="854" t="s">
        <v>12</v>
      </c>
      <c r="Y147" s="854"/>
      <c r="Z147" s="1111">
        <v>1</v>
      </c>
      <c r="AA147" s="854" t="s">
        <v>12</v>
      </c>
      <c r="AB147" s="854"/>
      <c r="AC147" s="1111">
        <v>1</v>
      </c>
      <c r="AD147" s="854" t="s">
        <v>12</v>
      </c>
      <c r="AE147" s="854"/>
      <c r="AF147" s="1111">
        <v>1</v>
      </c>
      <c r="AG147" s="854" t="s">
        <v>12</v>
      </c>
      <c r="AH147" s="854"/>
      <c r="AI147" s="1111">
        <v>1</v>
      </c>
      <c r="AJ147" s="854" t="s">
        <v>12</v>
      </c>
      <c r="AK147" s="1006"/>
      <c r="AL147" s="1111">
        <v>1</v>
      </c>
      <c r="AM147" s="854" t="s">
        <v>12</v>
      </c>
      <c r="AN147" s="903"/>
      <c r="AO147" s="1111">
        <v>1</v>
      </c>
      <c r="AP147" s="854" t="s">
        <v>12</v>
      </c>
      <c r="AQ147" s="1006"/>
      <c r="AR147" s="1111">
        <v>1</v>
      </c>
      <c r="AS147" s="854" t="s">
        <v>12</v>
      </c>
      <c r="AT147" s="903"/>
      <c r="AU147" s="1111">
        <v>1</v>
      </c>
      <c r="AV147" s="854" t="s">
        <v>12</v>
      </c>
      <c r="AW147" s="1006"/>
      <c r="AX147" s="1111">
        <v>1</v>
      </c>
      <c r="AY147" s="854" t="s">
        <v>12</v>
      </c>
      <c r="AZ147" s="903"/>
      <c r="BA147" s="1111">
        <v>1</v>
      </c>
      <c r="BB147" s="854" t="s">
        <v>12</v>
      </c>
      <c r="BC147" s="903"/>
      <c r="BD147" s="1111">
        <v>1</v>
      </c>
      <c r="BE147" s="854" t="s">
        <v>12</v>
      </c>
      <c r="BF147" s="903"/>
      <c r="BG147" s="1111">
        <v>1</v>
      </c>
      <c r="BH147" s="854" t="s">
        <v>12</v>
      </c>
      <c r="BI147" s="903"/>
      <c r="BJ147" s="1111">
        <v>1</v>
      </c>
      <c r="BK147" s="854" t="s">
        <v>12</v>
      </c>
      <c r="BL147" s="903"/>
      <c r="BM147" s="1111">
        <v>1</v>
      </c>
      <c r="BN147" s="854" t="s">
        <v>12</v>
      </c>
      <c r="BO147" s="903"/>
      <c r="BP147" s="1111">
        <v>1</v>
      </c>
      <c r="BQ147" s="854" t="s">
        <v>12</v>
      </c>
      <c r="BR147" s="903"/>
      <c r="BS147" s="1111">
        <v>1</v>
      </c>
      <c r="BT147" s="854" t="s">
        <v>12</v>
      </c>
      <c r="BU147" s="1111">
        <v>1</v>
      </c>
      <c r="BV147" s="903"/>
      <c r="BW147" s="903"/>
      <c r="BX147" s="1111">
        <v>1</v>
      </c>
      <c r="BY147" s="854" t="s">
        <v>12</v>
      </c>
      <c r="BZ147" s="854"/>
      <c r="CA147" s="1111">
        <v>1</v>
      </c>
      <c r="CB147" s="854" t="s">
        <v>12</v>
      </c>
      <c r="CC147" s="1006"/>
      <c r="CD147" s="1111">
        <v>1</v>
      </c>
      <c r="CE147" s="854" t="s">
        <v>12</v>
      </c>
      <c r="CF147" s="903"/>
      <c r="CG147" s="1111">
        <v>1</v>
      </c>
      <c r="CH147" s="854" t="s">
        <v>12</v>
      </c>
      <c r="CI147" s="903"/>
      <c r="CJ147" s="1111">
        <v>1</v>
      </c>
      <c r="CK147" s="854" t="s">
        <v>12</v>
      </c>
      <c r="CL147" s="854"/>
      <c r="CM147" s="1111">
        <v>1</v>
      </c>
      <c r="CN147" s="854" t="s">
        <v>12</v>
      </c>
      <c r="CO147" s="903"/>
      <c r="CP147" s="1111">
        <v>1</v>
      </c>
      <c r="CQ147" s="854" t="s">
        <v>12</v>
      </c>
      <c r="CR147" s="854"/>
      <c r="CS147" s="1111">
        <v>1</v>
      </c>
      <c r="CT147" s="854" t="s">
        <v>12</v>
      </c>
      <c r="CU147" s="854"/>
      <c r="CV147" s="1111">
        <v>1</v>
      </c>
      <c r="CW147" s="854" t="s">
        <v>12</v>
      </c>
      <c r="CX147" s="854"/>
      <c r="CY147" s="1111">
        <v>1</v>
      </c>
      <c r="CZ147" s="854" t="s">
        <v>12</v>
      </c>
      <c r="DA147" s="854"/>
      <c r="DB147" s="1111">
        <v>1</v>
      </c>
      <c r="DC147" s="854" t="s">
        <v>12</v>
      </c>
      <c r="DD147" s="1111">
        <v>1</v>
      </c>
      <c r="DE147" s="854" t="s">
        <v>12</v>
      </c>
      <c r="DF147" s="1111">
        <v>1</v>
      </c>
      <c r="DG147" s="854" t="s">
        <v>12</v>
      </c>
      <c r="DH147" s="903"/>
      <c r="DI147" s="1111">
        <v>0.12</v>
      </c>
      <c r="DJ147" s="854" t="s">
        <v>8</v>
      </c>
      <c r="DK147" s="854"/>
      <c r="DL147" s="1111">
        <v>1</v>
      </c>
      <c r="DM147" s="854" t="s">
        <v>12</v>
      </c>
      <c r="DN147" s="854"/>
      <c r="DO147" s="1111">
        <v>1</v>
      </c>
      <c r="DP147" s="854" t="s">
        <v>12</v>
      </c>
      <c r="DQ147" s="854"/>
      <c r="DR147" s="1111">
        <v>0.18</v>
      </c>
      <c r="DS147" s="854" t="s">
        <v>8</v>
      </c>
      <c r="DT147" s="903"/>
      <c r="DU147" s="1111">
        <v>0.14000000000000001</v>
      </c>
      <c r="DV147" s="854" t="s">
        <v>8</v>
      </c>
      <c r="DW147" s="903"/>
      <c r="DX147" s="1111">
        <v>1</v>
      </c>
      <c r="DY147" s="854" t="s">
        <v>12</v>
      </c>
      <c r="DZ147" s="903"/>
      <c r="EA147" s="1111">
        <v>0.5</v>
      </c>
      <c r="EB147" s="854" t="s">
        <v>12</v>
      </c>
      <c r="EC147" s="903"/>
      <c r="ED147" s="1111">
        <v>0.5</v>
      </c>
      <c r="EE147" s="854" t="s">
        <v>12</v>
      </c>
      <c r="EF147" s="1111">
        <v>0.5</v>
      </c>
      <c r="EG147" s="854" t="s">
        <v>12</v>
      </c>
      <c r="EH147" s="854"/>
      <c r="EI147" s="1111">
        <v>0.5</v>
      </c>
      <c r="EJ147" s="854" t="s">
        <v>12</v>
      </c>
      <c r="EK147" s="903"/>
      <c r="EL147" s="1111">
        <v>0.5</v>
      </c>
      <c r="EM147" s="854" t="s">
        <v>12</v>
      </c>
      <c r="EN147" s="903"/>
      <c r="EO147" s="1111">
        <v>0.5</v>
      </c>
      <c r="EP147" s="854" t="s">
        <v>12</v>
      </c>
      <c r="EQ147" s="1006"/>
      <c r="ER147" s="1111">
        <v>0.5</v>
      </c>
      <c r="ES147" s="854" t="s">
        <v>12</v>
      </c>
      <c r="ET147" s="1006"/>
      <c r="EU147" s="1111">
        <v>1.1000000000000001</v>
      </c>
      <c r="EV147" s="854" t="s">
        <v>12</v>
      </c>
      <c r="EW147" s="903"/>
      <c r="EX147" s="1111">
        <v>0.5</v>
      </c>
      <c r="EY147" s="854" t="s">
        <v>12</v>
      </c>
      <c r="EZ147" s="854"/>
      <c r="FA147" s="1111">
        <v>0.5</v>
      </c>
      <c r="FB147" s="854" t="s">
        <v>12</v>
      </c>
      <c r="FC147" s="1006"/>
      <c r="FD147" s="1111">
        <v>0.5</v>
      </c>
      <c r="FE147" s="854" t="s">
        <v>12</v>
      </c>
      <c r="FF147" s="1006"/>
      <c r="FG147" s="1111">
        <v>0.5</v>
      </c>
      <c r="FH147" s="854" t="s">
        <v>12</v>
      </c>
      <c r="FI147" s="903"/>
      <c r="FJ147" s="1111">
        <v>0.5</v>
      </c>
      <c r="FK147" s="854" t="s">
        <v>12</v>
      </c>
      <c r="FL147" s="903"/>
      <c r="FM147" s="1111">
        <v>5</v>
      </c>
      <c r="FN147" s="854" t="s">
        <v>12</v>
      </c>
      <c r="FO147" s="1006"/>
      <c r="FP147" s="1111">
        <v>1.1000000000000001</v>
      </c>
      <c r="FQ147" s="854" t="s">
        <v>12</v>
      </c>
      <c r="FR147" s="903"/>
      <c r="FS147" s="1111">
        <v>0.5</v>
      </c>
      <c r="FT147" s="854" t="s">
        <v>12</v>
      </c>
      <c r="FU147" s="854"/>
      <c r="FV147" s="1111">
        <v>0.5</v>
      </c>
      <c r="FW147" s="854" t="s">
        <v>12</v>
      </c>
      <c r="FX147" s="903"/>
      <c r="FY147" s="1111">
        <v>0.5</v>
      </c>
      <c r="FZ147" s="854" t="s">
        <v>12</v>
      </c>
      <c r="GA147" s="903"/>
      <c r="GB147" s="1111">
        <v>0.5</v>
      </c>
      <c r="GC147" s="854" t="s">
        <v>12</v>
      </c>
      <c r="GD147" s="903"/>
      <c r="GE147" s="1111">
        <v>0.5</v>
      </c>
      <c r="GF147" s="854" t="s">
        <v>12</v>
      </c>
      <c r="GG147" s="903"/>
      <c r="GH147" s="1111">
        <v>5</v>
      </c>
      <c r="GI147" s="854" t="s">
        <v>12</v>
      </c>
      <c r="GJ147" s="903"/>
      <c r="GK147" s="780">
        <v>1</v>
      </c>
      <c r="GL147" s="855" t="s">
        <v>12</v>
      </c>
      <c r="GM147" s="903"/>
      <c r="GN147" s="780">
        <v>1</v>
      </c>
      <c r="GO147" s="855" t="s">
        <v>12</v>
      </c>
      <c r="GP147" s="855"/>
      <c r="GQ147" s="780">
        <v>1</v>
      </c>
      <c r="GR147" s="855" t="s">
        <v>12</v>
      </c>
      <c r="GS147" s="903"/>
      <c r="GT147" s="780">
        <v>1</v>
      </c>
      <c r="GU147" s="855" t="s">
        <v>12</v>
      </c>
      <c r="GV147" s="903"/>
      <c r="GW147" s="780">
        <v>1</v>
      </c>
      <c r="GX147" s="855" t="s">
        <v>12</v>
      </c>
      <c r="GY147" s="903"/>
      <c r="GZ147" s="780">
        <v>5</v>
      </c>
      <c r="HA147" s="855" t="s">
        <v>12</v>
      </c>
      <c r="HB147" s="903"/>
      <c r="HC147" s="780">
        <v>1</v>
      </c>
      <c r="HD147" s="855" t="s">
        <v>12</v>
      </c>
      <c r="HE147" s="855"/>
      <c r="HF147" s="780">
        <v>1</v>
      </c>
      <c r="HG147" s="855" t="s">
        <v>12</v>
      </c>
      <c r="HH147" s="855"/>
      <c r="HI147" s="780">
        <v>0.39000000000000007</v>
      </c>
      <c r="HJ147" s="855" t="s">
        <v>8</v>
      </c>
      <c r="HK147" s="855"/>
      <c r="HL147" s="780">
        <v>0.38</v>
      </c>
      <c r="HM147" s="855" t="s">
        <v>8</v>
      </c>
      <c r="HN147" s="855"/>
      <c r="HO147" s="780">
        <v>1</v>
      </c>
      <c r="HP147" s="855" t="s">
        <v>12</v>
      </c>
      <c r="HQ147" s="855"/>
      <c r="HR147" s="780">
        <v>1</v>
      </c>
      <c r="HS147" s="855" t="s">
        <v>12</v>
      </c>
      <c r="HT147" s="855"/>
      <c r="HU147" s="780">
        <v>1</v>
      </c>
      <c r="HV147" s="855" t="s">
        <v>12</v>
      </c>
      <c r="HW147" s="855"/>
      <c r="HX147" s="780">
        <v>0.22</v>
      </c>
      <c r="HY147" s="855" t="s">
        <v>8</v>
      </c>
      <c r="HZ147" s="855"/>
      <c r="IA147" s="780">
        <v>1</v>
      </c>
      <c r="IB147" s="855" t="s">
        <v>12</v>
      </c>
      <c r="IC147" s="855"/>
      <c r="ID147" s="780">
        <v>0.13</v>
      </c>
      <c r="IE147" s="855" t="s">
        <v>8</v>
      </c>
      <c r="IF147" s="855"/>
      <c r="IG147" s="780">
        <v>1</v>
      </c>
      <c r="IH147" s="855" t="s">
        <v>12</v>
      </c>
      <c r="II147" s="855"/>
      <c r="IJ147" s="780">
        <v>1</v>
      </c>
      <c r="IK147" s="855" t="s">
        <v>12</v>
      </c>
      <c r="IL147" s="780">
        <v>1</v>
      </c>
      <c r="IM147" s="855" t="s">
        <v>12</v>
      </c>
      <c r="IN147" s="780">
        <v>0.14000000000000001</v>
      </c>
      <c r="IO147" s="855" t="s">
        <v>8</v>
      </c>
      <c r="IP147" s="855"/>
      <c r="IQ147" s="780">
        <v>1</v>
      </c>
      <c r="IR147" s="855" t="s">
        <v>12</v>
      </c>
      <c r="IS147" s="855"/>
      <c r="IT147" s="780">
        <v>1</v>
      </c>
      <c r="IU147" s="855" t="s">
        <v>12</v>
      </c>
      <c r="IV147" s="855"/>
      <c r="IW147" s="1070"/>
      <c r="IX147" s="1070"/>
      <c r="IY147" s="1070"/>
      <c r="IZ147" s="1070"/>
      <c r="JA147" s="1070"/>
      <c r="JB147" s="1070"/>
      <c r="JC147" s="1070"/>
      <c r="JD147" s="1070"/>
      <c r="JE147" s="1070"/>
      <c r="JF147" s="1070"/>
      <c r="JG147" s="1070"/>
      <c r="JH147" s="1070"/>
      <c r="JI147" s="1070"/>
      <c r="JJ147" s="1070"/>
      <c r="JK147" s="1070"/>
      <c r="JL147" s="1070"/>
      <c r="JM147" s="913"/>
      <c r="JN147" s="913"/>
      <c r="JO147" s="861"/>
      <c r="JP147" s="861"/>
      <c r="JQ147" s="903"/>
      <c r="JR147" s="861"/>
      <c r="JS147" s="861"/>
      <c r="JT147" s="903"/>
      <c r="JU147" s="861"/>
      <c r="JV147" s="861"/>
      <c r="JW147" s="903"/>
      <c r="JX147" s="861"/>
      <c r="JY147" s="997"/>
      <c r="JZ147" s="903"/>
      <c r="KA147" s="1112"/>
      <c r="KB147" s="861"/>
      <c r="KC147" s="903"/>
      <c r="KD147" s="1112"/>
      <c r="KE147" s="861"/>
      <c r="KF147" s="903"/>
      <c r="KG147" s="1112"/>
      <c r="KH147" s="861"/>
      <c r="KI147" s="903"/>
      <c r="KJ147" s="946"/>
      <c r="KK147" s="861"/>
      <c r="KL147" s="861"/>
      <c r="KM147" s="861"/>
      <c r="KN147" s="997"/>
      <c r="KO147" s="997"/>
      <c r="KP147" s="997"/>
      <c r="KQ147" s="997"/>
      <c r="KR147" s="997"/>
      <c r="KS147" s="1113"/>
      <c r="KT147" s="997"/>
      <c r="KU147" s="997"/>
      <c r="KV147" s="1113"/>
      <c r="KW147" s="997"/>
      <c r="KX147" s="997"/>
      <c r="KY147" s="1113"/>
      <c r="KZ147" s="997"/>
      <c r="LA147" s="997"/>
      <c r="LB147" s="997"/>
      <c r="LC147" s="997"/>
      <c r="LD147" s="1102"/>
      <c r="LE147" s="861"/>
      <c r="LF147" s="861"/>
      <c r="LG147" s="1102"/>
      <c r="LH147" s="861"/>
      <c r="LI147" s="861"/>
      <c r="LJ147" s="1102"/>
      <c r="LK147" s="861"/>
      <c r="LL147" s="997"/>
      <c r="LM147" s="1102"/>
      <c r="LN147" s="1114"/>
      <c r="LO147" s="861"/>
      <c r="LP147" s="1102"/>
      <c r="LQ147" s="1114"/>
      <c r="LR147" s="861"/>
      <c r="LS147" s="1102"/>
      <c r="LT147" s="1114"/>
      <c r="LU147" s="861"/>
      <c r="LV147" s="1102"/>
      <c r="LW147" s="861"/>
      <c r="LX147" s="861"/>
      <c r="LY147" s="1102"/>
      <c r="LZ147" s="861"/>
      <c r="MA147" s="997"/>
      <c r="MB147" s="1102"/>
      <c r="MC147" s="861"/>
      <c r="MD147" s="861"/>
      <c r="ME147" s="1102"/>
      <c r="MF147" s="861"/>
      <c r="MG147" s="861"/>
      <c r="MH147" s="1102"/>
      <c r="MI147" s="1114"/>
      <c r="MJ147" s="997"/>
      <c r="MK147" s="1102"/>
      <c r="ML147" s="997"/>
      <c r="MM147" s="997"/>
      <c r="MN147" s="1102"/>
      <c r="MO147" s="997"/>
      <c r="MP147" s="997"/>
      <c r="MQ147" s="1102"/>
      <c r="MR147" s="1115"/>
      <c r="MS147" s="861"/>
      <c r="MT147" s="1102"/>
      <c r="MU147" s="1115"/>
      <c r="MV147" s="861"/>
      <c r="MW147" s="1102"/>
      <c r="MX147" s="861"/>
      <c r="MY147" s="861"/>
      <c r="MZ147" s="1102"/>
      <c r="NA147" s="1096"/>
      <c r="NB147" s="997"/>
      <c r="NC147" s="1102"/>
      <c r="ND147" s="1116"/>
      <c r="NE147" s="861"/>
      <c r="NF147" s="1102"/>
      <c r="NG147" s="903"/>
      <c r="NH147" s="903"/>
      <c r="NI147" s="1102"/>
      <c r="NJ147" s="903"/>
      <c r="NK147" s="903"/>
      <c r="NL147" s="1102"/>
      <c r="NM147" s="861"/>
      <c r="NN147" s="861"/>
      <c r="NO147" s="1102"/>
      <c r="NP147" s="861"/>
      <c r="NQ147" s="861"/>
      <c r="NR147" s="1102"/>
      <c r="NS147" s="1115"/>
      <c r="NT147" s="861"/>
      <c r="NU147" s="1102"/>
      <c r="NV147" s="1117"/>
      <c r="NW147" s="861"/>
      <c r="NX147" s="1102"/>
      <c r="NY147" s="1114"/>
      <c r="NZ147" s="861"/>
      <c r="OA147" s="1102"/>
      <c r="OB147" s="1114"/>
      <c r="OC147" s="903"/>
      <c r="OD147" s="1102"/>
      <c r="OE147" s="1114"/>
      <c r="OF147" s="903"/>
      <c r="OG147" s="1102"/>
      <c r="OH147" s="861"/>
      <c r="OI147" s="861"/>
      <c r="OJ147" s="1102"/>
      <c r="OK147" s="861"/>
      <c r="OL147" s="861"/>
      <c r="OM147" s="903"/>
      <c r="ON147" s="1115"/>
      <c r="OO147" s="861"/>
      <c r="OP147" s="1006"/>
      <c r="OQ147" s="1117"/>
      <c r="OR147" s="861"/>
      <c r="OS147" s="1006"/>
      <c r="OT147" s="1114"/>
      <c r="OU147" s="1071"/>
      <c r="OV147" s="1006"/>
      <c r="OW147" s="1114"/>
      <c r="OX147" s="1071"/>
      <c r="OY147" s="1006"/>
      <c r="OZ147" s="1114"/>
      <c r="PA147" s="1071"/>
      <c r="PB147" s="1006"/>
    </row>
    <row r="148" spans="1:418" s="700" customFormat="1" ht="12.75" customHeight="1" x14ac:dyDescent="0.25">
      <c r="A148" s="1091" t="s">
        <v>152</v>
      </c>
      <c r="B148" s="769" t="s">
        <v>557</v>
      </c>
      <c r="C148" s="2230" t="s">
        <v>2</v>
      </c>
      <c r="D148" s="770" t="s">
        <v>2</v>
      </c>
      <c r="E148" s="1111">
        <v>1</v>
      </c>
      <c r="F148" s="854" t="s">
        <v>12</v>
      </c>
      <c r="G148" s="854"/>
      <c r="H148" s="1111">
        <v>8.4</v>
      </c>
      <c r="I148" s="854"/>
      <c r="J148" s="854"/>
      <c r="K148" s="1111">
        <v>3.7</v>
      </c>
      <c r="L148" s="854"/>
      <c r="M148" s="854"/>
      <c r="N148" s="1111">
        <v>1</v>
      </c>
      <c r="O148" s="854" t="s">
        <v>12</v>
      </c>
      <c r="P148" s="854"/>
      <c r="Q148" s="1111">
        <v>1</v>
      </c>
      <c r="R148" s="854" t="s">
        <v>12</v>
      </c>
      <c r="S148" s="854"/>
      <c r="T148" s="1111">
        <v>1</v>
      </c>
      <c r="U148" s="854" t="s">
        <v>12</v>
      </c>
      <c r="V148" s="854"/>
      <c r="W148" s="1111">
        <v>1</v>
      </c>
      <c r="X148" s="854" t="s">
        <v>12</v>
      </c>
      <c r="Y148" s="854"/>
      <c r="Z148" s="1111">
        <v>1</v>
      </c>
      <c r="AA148" s="854" t="s">
        <v>12</v>
      </c>
      <c r="AB148" s="854"/>
      <c r="AC148" s="1111">
        <v>1</v>
      </c>
      <c r="AD148" s="854" t="s">
        <v>12</v>
      </c>
      <c r="AE148" s="854"/>
      <c r="AF148" s="1111">
        <v>1</v>
      </c>
      <c r="AG148" s="854" t="s">
        <v>12</v>
      </c>
      <c r="AH148" s="854"/>
      <c r="AI148" s="1111">
        <v>4.9000000000000004</v>
      </c>
      <c r="AJ148" s="854"/>
      <c r="AK148" s="1006"/>
      <c r="AL148" s="1111">
        <v>1</v>
      </c>
      <c r="AM148" s="854" t="s">
        <v>12</v>
      </c>
      <c r="AN148" s="903"/>
      <c r="AO148" s="1111">
        <v>13</v>
      </c>
      <c r="AP148" s="854"/>
      <c r="AQ148" s="1006"/>
      <c r="AR148" s="1111">
        <v>1</v>
      </c>
      <c r="AS148" s="854" t="s">
        <v>12</v>
      </c>
      <c r="AT148" s="903"/>
      <c r="AU148" s="1111">
        <v>1</v>
      </c>
      <c r="AV148" s="854" t="s">
        <v>12</v>
      </c>
      <c r="AW148" s="1006"/>
      <c r="AX148" s="1111">
        <v>1</v>
      </c>
      <c r="AY148" s="854" t="s">
        <v>12</v>
      </c>
      <c r="AZ148" s="903"/>
      <c r="BA148" s="1111">
        <v>0.6</v>
      </c>
      <c r="BB148" s="854" t="s">
        <v>8</v>
      </c>
      <c r="BC148" s="903"/>
      <c r="BD148" s="1111">
        <v>0.5</v>
      </c>
      <c r="BE148" s="854" t="s">
        <v>8</v>
      </c>
      <c r="BF148" s="903"/>
      <c r="BG148" s="1111">
        <v>1</v>
      </c>
      <c r="BH148" s="854" t="s">
        <v>8</v>
      </c>
      <c r="BI148" s="903"/>
      <c r="BJ148" s="1111">
        <v>1</v>
      </c>
      <c r="BK148" s="854" t="s">
        <v>12</v>
      </c>
      <c r="BL148" s="903"/>
      <c r="BM148" s="1111">
        <v>1</v>
      </c>
      <c r="BN148" s="854" t="s">
        <v>12</v>
      </c>
      <c r="BO148" s="903"/>
      <c r="BP148" s="1111">
        <v>5.8</v>
      </c>
      <c r="BQ148" s="854"/>
      <c r="BR148" s="903"/>
      <c r="BS148" s="1111">
        <v>1</v>
      </c>
      <c r="BT148" s="854" t="s">
        <v>12</v>
      </c>
      <c r="BU148" s="1111">
        <v>1</v>
      </c>
      <c r="BV148" s="903"/>
      <c r="BW148" s="903"/>
      <c r="BX148" s="1111">
        <v>1</v>
      </c>
      <c r="BY148" s="854" t="s">
        <v>12</v>
      </c>
      <c r="BZ148" s="854"/>
      <c r="CA148" s="1111">
        <v>1</v>
      </c>
      <c r="CB148" s="854" t="s">
        <v>12</v>
      </c>
      <c r="CC148" s="1006"/>
      <c r="CD148" s="1111">
        <v>1.5</v>
      </c>
      <c r="CE148" s="854"/>
      <c r="CF148" s="903"/>
      <c r="CG148" s="1111">
        <v>2.8</v>
      </c>
      <c r="CH148" s="854"/>
      <c r="CI148" s="903"/>
      <c r="CJ148" s="1111">
        <v>1</v>
      </c>
      <c r="CK148" s="854" t="s">
        <v>12</v>
      </c>
      <c r="CL148" s="854"/>
      <c r="CM148" s="1111">
        <v>0.87</v>
      </c>
      <c r="CN148" s="854" t="s">
        <v>8</v>
      </c>
      <c r="CO148" s="903"/>
      <c r="CP148" s="1111">
        <v>1</v>
      </c>
      <c r="CQ148" s="854" t="s">
        <v>12</v>
      </c>
      <c r="CR148" s="854"/>
      <c r="CS148" s="1111">
        <v>1</v>
      </c>
      <c r="CT148" s="854" t="s">
        <v>12</v>
      </c>
      <c r="CU148" s="854"/>
      <c r="CV148" s="1111">
        <v>1</v>
      </c>
      <c r="CW148" s="854" t="s">
        <v>12</v>
      </c>
      <c r="CX148" s="854"/>
      <c r="CY148" s="1111">
        <v>1</v>
      </c>
      <c r="CZ148" s="854" t="s">
        <v>12</v>
      </c>
      <c r="DA148" s="854"/>
      <c r="DB148" s="1111">
        <v>1</v>
      </c>
      <c r="DC148" s="854" t="s">
        <v>12</v>
      </c>
      <c r="DD148" s="1111">
        <v>1</v>
      </c>
      <c r="DE148" s="854" t="s">
        <v>12</v>
      </c>
      <c r="DF148" s="1111">
        <v>16</v>
      </c>
      <c r="DG148" s="854"/>
      <c r="DH148" s="903"/>
      <c r="DI148" s="1111">
        <v>1</v>
      </c>
      <c r="DJ148" s="854" t="s">
        <v>12</v>
      </c>
      <c r="DK148" s="854"/>
      <c r="DL148" s="1111">
        <v>1</v>
      </c>
      <c r="DM148" s="854" t="s">
        <v>12</v>
      </c>
      <c r="DN148" s="854"/>
      <c r="DO148" s="1111">
        <v>1</v>
      </c>
      <c r="DP148" s="854" t="s">
        <v>12</v>
      </c>
      <c r="DQ148" s="854"/>
      <c r="DR148" s="1111">
        <v>4.5</v>
      </c>
      <c r="DS148" s="854"/>
      <c r="DT148" s="903"/>
      <c r="DU148" s="1111">
        <v>3.7</v>
      </c>
      <c r="DV148" s="854"/>
      <c r="DW148" s="903"/>
      <c r="DX148" s="1111">
        <v>1.5</v>
      </c>
      <c r="DY148" s="854"/>
      <c r="DZ148" s="903"/>
      <c r="EA148" s="1111">
        <v>6.7</v>
      </c>
      <c r="EB148" s="854"/>
      <c r="EC148" s="903"/>
      <c r="ED148" s="1111">
        <v>0.5</v>
      </c>
      <c r="EE148" s="854" t="s">
        <v>12</v>
      </c>
      <c r="EF148" s="1111">
        <v>0.5</v>
      </c>
      <c r="EG148" s="854" t="s">
        <v>12</v>
      </c>
      <c r="EH148" s="854"/>
      <c r="EI148" s="1111">
        <v>1.9</v>
      </c>
      <c r="EJ148" s="854"/>
      <c r="EK148" s="903"/>
      <c r="EL148" s="1111">
        <v>0.5</v>
      </c>
      <c r="EM148" s="854" t="s">
        <v>12</v>
      </c>
      <c r="EN148" s="903"/>
      <c r="EO148" s="1111">
        <v>4.3</v>
      </c>
      <c r="EP148" s="854"/>
      <c r="EQ148" s="1006"/>
      <c r="ER148" s="1111">
        <v>4.4000000000000004</v>
      </c>
      <c r="ES148" s="854"/>
      <c r="ET148" s="1006"/>
      <c r="EU148" s="1111">
        <v>5.2</v>
      </c>
      <c r="EV148" s="854"/>
      <c r="EW148" s="903"/>
      <c r="EX148" s="1111">
        <v>0.5</v>
      </c>
      <c r="EY148" s="854" t="s">
        <v>12</v>
      </c>
      <c r="EZ148" s="854"/>
      <c r="FA148" s="1111">
        <v>0.5</v>
      </c>
      <c r="FB148" s="854" t="s">
        <v>12</v>
      </c>
      <c r="FC148" s="1006"/>
      <c r="FD148" s="1111">
        <v>0.5</v>
      </c>
      <c r="FE148" s="854" t="s">
        <v>12</v>
      </c>
      <c r="FF148" s="1006"/>
      <c r="FG148" s="1111">
        <v>1.9</v>
      </c>
      <c r="FH148" s="854"/>
      <c r="FI148" s="903"/>
      <c r="FJ148" s="1111">
        <v>0.5</v>
      </c>
      <c r="FK148" s="854" t="s">
        <v>12</v>
      </c>
      <c r="FL148" s="903"/>
      <c r="FM148" s="1111">
        <v>9.9</v>
      </c>
      <c r="FN148" s="854"/>
      <c r="FO148" s="1006"/>
      <c r="FP148" s="1111">
        <v>5</v>
      </c>
      <c r="FQ148" s="854"/>
      <c r="FR148" s="903"/>
      <c r="FS148" s="1111">
        <v>0.5</v>
      </c>
      <c r="FT148" s="854" t="s">
        <v>12</v>
      </c>
      <c r="FU148" s="854"/>
      <c r="FV148" s="1111">
        <v>0.5</v>
      </c>
      <c r="FW148" s="854" t="s">
        <v>12</v>
      </c>
      <c r="FX148" s="903"/>
      <c r="FY148" s="1111">
        <v>0.5</v>
      </c>
      <c r="FZ148" s="854" t="s">
        <v>12</v>
      </c>
      <c r="GA148" s="903"/>
      <c r="GB148" s="1111">
        <v>1.9</v>
      </c>
      <c r="GC148" s="854"/>
      <c r="GD148" s="903"/>
      <c r="GE148" s="1111">
        <v>0.93</v>
      </c>
      <c r="GF148" s="854"/>
      <c r="GG148" s="903"/>
      <c r="GH148" s="1111">
        <v>12</v>
      </c>
      <c r="GI148" s="854"/>
      <c r="GJ148" s="903"/>
      <c r="GK148" s="780">
        <v>3.1000000000000005</v>
      </c>
      <c r="GL148" s="855" t="s">
        <v>3</v>
      </c>
      <c r="GM148" s="903"/>
      <c r="GN148" s="780">
        <v>1</v>
      </c>
      <c r="GO148" s="855" t="s">
        <v>12</v>
      </c>
      <c r="GP148" s="855"/>
      <c r="GQ148" s="780">
        <v>1</v>
      </c>
      <c r="GR148" s="855" t="s">
        <v>12</v>
      </c>
      <c r="GS148" s="903"/>
      <c r="GT148" s="780">
        <v>0.97</v>
      </c>
      <c r="GU148" s="855" t="s">
        <v>8</v>
      </c>
      <c r="GV148" s="903"/>
      <c r="GW148" s="780">
        <v>2.2999999999999998</v>
      </c>
      <c r="GX148" s="855" t="s">
        <v>3</v>
      </c>
      <c r="GY148" s="903"/>
      <c r="GZ148" s="780">
        <v>4.2</v>
      </c>
      <c r="HA148" s="855" t="s">
        <v>8</v>
      </c>
      <c r="HB148" s="903"/>
      <c r="HC148" s="780">
        <v>1</v>
      </c>
      <c r="HD148" s="855" t="s">
        <v>12</v>
      </c>
      <c r="HE148" s="855"/>
      <c r="HF148" s="780">
        <v>1</v>
      </c>
      <c r="HG148" s="855" t="s">
        <v>12</v>
      </c>
      <c r="HH148" s="855"/>
      <c r="HI148" s="780">
        <v>1</v>
      </c>
      <c r="HJ148" s="855" t="s">
        <v>12</v>
      </c>
      <c r="HK148" s="855"/>
      <c r="HL148" s="780">
        <v>1</v>
      </c>
      <c r="HM148" s="855" t="s">
        <v>12</v>
      </c>
      <c r="HN148" s="855"/>
      <c r="HO148" s="780">
        <v>1</v>
      </c>
      <c r="HP148" s="855" t="s">
        <v>12</v>
      </c>
      <c r="HQ148" s="855"/>
      <c r="HR148" s="780">
        <v>1</v>
      </c>
      <c r="HS148" s="855" t="s">
        <v>12</v>
      </c>
      <c r="HT148" s="855"/>
      <c r="HU148" s="780">
        <v>1</v>
      </c>
      <c r="HV148" s="855" t="s">
        <v>12</v>
      </c>
      <c r="HW148" s="855"/>
      <c r="HX148" s="780">
        <v>1</v>
      </c>
      <c r="HY148" s="855" t="s">
        <v>12</v>
      </c>
      <c r="HZ148" s="855"/>
      <c r="IA148" s="780">
        <v>1</v>
      </c>
      <c r="IB148" s="855" t="s">
        <v>12</v>
      </c>
      <c r="IC148" s="855"/>
      <c r="ID148" s="780">
        <v>1</v>
      </c>
      <c r="IE148" s="855" t="s">
        <v>12</v>
      </c>
      <c r="IF148" s="855"/>
      <c r="IG148" s="780">
        <v>1</v>
      </c>
      <c r="IH148" s="855" t="s">
        <v>12</v>
      </c>
      <c r="II148" s="855"/>
      <c r="IJ148" s="780">
        <v>1</v>
      </c>
      <c r="IK148" s="855" t="s">
        <v>12</v>
      </c>
      <c r="IL148" s="780">
        <v>1</v>
      </c>
      <c r="IM148" s="855" t="s">
        <v>12</v>
      </c>
      <c r="IN148" s="780">
        <v>0.36</v>
      </c>
      <c r="IO148" s="855" t="s">
        <v>8</v>
      </c>
      <c r="IP148" s="855"/>
      <c r="IQ148" s="780">
        <v>1</v>
      </c>
      <c r="IR148" s="855" t="s">
        <v>12</v>
      </c>
      <c r="IS148" s="855"/>
      <c r="IT148" s="780">
        <v>1</v>
      </c>
      <c r="IU148" s="855" t="s">
        <v>12</v>
      </c>
      <c r="IV148" s="855"/>
      <c r="IW148" s="1070"/>
      <c r="IX148" s="1070"/>
      <c r="IY148" s="1070"/>
      <c r="IZ148" s="1070"/>
      <c r="JA148" s="1070"/>
      <c r="JB148" s="1070"/>
      <c r="JC148" s="1070"/>
      <c r="JD148" s="1070"/>
      <c r="JE148" s="1070"/>
      <c r="JF148" s="1070"/>
      <c r="JG148" s="1070"/>
      <c r="JH148" s="1070"/>
      <c r="JI148" s="1070"/>
      <c r="JJ148" s="1070"/>
      <c r="JK148" s="1070"/>
      <c r="JL148" s="1070"/>
      <c r="JM148" s="913"/>
      <c r="JN148" s="913"/>
      <c r="JO148" s="861"/>
      <c r="JP148" s="861"/>
      <c r="JQ148" s="903"/>
      <c r="JR148" s="861"/>
      <c r="JS148" s="861"/>
      <c r="JT148" s="903"/>
      <c r="JU148" s="861"/>
      <c r="JV148" s="861"/>
      <c r="JW148" s="903"/>
      <c r="JX148" s="861"/>
      <c r="JY148" s="997"/>
      <c r="JZ148" s="903"/>
      <c r="KA148" s="1112"/>
      <c r="KB148" s="861"/>
      <c r="KC148" s="903"/>
      <c r="KD148" s="1112"/>
      <c r="KE148" s="861"/>
      <c r="KF148" s="903"/>
      <c r="KG148" s="1112"/>
      <c r="KH148" s="861"/>
      <c r="KI148" s="903"/>
      <c r="KJ148" s="946"/>
      <c r="KK148" s="861"/>
      <c r="KL148" s="861"/>
      <c r="KM148" s="861"/>
      <c r="KN148" s="997"/>
      <c r="KO148" s="997"/>
      <c r="KP148" s="997"/>
      <c r="KQ148" s="997"/>
      <c r="KR148" s="997"/>
      <c r="KS148" s="1113"/>
      <c r="KT148" s="997"/>
      <c r="KU148" s="997"/>
      <c r="KV148" s="1113"/>
      <c r="KW148" s="997"/>
      <c r="KX148" s="997"/>
      <c r="KY148" s="1113"/>
      <c r="KZ148" s="997"/>
      <c r="LA148" s="997"/>
      <c r="LB148" s="997"/>
      <c r="LC148" s="997"/>
      <c r="LD148" s="1102"/>
      <c r="LE148" s="861"/>
      <c r="LF148" s="861"/>
      <c r="LG148" s="1102"/>
      <c r="LH148" s="861"/>
      <c r="LI148" s="861"/>
      <c r="LJ148" s="1102"/>
      <c r="LK148" s="861"/>
      <c r="LL148" s="997"/>
      <c r="LM148" s="1102"/>
      <c r="LN148" s="1114"/>
      <c r="LO148" s="861"/>
      <c r="LP148" s="1102"/>
      <c r="LQ148" s="1114"/>
      <c r="LR148" s="861"/>
      <c r="LS148" s="1102"/>
      <c r="LT148" s="1114"/>
      <c r="LU148" s="861"/>
      <c r="LV148" s="1102"/>
      <c r="LW148" s="861"/>
      <c r="LX148" s="861"/>
      <c r="LY148" s="1102"/>
      <c r="LZ148" s="861"/>
      <c r="MA148" s="997"/>
      <c r="MB148" s="1102"/>
      <c r="MC148" s="861"/>
      <c r="MD148" s="861"/>
      <c r="ME148" s="1102"/>
      <c r="MF148" s="861"/>
      <c r="MG148" s="861"/>
      <c r="MH148" s="1102"/>
      <c r="MI148" s="1114"/>
      <c r="MJ148" s="997"/>
      <c r="MK148" s="1102"/>
      <c r="ML148" s="997"/>
      <c r="MM148" s="997"/>
      <c r="MN148" s="1102"/>
      <c r="MO148" s="997"/>
      <c r="MP148" s="997"/>
      <c r="MQ148" s="1102"/>
      <c r="MR148" s="1115"/>
      <c r="MS148" s="861"/>
      <c r="MT148" s="1102"/>
      <c r="MU148" s="1115"/>
      <c r="MV148" s="861"/>
      <c r="MW148" s="1102"/>
      <c r="MX148" s="861"/>
      <c r="MY148" s="861"/>
      <c r="MZ148" s="1102"/>
      <c r="NA148" s="1096"/>
      <c r="NB148" s="997"/>
      <c r="NC148" s="1102"/>
      <c r="ND148" s="1116"/>
      <c r="NE148" s="861"/>
      <c r="NF148" s="1102"/>
      <c r="NG148" s="903"/>
      <c r="NH148" s="903"/>
      <c r="NI148" s="1102"/>
      <c r="NJ148" s="903"/>
      <c r="NK148" s="903"/>
      <c r="NL148" s="1102"/>
      <c r="NM148" s="861"/>
      <c r="NN148" s="861"/>
      <c r="NO148" s="1102"/>
      <c r="NP148" s="861"/>
      <c r="NQ148" s="861"/>
      <c r="NR148" s="1102"/>
      <c r="NS148" s="1115"/>
      <c r="NT148" s="861"/>
      <c r="NU148" s="1102"/>
      <c r="NV148" s="1117"/>
      <c r="NW148" s="861"/>
      <c r="NX148" s="1102"/>
      <c r="NY148" s="1114"/>
      <c r="NZ148" s="861"/>
      <c r="OA148" s="1102"/>
      <c r="OB148" s="1114"/>
      <c r="OC148" s="903"/>
      <c r="OD148" s="1102"/>
      <c r="OE148" s="1114"/>
      <c r="OF148" s="903"/>
      <c r="OG148" s="1102"/>
      <c r="OH148" s="861"/>
      <c r="OI148" s="861"/>
      <c r="OJ148" s="1102"/>
      <c r="OK148" s="861"/>
      <c r="OL148" s="861"/>
      <c r="OM148" s="903"/>
      <c r="ON148" s="1115"/>
      <c r="OO148" s="861"/>
      <c r="OP148" s="1006"/>
      <c r="OQ148" s="1117"/>
      <c r="OR148" s="861"/>
      <c r="OS148" s="1006"/>
      <c r="OT148" s="1114"/>
      <c r="OU148" s="1071"/>
      <c r="OV148" s="1006"/>
      <c r="OW148" s="1114"/>
      <c r="OX148" s="1071"/>
      <c r="OY148" s="1006"/>
      <c r="OZ148" s="1114"/>
      <c r="PA148" s="1071"/>
      <c r="PB148" s="1006"/>
    </row>
    <row r="149" spans="1:418" s="700" customFormat="1" ht="12.75" customHeight="1" x14ac:dyDescent="0.25">
      <c r="A149" s="1091" t="s">
        <v>153</v>
      </c>
      <c r="B149" s="769" t="s">
        <v>557</v>
      </c>
      <c r="C149" s="2230" t="s">
        <v>2</v>
      </c>
      <c r="D149" s="770" t="s">
        <v>2</v>
      </c>
      <c r="E149" s="1111">
        <v>1</v>
      </c>
      <c r="F149" s="854" t="s">
        <v>12</v>
      </c>
      <c r="G149" s="854"/>
      <c r="H149" s="1111">
        <v>1</v>
      </c>
      <c r="I149" s="854" t="s">
        <v>12</v>
      </c>
      <c r="J149" s="854"/>
      <c r="K149" s="1111">
        <v>1</v>
      </c>
      <c r="L149" s="854" t="s">
        <v>12</v>
      </c>
      <c r="M149" s="854"/>
      <c r="N149" s="1111">
        <v>1</v>
      </c>
      <c r="O149" s="854" t="s">
        <v>12</v>
      </c>
      <c r="P149" s="854"/>
      <c r="Q149" s="1111">
        <v>1</v>
      </c>
      <c r="R149" s="854" t="s">
        <v>12</v>
      </c>
      <c r="S149" s="854"/>
      <c r="T149" s="1111">
        <v>1</v>
      </c>
      <c r="U149" s="854" t="s">
        <v>12</v>
      </c>
      <c r="V149" s="854"/>
      <c r="W149" s="1111">
        <v>1</v>
      </c>
      <c r="X149" s="854" t="s">
        <v>12</v>
      </c>
      <c r="Y149" s="854"/>
      <c r="Z149" s="1111">
        <v>1</v>
      </c>
      <c r="AA149" s="854" t="s">
        <v>12</v>
      </c>
      <c r="AB149" s="854"/>
      <c r="AC149" s="1111">
        <v>1</v>
      </c>
      <c r="AD149" s="854" t="s">
        <v>12</v>
      </c>
      <c r="AE149" s="854"/>
      <c r="AF149" s="1111">
        <v>1</v>
      </c>
      <c r="AG149" s="854" t="s">
        <v>12</v>
      </c>
      <c r="AH149" s="854"/>
      <c r="AI149" s="1111">
        <v>1</v>
      </c>
      <c r="AJ149" s="854" t="s">
        <v>12</v>
      </c>
      <c r="AK149" s="1006"/>
      <c r="AL149" s="1111">
        <v>1</v>
      </c>
      <c r="AM149" s="854" t="s">
        <v>12</v>
      </c>
      <c r="AN149" s="903"/>
      <c r="AO149" s="1111">
        <v>1</v>
      </c>
      <c r="AP149" s="854" t="s">
        <v>12</v>
      </c>
      <c r="AQ149" s="1006"/>
      <c r="AR149" s="1111">
        <v>1</v>
      </c>
      <c r="AS149" s="854" t="s">
        <v>12</v>
      </c>
      <c r="AT149" s="903"/>
      <c r="AU149" s="1111">
        <v>1</v>
      </c>
      <c r="AV149" s="854" t="s">
        <v>12</v>
      </c>
      <c r="AW149" s="1006"/>
      <c r="AX149" s="1111">
        <v>1</v>
      </c>
      <c r="AY149" s="854" t="s">
        <v>12</v>
      </c>
      <c r="AZ149" s="903"/>
      <c r="BA149" s="1111">
        <v>1</v>
      </c>
      <c r="BB149" s="854" t="s">
        <v>12</v>
      </c>
      <c r="BC149" s="903"/>
      <c r="BD149" s="1111">
        <v>1</v>
      </c>
      <c r="BE149" s="854" t="s">
        <v>12</v>
      </c>
      <c r="BF149" s="903"/>
      <c r="BG149" s="1111">
        <v>1</v>
      </c>
      <c r="BH149" s="854" t="s">
        <v>12</v>
      </c>
      <c r="BI149" s="903"/>
      <c r="BJ149" s="1111">
        <v>1</v>
      </c>
      <c r="BK149" s="854" t="s">
        <v>12</v>
      </c>
      <c r="BL149" s="903"/>
      <c r="BM149" s="1111">
        <v>1</v>
      </c>
      <c r="BN149" s="854" t="s">
        <v>12</v>
      </c>
      <c r="BO149" s="903"/>
      <c r="BP149" s="1111">
        <v>1</v>
      </c>
      <c r="BQ149" s="854" t="s">
        <v>12</v>
      </c>
      <c r="BR149" s="903"/>
      <c r="BS149" s="1111">
        <v>1</v>
      </c>
      <c r="BT149" s="854" t="s">
        <v>12</v>
      </c>
      <c r="BU149" s="1111">
        <v>1</v>
      </c>
      <c r="BV149" s="903"/>
      <c r="BW149" s="903"/>
      <c r="BX149" s="853"/>
      <c r="BY149" s="854" t="s">
        <v>3</v>
      </c>
      <c r="BZ149" s="854"/>
      <c r="CA149" s="853"/>
      <c r="CB149" s="854" t="s">
        <v>3</v>
      </c>
      <c r="CC149" s="1006"/>
      <c r="CD149" s="853"/>
      <c r="CE149" s="854" t="s">
        <v>3</v>
      </c>
      <c r="CF149" s="903"/>
      <c r="CG149" s="853"/>
      <c r="CH149" s="854" t="s">
        <v>3</v>
      </c>
      <c r="CI149" s="903"/>
      <c r="CJ149" s="853"/>
      <c r="CK149" s="854" t="s">
        <v>3</v>
      </c>
      <c r="CL149" s="854"/>
      <c r="CM149" s="853"/>
      <c r="CN149" s="854" t="s">
        <v>3</v>
      </c>
      <c r="CO149" s="903"/>
      <c r="CP149" s="853"/>
      <c r="CQ149" s="854" t="s">
        <v>3</v>
      </c>
      <c r="CR149" s="854"/>
      <c r="CS149" s="853"/>
      <c r="CT149" s="854" t="s">
        <v>3</v>
      </c>
      <c r="CU149" s="854"/>
      <c r="CV149" s="853"/>
      <c r="CW149" s="854" t="s">
        <v>3</v>
      </c>
      <c r="CX149" s="854"/>
      <c r="CY149" s="853"/>
      <c r="CZ149" s="854" t="s">
        <v>3</v>
      </c>
      <c r="DA149" s="854"/>
      <c r="DB149" s="853"/>
      <c r="DC149" s="854" t="s">
        <v>3</v>
      </c>
      <c r="DD149" s="853"/>
      <c r="DE149" s="854" t="s">
        <v>3</v>
      </c>
      <c r="DF149" s="853"/>
      <c r="DG149" s="854" t="s">
        <v>3</v>
      </c>
      <c r="DH149" s="903"/>
      <c r="DI149" s="853"/>
      <c r="DJ149" s="854" t="s">
        <v>3</v>
      </c>
      <c r="DK149" s="854"/>
      <c r="DL149" s="1111">
        <v>1</v>
      </c>
      <c r="DM149" s="854" t="s">
        <v>12</v>
      </c>
      <c r="DN149" s="854"/>
      <c r="DO149" s="1111">
        <v>1</v>
      </c>
      <c r="DP149" s="854" t="s">
        <v>12</v>
      </c>
      <c r="DQ149" s="854"/>
      <c r="DR149" s="853"/>
      <c r="DS149" s="854" t="s">
        <v>3</v>
      </c>
      <c r="DT149" s="903"/>
      <c r="DU149" s="853"/>
      <c r="DV149" s="854" t="s">
        <v>3</v>
      </c>
      <c r="DW149" s="903"/>
      <c r="DX149" s="853"/>
      <c r="DY149" s="854" t="s">
        <v>3</v>
      </c>
      <c r="DZ149" s="903"/>
      <c r="EA149" s="1111">
        <v>0.5</v>
      </c>
      <c r="EB149" s="854" t="s">
        <v>12</v>
      </c>
      <c r="EC149" s="903"/>
      <c r="ED149" s="1111">
        <v>0.5</v>
      </c>
      <c r="EE149" s="854" t="s">
        <v>12</v>
      </c>
      <c r="EF149" s="1111">
        <v>0.5</v>
      </c>
      <c r="EG149" s="854" t="s">
        <v>12</v>
      </c>
      <c r="EH149" s="854"/>
      <c r="EI149" s="1111">
        <v>0.5</v>
      </c>
      <c r="EJ149" s="854" t="s">
        <v>12</v>
      </c>
      <c r="EK149" s="903"/>
      <c r="EL149" s="1111">
        <v>0.5</v>
      </c>
      <c r="EM149" s="854" t="s">
        <v>12</v>
      </c>
      <c r="EN149" s="903"/>
      <c r="EO149" s="1111">
        <v>0.5</v>
      </c>
      <c r="EP149" s="854" t="s">
        <v>12</v>
      </c>
      <c r="EQ149" s="1006"/>
      <c r="ER149" s="1111">
        <v>0.5</v>
      </c>
      <c r="ES149" s="854" t="s">
        <v>12</v>
      </c>
      <c r="ET149" s="1006"/>
      <c r="EU149" s="1111">
        <v>1.1000000000000001</v>
      </c>
      <c r="EV149" s="854" t="s">
        <v>12</v>
      </c>
      <c r="EW149" s="903"/>
      <c r="EX149" s="1111">
        <v>0.5</v>
      </c>
      <c r="EY149" s="854" t="s">
        <v>12</v>
      </c>
      <c r="EZ149" s="854"/>
      <c r="FA149" s="1111">
        <v>0.5</v>
      </c>
      <c r="FB149" s="854" t="s">
        <v>12</v>
      </c>
      <c r="FC149" s="1006"/>
      <c r="FD149" s="1111">
        <v>0.5</v>
      </c>
      <c r="FE149" s="854" t="s">
        <v>12</v>
      </c>
      <c r="FF149" s="1006"/>
      <c r="FG149" s="1111">
        <v>0.5</v>
      </c>
      <c r="FH149" s="854" t="s">
        <v>12</v>
      </c>
      <c r="FI149" s="903"/>
      <c r="FJ149" s="1111">
        <v>0.5</v>
      </c>
      <c r="FK149" s="854" t="s">
        <v>12</v>
      </c>
      <c r="FL149" s="903"/>
      <c r="FM149" s="1111">
        <v>5</v>
      </c>
      <c r="FN149" s="854" t="s">
        <v>12</v>
      </c>
      <c r="FO149" s="1006"/>
      <c r="FP149" s="1111">
        <v>1.1000000000000001</v>
      </c>
      <c r="FQ149" s="854" t="s">
        <v>12</v>
      </c>
      <c r="FR149" s="903"/>
      <c r="FS149" s="1111">
        <v>0.5</v>
      </c>
      <c r="FT149" s="854" t="s">
        <v>12</v>
      </c>
      <c r="FU149" s="854"/>
      <c r="FV149" s="1111">
        <v>0.5</v>
      </c>
      <c r="FW149" s="854" t="s">
        <v>12</v>
      </c>
      <c r="FX149" s="903"/>
      <c r="FY149" s="1111">
        <v>0.5</v>
      </c>
      <c r="FZ149" s="854" t="s">
        <v>12</v>
      </c>
      <c r="GA149" s="903"/>
      <c r="GB149" s="1111">
        <v>0.5</v>
      </c>
      <c r="GC149" s="854" t="s">
        <v>12</v>
      </c>
      <c r="GD149" s="903"/>
      <c r="GE149" s="1111">
        <v>0.5</v>
      </c>
      <c r="GF149" s="854" t="s">
        <v>12</v>
      </c>
      <c r="GG149" s="903"/>
      <c r="GH149" s="1111">
        <v>5</v>
      </c>
      <c r="GI149" s="854" t="s">
        <v>12</v>
      </c>
      <c r="GJ149" s="903"/>
      <c r="GK149" s="780">
        <v>1</v>
      </c>
      <c r="GL149" s="855" t="s">
        <v>12</v>
      </c>
      <c r="GM149" s="903"/>
      <c r="GN149" s="780">
        <v>1</v>
      </c>
      <c r="GO149" s="855" t="s">
        <v>12</v>
      </c>
      <c r="GP149" s="855"/>
      <c r="GQ149" s="780">
        <v>1</v>
      </c>
      <c r="GR149" s="855" t="s">
        <v>12</v>
      </c>
      <c r="GS149" s="903"/>
      <c r="GT149" s="780">
        <v>1</v>
      </c>
      <c r="GU149" s="855" t="s">
        <v>12</v>
      </c>
      <c r="GV149" s="903"/>
      <c r="GW149" s="780">
        <v>1</v>
      </c>
      <c r="GX149" s="855" t="s">
        <v>12</v>
      </c>
      <c r="GY149" s="903"/>
      <c r="GZ149" s="780">
        <v>5</v>
      </c>
      <c r="HA149" s="855" t="s">
        <v>12</v>
      </c>
      <c r="HB149" s="903"/>
      <c r="HC149" s="780">
        <v>1</v>
      </c>
      <c r="HD149" s="855" t="s">
        <v>12</v>
      </c>
      <c r="HE149" s="855"/>
      <c r="HF149" s="780">
        <v>1</v>
      </c>
      <c r="HG149" s="855" t="s">
        <v>12</v>
      </c>
      <c r="HH149" s="855"/>
      <c r="HI149" s="780">
        <v>1</v>
      </c>
      <c r="HJ149" s="855" t="s">
        <v>12</v>
      </c>
      <c r="HK149" s="855"/>
      <c r="HL149" s="780">
        <v>1</v>
      </c>
      <c r="HM149" s="855" t="s">
        <v>12</v>
      </c>
      <c r="HN149" s="855"/>
      <c r="HO149" s="780">
        <v>1</v>
      </c>
      <c r="HP149" s="855" t="s">
        <v>12</v>
      </c>
      <c r="HQ149" s="855"/>
      <c r="HR149" s="780">
        <v>1</v>
      </c>
      <c r="HS149" s="855" t="s">
        <v>12</v>
      </c>
      <c r="HT149" s="855"/>
      <c r="HU149" s="780">
        <v>1</v>
      </c>
      <c r="HV149" s="855" t="s">
        <v>12</v>
      </c>
      <c r="HW149" s="855"/>
      <c r="HX149" s="780">
        <v>1</v>
      </c>
      <c r="HY149" s="855" t="s">
        <v>12</v>
      </c>
      <c r="HZ149" s="855"/>
      <c r="IA149" s="780">
        <v>1</v>
      </c>
      <c r="IB149" s="855" t="s">
        <v>12</v>
      </c>
      <c r="IC149" s="855"/>
      <c r="ID149" s="780">
        <v>1</v>
      </c>
      <c r="IE149" s="855" t="s">
        <v>12</v>
      </c>
      <c r="IF149" s="855"/>
      <c r="IG149" s="780">
        <v>1</v>
      </c>
      <c r="IH149" s="855" t="s">
        <v>12</v>
      </c>
      <c r="II149" s="855"/>
      <c r="IJ149" s="780">
        <v>1</v>
      </c>
      <c r="IK149" s="855" t="s">
        <v>12</v>
      </c>
      <c r="IL149" s="780">
        <v>1</v>
      </c>
      <c r="IM149" s="855" t="s">
        <v>12</v>
      </c>
      <c r="IN149" s="780">
        <v>1</v>
      </c>
      <c r="IO149" s="855" t="s">
        <v>12</v>
      </c>
      <c r="IP149" s="855"/>
      <c r="IQ149" s="780">
        <v>1</v>
      </c>
      <c r="IR149" s="855" t="s">
        <v>12</v>
      </c>
      <c r="IS149" s="855"/>
      <c r="IT149" s="780">
        <v>1</v>
      </c>
      <c r="IU149" s="855" t="s">
        <v>12</v>
      </c>
      <c r="IV149" s="855"/>
      <c r="IW149" s="1070"/>
      <c r="IX149" s="1070"/>
      <c r="IY149" s="1070"/>
      <c r="IZ149" s="1070"/>
      <c r="JA149" s="1070"/>
      <c r="JB149" s="1070"/>
      <c r="JC149" s="1070"/>
      <c r="JD149" s="1070"/>
      <c r="JE149" s="1070"/>
      <c r="JF149" s="1070"/>
      <c r="JG149" s="1070"/>
      <c r="JH149" s="1070"/>
      <c r="JI149" s="1070"/>
      <c r="JJ149" s="1070"/>
      <c r="JK149" s="1070"/>
      <c r="JL149" s="1070"/>
      <c r="JM149" s="913"/>
      <c r="JN149" s="913"/>
      <c r="JO149" s="861"/>
      <c r="JP149" s="861"/>
      <c r="JQ149" s="903"/>
      <c r="JR149" s="861"/>
      <c r="JS149" s="861"/>
      <c r="JT149" s="903"/>
      <c r="JU149" s="861"/>
      <c r="JV149" s="861"/>
      <c r="JW149" s="903"/>
      <c r="JX149" s="861"/>
      <c r="JY149" s="997"/>
      <c r="JZ149" s="903"/>
      <c r="KA149" s="1112"/>
      <c r="KB149" s="861"/>
      <c r="KC149" s="903"/>
      <c r="KD149" s="1112"/>
      <c r="KE149" s="861"/>
      <c r="KF149" s="903"/>
      <c r="KG149" s="1112"/>
      <c r="KH149" s="861"/>
      <c r="KI149" s="903"/>
      <c r="KJ149" s="946"/>
      <c r="KK149" s="861"/>
      <c r="KL149" s="861"/>
      <c r="KM149" s="861"/>
      <c r="KN149" s="997"/>
      <c r="KO149" s="997"/>
      <c r="KP149" s="997"/>
      <c r="KQ149" s="997"/>
      <c r="KR149" s="997"/>
      <c r="KS149" s="1113"/>
      <c r="KT149" s="997"/>
      <c r="KU149" s="997"/>
      <c r="KV149" s="1113"/>
      <c r="KW149" s="997"/>
      <c r="KX149" s="997"/>
      <c r="KY149" s="1113"/>
      <c r="KZ149" s="997"/>
      <c r="LA149" s="997"/>
      <c r="LB149" s="997"/>
      <c r="LC149" s="997"/>
      <c r="LD149" s="1102"/>
      <c r="LE149" s="861"/>
      <c r="LF149" s="861"/>
      <c r="LG149" s="1102"/>
      <c r="LH149" s="861"/>
      <c r="LI149" s="861"/>
      <c r="LJ149" s="1102"/>
      <c r="LK149" s="861"/>
      <c r="LL149" s="997"/>
      <c r="LM149" s="1102"/>
      <c r="LN149" s="1114"/>
      <c r="LO149" s="861"/>
      <c r="LP149" s="1102"/>
      <c r="LQ149" s="1114"/>
      <c r="LR149" s="861"/>
      <c r="LS149" s="1102"/>
      <c r="LT149" s="1114"/>
      <c r="LU149" s="861"/>
      <c r="LV149" s="1102"/>
      <c r="LW149" s="861"/>
      <c r="LX149" s="861"/>
      <c r="LY149" s="1102"/>
      <c r="LZ149" s="861"/>
      <c r="MA149" s="997"/>
      <c r="MB149" s="1102"/>
      <c r="MC149" s="861"/>
      <c r="MD149" s="861"/>
      <c r="ME149" s="1102"/>
      <c r="MF149" s="861"/>
      <c r="MG149" s="861"/>
      <c r="MH149" s="1102"/>
      <c r="MI149" s="1114"/>
      <c r="MJ149" s="997"/>
      <c r="MK149" s="1102"/>
      <c r="ML149" s="997"/>
      <c r="MM149" s="997"/>
      <c r="MN149" s="1102"/>
      <c r="MO149" s="997"/>
      <c r="MP149" s="997"/>
      <c r="MQ149" s="1102"/>
      <c r="MR149" s="1115"/>
      <c r="MS149" s="861"/>
      <c r="MT149" s="1102"/>
      <c r="MU149" s="1115"/>
      <c r="MV149" s="861"/>
      <c r="MW149" s="1102"/>
      <c r="MX149" s="861"/>
      <c r="MY149" s="861"/>
      <c r="MZ149" s="1102"/>
      <c r="NA149" s="1096"/>
      <c r="NB149" s="997"/>
      <c r="NC149" s="1102"/>
      <c r="ND149" s="1116"/>
      <c r="NE149" s="861"/>
      <c r="NF149" s="1102"/>
      <c r="NG149" s="903"/>
      <c r="NH149" s="903"/>
      <c r="NI149" s="1102"/>
      <c r="NJ149" s="903"/>
      <c r="NK149" s="903"/>
      <c r="NL149" s="1102"/>
      <c r="NM149" s="861"/>
      <c r="NN149" s="861"/>
      <c r="NO149" s="1102"/>
      <c r="NP149" s="861"/>
      <c r="NQ149" s="861"/>
      <c r="NR149" s="1102"/>
      <c r="NS149" s="1115"/>
      <c r="NT149" s="861"/>
      <c r="NU149" s="1102"/>
      <c r="NV149" s="1117"/>
      <c r="NW149" s="861"/>
      <c r="NX149" s="1102"/>
      <c r="NY149" s="1114"/>
      <c r="NZ149" s="861"/>
      <c r="OA149" s="1102"/>
      <c r="OB149" s="1114"/>
      <c r="OC149" s="903"/>
      <c r="OD149" s="1102"/>
      <c r="OE149" s="1114"/>
      <c r="OF149" s="903"/>
      <c r="OG149" s="1102"/>
      <c r="OH149" s="861"/>
      <c r="OI149" s="861"/>
      <c r="OJ149" s="1102"/>
      <c r="OK149" s="861"/>
      <c r="OL149" s="861"/>
      <c r="OM149" s="903"/>
      <c r="ON149" s="1115"/>
      <c r="OO149" s="861"/>
      <c r="OP149" s="1006"/>
      <c r="OQ149" s="1117"/>
      <c r="OR149" s="861"/>
      <c r="OS149" s="1006"/>
      <c r="OT149" s="1114"/>
      <c r="OU149" s="1071"/>
      <c r="OV149" s="1006"/>
      <c r="OW149" s="1114"/>
      <c r="OX149" s="1071"/>
      <c r="OY149" s="1006"/>
      <c r="OZ149" s="1114"/>
      <c r="PA149" s="1071"/>
      <c r="PB149" s="1006"/>
    </row>
    <row r="150" spans="1:418" ht="12.75" customHeight="1" x14ac:dyDescent="0.25">
      <c r="A150" s="1091" t="s">
        <v>154</v>
      </c>
      <c r="B150" s="1018" t="s">
        <v>557</v>
      </c>
      <c r="C150" s="869">
        <v>0.6</v>
      </c>
      <c r="D150" s="769" t="s">
        <v>2</v>
      </c>
      <c r="E150" s="1068">
        <v>1</v>
      </c>
      <c r="F150" s="854" t="s">
        <v>12</v>
      </c>
      <c r="G150" s="854"/>
      <c r="H150" s="1099">
        <v>1200</v>
      </c>
      <c r="I150" s="854" t="s">
        <v>69</v>
      </c>
      <c r="J150" s="1006">
        <f>(IF(((H150/$C150)&lt;10),"&lt;10",ROUND((H150/$C150),0)))</f>
        <v>2000</v>
      </c>
      <c r="K150" s="1099">
        <v>260</v>
      </c>
      <c r="L150" s="854" t="s">
        <v>69</v>
      </c>
      <c r="M150" s="903">
        <f>(IF(((K150/$C150)&lt;10),"&lt;10",ROUND((K150/$C150),0)))</f>
        <v>433</v>
      </c>
      <c r="N150" s="1092">
        <v>1.1000000000000001</v>
      </c>
      <c r="O150" s="854"/>
      <c r="P150" s="903" t="str">
        <f>(IF(((N150/$C150)&lt;10),"&lt;10",ROUND((N150/$C150),0)))</f>
        <v>&lt;10</v>
      </c>
      <c r="Q150" s="1092">
        <v>11</v>
      </c>
      <c r="R150" s="854"/>
      <c r="S150" s="903">
        <f>(IF(((Q150/$C150)&lt;10),"&lt;10",ROUND((Q150/$C150),0)))</f>
        <v>18</v>
      </c>
      <c r="T150" s="1068">
        <v>1</v>
      </c>
      <c r="U150" s="854" t="s">
        <v>12</v>
      </c>
      <c r="V150" s="854"/>
      <c r="W150" s="1068">
        <v>1</v>
      </c>
      <c r="X150" s="854" t="s">
        <v>12</v>
      </c>
      <c r="Y150" s="854"/>
      <c r="Z150" s="1068">
        <v>1</v>
      </c>
      <c r="AA150" s="854" t="s">
        <v>12</v>
      </c>
      <c r="AB150" s="854"/>
      <c r="AC150" s="1068">
        <v>1</v>
      </c>
      <c r="AD150" s="854" t="s">
        <v>12</v>
      </c>
      <c r="AE150" s="854"/>
      <c r="AF150" s="1092">
        <v>53</v>
      </c>
      <c r="AG150" s="854"/>
      <c r="AH150" s="903">
        <f>(IF(((AF150/$C150)&lt;10),"&lt;10",ROUND((AF150/$C150),0)))</f>
        <v>88</v>
      </c>
      <c r="AI150" s="1099">
        <v>850</v>
      </c>
      <c r="AJ150" s="854" t="s">
        <v>69</v>
      </c>
      <c r="AK150" s="1006">
        <f t="shared" si="70"/>
        <v>1417</v>
      </c>
      <c r="AL150" s="1092">
        <v>13</v>
      </c>
      <c r="AM150" s="854"/>
      <c r="AN150" s="903">
        <f t="shared" ref="AN150" si="161">(IF(((AL150/$C150)&lt;10),"&lt;10",ROUND((AL150/$C150),0)))</f>
        <v>22</v>
      </c>
      <c r="AO150" s="1099">
        <v>860</v>
      </c>
      <c r="AP150" s="854" t="s">
        <v>69</v>
      </c>
      <c r="AQ150" s="1006">
        <f t="shared" si="71"/>
        <v>1433</v>
      </c>
      <c r="AR150" s="1092">
        <v>59</v>
      </c>
      <c r="AS150" s="854"/>
      <c r="AT150" s="903">
        <f t="shared" ref="AT150" si="162">(IF(((AR150/$C150)&lt;10),"&lt;10",ROUND((AR150/$C150),0)))</f>
        <v>98</v>
      </c>
      <c r="AU150" s="1092">
        <v>12</v>
      </c>
      <c r="AV150" s="854"/>
      <c r="AW150" s="903">
        <f>(IF(((AU150/$C150)&lt;10),"&lt;10",ROUND((AU150/$C150),0)))</f>
        <v>20</v>
      </c>
      <c r="AX150" s="1092">
        <v>20</v>
      </c>
      <c r="AY150" s="854"/>
      <c r="AZ150" s="903">
        <f t="shared" si="72"/>
        <v>33</v>
      </c>
      <c r="BA150" s="1099">
        <v>100</v>
      </c>
      <c r="BB150" s="854" t="s">
        <v>69</v>
      </c>
      <c r="BC150" s="903">
        <f t="shared" si="73"/>
        <v>167</v>
      </c>
      <c r="BD150" s="1092">
        <v>98</v>
      </c>
      <c r="BE150" s="854" t="s">
        <v>69</v>
      </c>
      <c r="BF150" s="903">
        <f t="shared" si="74"/>
        <v>163</v>
      </c>
      <c r="BG150" s="1099">
        <v>110</v>
      </c>
      <c r="BH150" s="854" t="s">
        <v>69</v>
      </c>
      <c r="BI150" s="903">
        <f t="shared" ref="BI150:BI152" si="163">(IF(((BG150/$C150)&lt;10),"&lt;10",ROUND((BG150/$C150),0)))</f>
        <v>183</v>
      </c>
      <c r="BJ150" s="1092">
        <v>1.3</v>
      </c>
      <c r="BK150" s="854"/>
      <c r="BL150" s="903" t="str">
        <f t="shared" si="75"/>
        <v>&lt;10</v>
      </c>
      <c r="BM150" s="1092">
        <v>65</v>
      </c>
      <c r="BN150" s="854"/>
      <c r="BO150" s="903">
        <f t="shared" ref="BO150" si="164">(IF(((BM150/$C150)&lt;10),"&lt;10",ROUND((BM150/$C150),0)))</f>
        <v>108</v>
      </c>
      <c r="BP150" s="1092">
        <v>34</v>
      </c>
      <c r="BQ150" s="854"/>
      <c r="BR150" s="903">
        <f t="shared" ref="BR150:BR152" si="165">(IF(((BP150/$C150)&lt;10),"&lt;10",ROUND((BP150/$C150),0)))</f>
        <v>57</v>
      </c>
      <c r="BS150" s="1068">
        <v>1</v>
      </c>
      <c r="BT150" s="912" t="s">
        <v>12</v>
      </c>
      <c r="BU150" s="1092">
        <v>1</v>
      </c>
      <c r="BV150" s="903"/>
      <c r="BW150" s="903" t="str">
        <f t="shared" si="76"/>
        <v>&lt;10</v>
      </c>
      <c r="BX150" s="1068">
        <v>1</v>
      </c>
      <c r="BY150" s="854" t="s">
        <v>12</v>
      </c>
      <c r="BZ150" s="854"/>
      <c r="CA150" s="1092">
        <v>10</v>
      </c>
      <c r="CB150" s="854"/>
      <c r="CC150" s="903">
        <f t="shared" ref="CC150" si="166">(IF(((CA150/$C150)&lt;10),"&lt;10",ROUND((CA150/$C150),0)))</f>
        <v>17</v>
      </c>
      <c r="CD150" s="1092">
        <v>38</v>
      </c>
      <c r="CE150" s="854" t="s">
        <v>69</v>
      </c>
      <c r="CF150" s="903">
        <f t="shared" si="78"/>
        <v>63</v>
      </c>
      <c r="CG150" s="1099">
        <v>170</v>
      </c>
      <c r="CH150" s="854" t="s">
        <v>69</v>
      </c>
      <c r="CI150" s="903">
        <f t="shared" ref="CI150:CI152" si="167">(IF(((CG150/$C150)&lt;10),"&lt;10",ROUND((CG150/$C150),0)))</f>
        <v>283</v>
      </c>
      <c r="CJ150" s="1092">
        <v>3.8</v>
      </c>
      <c r="CK150" s="854"/>
      <c r="CL150" s="903" t="str">
        <f t="shared" ref="CL150:CL152" si="168">(IF(((CJ150/$C150)&lt;10),"&lt;10",ROUND((CJ150/$C150),0)))</f>
        <v>&lt;10</v>
      </c>
      <c r="CM150" s="1092">
        <v>40</v>
      </c>
      <c r="CN150" s="854"/>
      <c r="CO150" s="903">
        <f t="shared" si="80"/>
        <v>67</v>
      </c>
      <c r="CP150" s="1092">
        <v>5.6</v>
      </c>
      <c r="CQ150" s="854"/>
      <c r="CR150" s="903" t="str">
        <f t="shared" ref="CR150:CR152" si="169">(IF(((CP150/$C150)&lt;10),"&lt;10",ROUND((CP150/$C150),0)))</f>
        <v>&lt;10</v>
      </c>
      <c r="CS150" s="1068">
        <v>0.22</v>
      </c>
      <c r="CT150" s="854" t="s">
        <v>8</v>
      </c>
      <c r="CU150" s="854"/>
      <c r="CV150" s="1068">
        <v>1</v>
      </c>
      <c r="CW150" s="854" t="s">
        <v>12</v>
      </c>
      <c r="CX150" s="854"/>
      <c r="CY150" s="1092">
        <v>0.6</v>
      </c>
      <c r="CZ150" s="854" t="s">
        <v>8</v>
      </c>
      <c r="DA150" s="903" t="str">
        <f t="shared" ref="DA150" si="170">(IF(((CY150/$C150)&lt;10),"&lt;10",ROUND((CY150/$C150),0)))</f>
        <v>&lt;10</v>
      </c>
      <c r="DB150" s="1068">
        <v>1</v>
      </c>
      <c r="DC150" s="912" t="s">
        <v>12</v>
      </c>
      <c r="DD150" s="1068">
        <v>1</v>
      </c>
      <c r="DE150" s="912" t="s">
        <v>12</v>
      </c>
      <c r="DF150" s="1118">
        <v>80</v>
      </c>
      <c r="DG150" s="854" t="s">
        <v>69</v>
      </c>
      <c r="DH150" s="903">
        <f t="shared" ref="DH150:DH152" si="171">(IF(((DF150/$C150)&lt;10),"&lt;10",ROUND((DF150/$C150),0)))</f>
        <v>133</v>
      </c>
      <c r="DI150" s="1068">
        <v>1</v>
      </c>
      <c r="DJ150" s="854" t="s">
        <v>12</v>
      </c>
      <c r="DK150" s="854"/>
      <c r="DL150" s="1092">
        <v>2</v>
      </c>
      <c r="DM150" s="854"/>
      <c r="DN150" s="903" t="str">
        <f t="shared" ref="DN150" si="172">(IF(((DL150/$C150)&lt;10),"&lt;10",ROUND((DL150/$C150),0)))</f>
        <v>&lt;10</v>
      </c>
      <c r="DO150" s="1092">
        <v>1.9</v>
      </c>
      <c r="DP150" s="854"/>
      <c r="DQ150" s="903" t="str">
        <f t="shared" ref="DQ150" si="173">(IF(((DO150/$C150)&lt;10),"&lt;10",ROUND((DO150/$C150),0)))</f>
        <v>&lt;10</v>
      </c>
      <c r="DR150" s="1092">
        <v>31</v>
      </c>
      <c r="DS150" s="854"/>
      <c r="DT150" s="903">
        <f t="shared" si="88"/>
        <v>52</v>
      </c>
      <c r="DU150" s="1092">
        <v>25</v>
      </c>
      <c r="DV150" s="854"/>
      <c r="DW150" s="903">
        <f t="shared" si="89"/>
        <v>42</v>
      </c>
      <c r="DX150" s="1092">
        <v>5.6</v>
      </c>
      <c r="DY150" s="854"/>
      <c r="DZ150" s="903" t="str">
        <f t="shared" si="90"/>
        <v>&lt;10</v>
      </c>
      <c r="EA150" s="1092">
        <v>49</v>
      </c>
      <c r="EB150" s="854"/>
      <c r="EC150" s="903">
        <f t="shared" ref="EC150:EC152" si="174">(IF(((EA150/$C150)&lt;10),"&lt;10",ROUND((EA150/$C150),0)))</f>
        <v>82</v>
      </c>
      <c r="ED150" s="1068">
        <v>0.5</v>
      </c>
      <c r="EE150" s="912" t="s">
        <v>12</v>
      </c>
      <c r="EF150" s="1092">
        <v>1.9</v>
      </c>
      <c r="EG150" s="854"/>
      <c r="EH150" s="1006" t="str">
        <f>(IF(((EF150/$C150)&lt;10),"&lt;10",ROUND((EF150/$C150),0)))</f>
        <v>&lt;10</v>
      </c>
      <c r="EI150" s="1092">
        <v>38</v>
      </c>
      <c r="EJ150" s="854"/>
      <c r="EK150" s="903">
        <f t="shared" si="92"/>
        <v>63</v>
      </c>
      <c r="EL150" s="1092">
        <v>8.5</v>
      </c>
      <c r="EM150" s="854"/>
      <c r="EN150" s="903">
        <f t="shared" si="93"/>
        <v>14</v>
      </c>
      <c r="EO150" s="1099">
        <v>1000</v>
      </c>
      <c r="EP150" s="854" t="s">
        <v>69</v>
      </c>
      <c r="EQ150" s="1006">
        <f t="shared" si="94"/>
        <v>1667</v>
      </c>
      <c r="ER150" s="1099">
        <v>960</v>
      </c>
      <c r="ES150" s="854" t="s">
        <v>69</v>
      </c>
      <c r="ET150" s="1006">
        <f t="shared" si="95"/>
        <v>1600</v>
      </c>
      <c r="EU150" s="1092">
        <v>45</v>
      </c>
      <c r="EV150" s="854"/>
      <c r="EW150" s="903">
        <f t="shared" ref="EW150:EW152" si="175">(IF(((EU150/$C150)&lt;10),"&lt;10",ROUND((EU150/$C150),0)))</f>
        <v>75</v>
      </c>
      <c r="EX150" s="1068">
        <v>0.5</v>
      </c>
      <c r="EY150" s="854" t="s">
        <v>12</v>
      </c>
      <c r="EZ150" s="854"/>
      <c r="FA150" s="1092">
        <v>1.8</v>
      </c>
      <c r="FB150" s="854"/>
      <c r="FC150" s="1006" t="str">
        <f t="shared" ref="FC150" si="176">(IF(((FA150/$C150)&lt;10),"&lt;10",ROUND((FA150/$C150),0)))</f>
        <v>&lt;10</v>
      </c>
      <c r="FD150" s="1092">
        <v>2.1</v>
      </c>
      <c r="FE150" s="854"/>
      <c r="FF150" s="1006" t="str">
        <f t="shared" ref="FF150" si="177">(IF(((FD150/$C150)&lt;10),"&lt;10",ROUND((FD150/$C150),0)))</f>
        <v>&lt;10</v>
      </c>
      <c r="FG150" s="1092">
        <v>28</v>
      </c>
      <c r="FH150" s="854"/>
      <c r="FI150" s="903">
        <f t="shared" si="98"/>
        <v>47</v>
      </c>
      <c r="FJ150" s="1092">
        <v>18</v>
      </c>
      <c r="FK150" s="854"/>
      <c r="FL150" s="903">
        <f t="shared" si="99"/>
        <v>30</v>
      </c>
      <c r="FM150" s="1099">
        <v>1500</v>
      </c>
      <c r="FN150" s="854" t="s">
        <v>69</v>
      </c>
      <c r="FO150" s="1006">
        <f t="shared" si="100"/>
        <v>2500</v>
      </c>
      <c r="FP150" s="1092">
        <v>38</v>
      </c>
      <c r="FQ150" s="854"/>
      <c r="FR150" s="903">
        <f t="shared" ref="FR150:FR152" si="178">(IF(((FP150/$C150)&lt;10),"&lt;10",ROUND((FP150/$C150),0)))</f>
        <v>63</v>
      </c>
      <c r="FS150" s="1068">
        <v>0.5</v>
      </c>
      <c r="FT150" s="854" t="s">
        <v>12</v>
      </c>
      <c r="FU150" s="854"/>
      <c r="FV150" s="1092">
        <v>1.7</v>
      </c>
      <c r="FW150" s="854"/>
      <c r="FX150" s="903" t="str">
        <f t="shared" si="102"/>
        <v>&lt;10</v>
      </c>
      <c r="FY150" s="1092">
        <v>1.8</v>
      </c>
      <c r="FZ150" s="854"/>
      <c r="GA150" s="903" t="str">
        <f t="shared" si="103"/>
        <v>&lt;10</v>
      </c>
      <c r="GB150" s="1092">
        <v>24</v>
      </c>
      <c r="GC150" s="854" t="s">
        <v>69</v>
      </c>
      <c r="GD150" s="903">
        <f t="shared" si="104"/>
        <v>40</v>
      </c>
      <c r="GE150" s="1092">
        <v>72</v>
      </c>
      <c r="GF150" s="854" t="s">
        <v>69</v>
      </c>
      <c r="GG150" s="903">
        <f t="shared" ref="GG150" si="179">(IF(((GE150/$C150)&lt;10),"&lt;10",ROUND((GE150/$C150),0)))</f>
        <v>120</v>
      </c>
      <c r="GH150" s="1099">
        <v>1900</v>
      </c>
      <c r="GI150" s="854" t="s">
        <v>69</v>
      </c>
      <c r="GJ150" s="1006">
        <f t="shared" ref="GJ150:GJ152" si="180">(IF(((GH150/$C150)&lt;10),"&lt;10",ROUND((GH150/$C150),0)))</f>
        <v>3167</v>
      </c>
      <c r="GK150" s="1004">
        <v>14.7</v>
      </c>
      <c r="GL150" s="855" t="s">
        <v>3</v>
      </c>
      <c r="GM150" s="903">
        <f t="shared" si="107"/>
        <v>25</v>
      </c>
      <c r="GN150" s="779">
        <v>1</v>
      </c>
      <c r="GO150" s="855" t="s">
        <v>12</v>
      </c>
      <c r="GP150" s="855"/>
      <c r="GQ150" s="1004">
        <v>3</v>
      </c>
      <c r="GR150" s="855" t="s">
        <v>3</v>
      </c>
      <c r="GS150" s="903" t="str">
        <f t="shared" si="109"/>
        <v>&lt;10</v>
      </c>
      <c r="GT150" s="1004">
        <v>43.8</v>
      </c>
      <c r="GU150" s="855" t="s">
        <v>3</v>
      </c>
      <c r="GV150" s="903">
        <f t="shared" si="110"/>
        <v>73</v>
      </c>
      <c r="GW150" s="1004">
        <v>78.2</v>
      </c>
      <c r="GX150" s="855" t="s">
        <v>3</v>
      </c>
      <c r="GY150" s="903">
        <f t="shared" ref="GY150:GY152" si="181">(IF(((GW150/$C150)&lt;10),"&lt;10",ROUND((GW150/$C150),0)))</f>
        <v>130</v>
      </c>
      <c r="GZ150" s="1004">
        <v>466</v>
      </c>
      <c r="HA150" s="855" t="s">
        <v>3</v>
      </c>
      <c r="HB150" s="903">
        <f t="shared" ref="HB150:HB152" si="182">(IF(((GZ150/$C150)&lt;10),"&lt;10",ROUND((GZ150/$C150),0)))</f>
        <v>777</v>
      </c>
      <c r="HC150" s="779">
        <v>1</v>
      </c>
      <c r="HD150" s="855" t="s">
        <v>12</v>
      </c>
      <c r="HE150" s="855"/>
      <c r="HF150" s="779">
        <v>1</v>
      </c>
      <c r="HG150" s="855" t="s">
        <v>12</v>
      </c>
      <c r="HH150" s="855"/>
      <c r="HI150" s="779">
        <v>1</v>
      </c>
      <c r="HJ150" s="855" t="s">
        <v>12</v>
      </c>
      <c r="HK150" s="855"/>
      <c r="HL150" s="779">
        <v>1</v>
      </c>
      <c r="HM150" s="855" t="s">
        <v>12</v>
      </c>
      <c r="HN150" s="855"/>
      <c r="HO150" s="779">
        <v>1</v>
      </c>
      <c r="HP150" s="855" t="s">
        <v>12</v>
      </c>
      <c r="HQ150" s="855"/>
      <c r="HR150" s="779">
        <v>1</v>
      </c>
      <c r="HS150" s="855" t="s">
        <v>12</v>
      </c>
      <c r="HT150" s="855"/>
      <c r="HU150" s="779">
        <v>1</v>
      </c>
      <c r="HV150" s="855" t="s">
        <v>12</v>
      </c>
      <c r="HW150" s="855"/>
      <c r="HX150" s="779">
        <v>0.22</v>
      </c>
      <c r="HY150" s="855" t="s">
        <v>8</v>
      </c>
      <c r="HZ150" s="855"/>
      <c r="IA150" s="779">
        <v>1</v>
      </c>
      <c r="IB150" s="855" t="s">
        <v>12</v>
      </c>
      <c r="IC150" s="855"/>
      <c r="ID150" s="779">
        <v>1</v>
      </c>
      <c r="IE150" s="855" t="s">
        <v>12</v>
      </c>
      <c r="IF150" s="855"/>
      <c r="IG150" s="779">
        <v>0.14000000000000001</v>
      </c>
      <c r="IH150" s="855" t="s">
        <v>8</v>
      </c>
      <c r="II150" s="855"/>
      <c r="IJ150" s="779">
        <v>1</v>
      </c>
      <c r="IK150" s="856" t="s">
        <v>12</v>
      </c>
      <c r="IL150" s="779">
        <v>1</v>
      </c>
      <c r="IM150" s="856" t="s">
        <v>12</v>
      </c>
      <c r="IN150" s="779">
        <v>1</v>
      </c>
      <c r="IO150" s="855" t="s">
        <v>12</v>
      </c>
      <c r="IP150" s="855"/>
      <c r="IQ150" s="1004">
        <v>0.94</v>
      </c>
      <c r="IR150" s="855" t="s">
        <v>8</v>
      </c>
      <c r="IS150" s="903" t="str">
        <f t="shared" ref="IS150" si="183">(IF(((IQ150/$C150)&lt;10),"&lt;10",ROUND((IQ150/$C150),0)))</f>
        <v>&lt;10</v>
      </c>
      <c r="IT150" s="1004">
        <v>0.72</v>
      </c>
      <c r="IU150" s="855" t="s">
        <v>8</v>
      </c>
      <c r="IV150" s="903" t="str">
        <f t="shared" ref="IV150" si="184">(IF(((IT150/$C150)&lt;10),"&lt;10",ROUND((IT150/$C150),0)))</f>
        <v>&lt;10</v>
      </c>
      <c r="IW150" s="870"/>
      <c r="IX150" s="1070"/>
      <c r="IY150" s="1070"/>
      <c r="IZ150" s="870"/>
      <c r="JA150" s="1070"/>
      <c r="JB150" s="1070"/>
      <c r="JC150" s="870"/>
      <c r="JD150" s="1070"/>
      <c r="JE150" s="1070"/>
      <c r="JF150" s="870"/>
      <c r="JG150" s="1070"/>
      <c r="JH150" s="1070"/>
      <c r="JI150" s="870"/>
      <c r="JJ150" s="1070"/>
      <c r="JK150" s="1070"/>
      <c r="JL150" s="870"/>
      <c r="JM150" s="913"/>
      <c r="JN150" s="913"/>
      <c r="JO150" s="1100">
        <v>22.8</v>
      </c>
      <c r="JP150" s="861" t="s">
        <v>3</v>
      </c>
      <c r="JQ150" s="903">
        <f t="shared" si="121"/>
        <v>38</v>
      </c>
      <c r="JR150" s="1100">
        <v>14.9</v>
      </c>
      <c r="JS150" s="861" t="s">
        <v>3</v>
      </c>
      <c r="JT150" s="903">
        <f t="shared" si="122"/>
        <v>25</v>
      </c>
      <c r="JU150" s="1109">
        <v>13</v>
      </c>
      <c r="JV150" s="861" t="s">
        <v>3</v>
      </c>
      <c r="JW150" s="903">
        <f t="shared" si="123"/>
        <v>22</v>
      </c>
      <c r="JX150" s="1100">
        <v>26.7</v>
      </c>
      <c r="JY150" s="997" t="s">
        <v>3</v>
      </c>
      <c r="JZ150" s="903">
        <f t="shared" si="124"/>
        <v>45</v>
      </c>
      <c r="KA150" s="1109">
        <v>13</v>
      </c>
      <c r="KB150" s="861" t="s">
        <v>3</v>
      </c>
      <c r="KC150" s="903">
        <f t="shared" si="125"/>
        <v>22</v>
      </c>
      <c r="KD150" s="1109">
        <v>28</v>
      </c>
      <c r="KE150" s="861"/>
      <c r="KF150" s="903">
        <f t="shared" si="126"/>
        <v>47</v>
      </c>
      <c r="KG150" s="1109">
        <v>18</v>
      </c>
      <c r="KH150" s="861"/>
      <c r="KI150" s="903">
        <f t="shared" ref="KI150" si="185">(IF(((KG150/$C150)&lt;10),"&lt;10",ROUND((KG150/$C150),0)))</f>
        <v>30</v>
      </c>
      <c r="KJ150" s="788">
        <v>0.15</v>
      </c>
      <c r="KK150" s="788" t="s">
        <v>12</v>
      </c>
      <c r="KL150" s="788">
        <v>0.15</v>
      </c>
      <c r="KM150" s="788" t="s">
        <v>12</v>
      </c>
      <c r="KN150" s="788">
        <v>0.15</v>
      </c>
      <c r="KO150" s="788" t="s">
        <v>12</v>
      </c>
      <c r="KP150" s="788">
        <v>0.15</v>
      </c>
      <c r="KQ150" s="788" t="s">
        <v>12</v>
      </c>
      <c r="KR150" s="788"/>
      <c r="KS150" s="864">
        <v>0.1</v>
      </c>
      <c r="KT150" s="861" t="s">
        <v>12</v>
      </c>
      <c r="KU150" s="861"/>
      <c r="KV150" s="864">
        <v>0.1</v>
      </c>
      <c r="KW150" s="861" t="s">
        <v>12</v>
      </c>
      <c r="KX150" s="861"/>
      <c r="KY150" s="864">
        <v>0.1</v>
      </c>
      <c r="KZ150" s="861" t="s">
        <v>12</v>
      </c>
      <c r="LA150" s="861"/>
      <c r="LB150" s="1100">
        <v>221</v>
      </c>
      <c r="LC150" s="997" t="s">
        <v>3</v>
      </c>
      <c r="LD150" s="1102">
        <f t="shared" si="129"/>
        <v>368</v>
      </c>
      <c r="LE150" s="1100">
        <v>178</v>
      </c>
      <c r="LF150" s="861" t="s">
        <v>3</v>
      </c>
      <c r="LG150" s="1102">
        <f t="shared" si="130"/>
        <v>297</v>
      </c>
      <c r="LH150" s="1100">
        <v>283</v>
      </c>
      <c r="LI150" s="861" t="s">
        <v>3</v>
      </c>
      <c r="LJ150" s="1102">
        <f t="shared" si="131"/>
        <v>472</v>
      </c>
      <c r="LK150" s="1100">
        <v>209</v>
      </c>
      <c r="LL150" s="997" t="s">
        <v>3</v>
      </c>
      <c r="LM150" s="1102">
        <f t="shared" si="132"/>
        <v>348</v>
      </c>
      <c r="LN150" s="1101">
        <v>160</v>
      </c>
      <c r="LO150" s="861" t="s">
        <v>3</v>
      </c>
      <c r="LP150" s="1102">
        <f t="shared" si="133"/>
        <v>267</v>
      </c>
      <c r="LQ150" s="1101">
        <v>100</v>
      </c>
      <c r="LR150" s="861" t="s">
        <v>3</v>
      </c>
      <c r="LS150" s="1102">
        <f t="shared" si="134"/>
        <v>167</v>
      </c>
      <c r="LT150" s="1101">
        <v>160</v>
      </c>
      <c r="LU150" s="861" t="s">
        <v>3</v>
      </c>
      <c r="LV150" s="1102">
        <f t="shared" ref="LV150" si="186">(IF(((LT150/$C150)&lt;10),"&lt;10",ROUND((LT150/$C150),0)))</f>
        <v>267</v>
      </c>
      <c r="LW150" s="1100">
        <v>38.4</v>
      </c>
      <c r="LX150" s="861" t="s">
        <v>3</v>
      </c>
      <c r="LY150" s="1102">
        <f t="shared" si="136"/>
        <v>64</v>
      </c>
      <c r="LZ150" s="1100">
        <v>20.3</v>
      </c>
      <c r="MA150" s="997" t="s">
        <v>3</v>
      </c>
      <c r="MB150" s="1102">
        <f t="shared" si="137"/>
        <v>34</v>
      </c>
      <c r="MC150" s="1100">
        <v>29.7</v>
      </c>
      <c r="MD150" s="861" t="s">
        <v>3</v>
      </c>
      <c r="ME150" s="1102">
        <f t="shared" si="138"/>
        <v>50</v>
      </c>
      <c r="MF150" s="1100">
        <v>35.4</v>
      </c>
      <c r="MG150" s="861" t="s">
        <v>3</v>
      </c>
      <c r="MH150" s="1102">
        <f t="shared" si="139"/>
        <v>59</v>
      </c>
      <c r="MI150" s="1101">
        <v>19</v>
      </c>
      <c r="MJ150" s="997" t="s">
        <v>3</v>
      </c>
      <c r="MK150" s="1102">
        <f t="shared" si="140"/>
        <v>32</v>
      </c>
      <c r="ML150" s="1101">
        <v>8.4</v>
      </c>
      <c r="MM150" s="997"/>
      <c r="MN150" s="1102">
        <f t="shared" si="141"/>
        <v>14</v>
      </c>
      <c r="MO150" s="1101">
        <v>16</v>
      </c>
      <c r="MP150" s="997"/>
      <c r="MQ150" s="1102">
        <f t="shared" ref="MQ150" si="187">(IF(((MO150/$C150)&lt;10),"&lt;10",ROUND((MO150/$C150),0)))</f>
        <v>27</v>
      </c>
      <c r="MR150" s="1100">
        <v>195</v>
      </c>
      <c r="MS150" s="861" t="s">
        <v>3</v>
      </c>
      <c r="MT150" s="1102">
        <f t="shared" ref="MT150:MT152" si="188">(IF(((MR150/$C150)&lt;10),"&lt;10",ROUND((MR150/$C150),0)))</f>
        <v>325</v>
      </c>
      <c r="MU150" s="1100">
        <v>208</v>
      </c>
      <c r="MV150" s="861" t="s">
        <v>3</v>
      </c>
      <c r="MW150" s="1102">
        <f t="shared" ref="MW150:MW152" si="189">(IF(((MU150/$C150)&lt;10),"&lt;10",ROUND((MU150/$C150),0)))</f>
        <v>347</v>
      </c>
      <c r="MX150" s="1100">
        <v>92</v>
      </c>
      <c r="MY150" s="861" t="s">
        <v>3</v>
      </c>
      <c r="MZ150" s="1102">
        <f t="shared" ref="MZ150:MZ152" si="190">(IF(((MX150/$C150)&lt;10),"&lt;10",ROUND((MX150/$C150),0)))</f>
        <v>153</v>
      </c>
      <c r="NA150" s="1100">
        <v>170</v>
      </c>
      <c r="NB150" s="997" t="s">
        <v>3</v>
      </c>
      <c r="NC150" s="1102">
        <f t="shared" ref="NC150:NC152" si="191">(IF(((NA150/$C150)&lt;10),"&lt;10",ROUND((NA150/$C150),0)))</f>
        <v>283</v>
      </c>
      <c r="ND150" s="1101">
        <v>85</v>
      </c>
      <c r="NE150" s="861" t="s">
        <v>3</v>
      </c>
      <c r="NF150" s="1102">
        <f t="shared" ref="NF150:NF152" si="192">(IF(((ND150/$C150)&lt;10),"&lt;10",ROUND((ND150/$C150),0)))</f>
        <v>142</v>
      </c>
      <c r="NG150" s="1101">
        <v>240</v>
      </c>
      <c r="NH150" s="903"/>
      <c r="NI150" s="1102">
        <f t="shared" ref="NI150:NI152" si="193">(IF(((NG150/$C150)&lt;10),"&lt;10",ROUND((NG150/$C150),0)))</f>
        <v>400</v>
      </c>
      <c r="NJ150" s="1101">
        <v>140</v>
      </c>
      <c r="NK150" s="903"/>
      <c r="NL150" s="1102">
        <f t="shared" ref="NL150" si="194">(IF(((NJ150/$C150)&lt;10),"&lt;10",ROUND((NJ150/$C150),0)))</f>
        <v>233</v>
      </c>
      <c r="NM150" s="1100">
        <v>60.4</v>
      </c>
      <c r="NN150" s="861" t="s">
        <v>3</v>
      </c>
      <c r="NO150" s="1102">
        <f t="shared" ref="NO150:NO152" si="195">(IF(((NM150/$C150)&lt;10),"&lt;10",ROUND((NM150/$C150),0)))</f>
        <v>101</v>
      </c>
      <c r="NP150" s="1100">
        <v>147</v>
      </c>
      <c r="NQ150" s="861" t="s">
        <v>3</v>
      </c>
      <c r="NR150" s="1102">
        <f t="shared" ref="NR150:NR152" si="196">(IF(((NP150/$C150)&lt;10),"&lt;10",ROUND((NP150/$C150),0)))</f>
        <v>245</v>
      </c>
      <c r="NS150" s="1100">
        <v>225</v>
      </c>
      <c r="NT150" s="861" t="s">
        <v>3</v>
      </c>
      <c r="NU150" s="1102">
        <f t="shared" ref="NU150:NU152" si="197">(IF(((NS150/$C150)&lt;10),"&lt;10",ROUND((NS150/$C150),0)))</f>
        <v>375</v>
      </c>
      <c r="NV150" s="1100">
        <v>128</v>
      </c>
      <c r="NW150" s="861" t="s">
        <v>3</v>
      </c>
      <c r="NX150" s="1102">
        <f t="shared" ref="NX150:NX152" si="198">(IF(((NV150/$C150)&lt;10),"&lt;10",ROUND((NV150/$C150),0)))</f>
        <v>213</v>
      </c>
      <c r="NY150" s="1101">
        <v>110</v>
      </c>
      <c r="NZ150" s="861" t="s">
        <v>3</v>
      </c>
      <c r="OA150" s="1102">
        <f t="shared" ref="OA150:OA152" si="199">(IF(((NY150/$C150)&lt;10),"&lt;10",ROUND((NY150/$C150),0)))</f>
        <v>183</v>
      </c>
      <c r="OB150" s="1101">
        <v>210</v>
      </c>
      <c r="OC150" s="903"/>
      <c r="OD150" s="1102">
        <f t="shared" ref="OD150:OD152" si="200">(IF(((OB150/$C150)&lt;10),"&lt;10",ROUND((OB150/$C150),0)))</f>
        <v>350</v>
      </c>
      <c r="OE150" s="1101">
        <v>110</v>
      </c>
      <c r="OF150" s="903"/>
      <c r="OG150" s="1102">
        <f t="shared" ref="OG150" si="201">(IF(((OE150/$C150)&lt;10),"&lt;10",ROUND((OE150/$C150),0)))</f>
        <v>183</v>
      </c>
      <c r="OH150" s="1100">
        <v>70.900000000000006</v>
      </c>
      <c r="OI150" s="861" t="s">
        <v>3</v>
      </c>
      <c r="OJ150" s="1102">
        <f t="shared" ref="OJ150:OJ152" si="202">(IF(((OH150/$C150)&lt;10),"&lt;10",ROUND((OH150/$C150),0)))</f>
        <v>118</v>
      </c>
      <c r="OK150" s="1100">
        <v>145</v>
      </c>
      <c r="OL150" s="861" t="s">
        <v>3</v>
      </c>
      <c r="OM150" s="1102">
        <f t="shared" ref="OM150:OM152" si="203">(IF(((OK150/$C150)&lt;10),"&lt;10",ROUND((OK150/$C150),0)))</f>
        <v>242</v>
      </c>
      <c r="ON150" s="1100">
        <v>228</v>
      </c>
      <c r="OO150" s="861" t="s">
        <v>3</v>
      </c>
      <c r="OP150" s="1102">
        <f t="shared" si="158"/>
        <v>380</v>
      </c>
      <c r="OQ150" s="1100">
        <v>123</v>
      </c>
      <c r="OR150" s="861" t="s">
        <v>3</v>
      </c>
      <c r="OS150" s="1102">
        <f t="shared" si="159"/>
        <v>205</v>
      </c>
      <c r="OT150" s="1101">
        <v>110</v>
      </c>
      <c r="OU150" s="1071" t="s">
        <v>3</v>
      </c>
      <c r="OV150" s="1102">
        <f t="shared" si="160"/>
        <v>183</v>
      </c>
      <c r="OW150" s="1101">
        <v>220</v>
      </c>
      <c r="OX150" s="1071" t="s">
        <v>3</v>
      </c>
      <c r="OY150" s="1102">
        <f>(IF(((OW150/$C150)&lt;10),"&lt;10",ROUND((OW150/$C150),0)))</f>
        <v>367</v>
      </c>
      <c r="OZ150" s="1101">
        <v>130</v>
      </c>
      <c r="PA150" s="1071"/>
      <c r="PB150" s="1102">
        <f>(IF(((OZ150/$C150)&lt;10),"&lt;10",ROUND((OZ150/$C150),0)))</f>
        <v>217</v>
      </c>
    </row>
    <row r="151" spans="1:418" s="700" customFormat="1" ht="12.75" customHeight="1" x14ac:dyDescent="0.25">
      <c r="A151" s="1091" t="s">
        <v>155</v>
      </c>
      <c r="B151" s="769" t="s">
        <v>557</v>
      </c>
      <c r="C151" s="2230" t="s">
        <v>2</v>
      </c>
      <c r="D151" s="769">
        <v>1300</v>
      </c>
      <c r="E151" s="1111">
        <v>1</v>
      </c>
      <c r="F151" s="854" t="s">
        <v>12</v>
      </c>
      <c r="G151" s="854"/>
      <c r="H151" s="1111">
        <v>1</v>
      </c>
      <c r="I151" s="854" t="s">
        <v>12</v>
      </c>
      <c r="J151" s="854"/>
      <c r="K151" s="1111">
        <v>1</v>
      </c>
      <c r="L151" s="854" t="s">
        <v>12</v>
      </c>
      <c r="M151" s="854"/>
      <c r="N151" s="1111">
        <v>1</v>
      </c>
      <c r="O151" s="854" t="s">
        <v>12</v>
      </c>
      <c r="P151" s="854"/>
      <c r="Q151" s="1111">
        <v>1</v>
      </c>
      <c r="R151" s="854" t="s">
        <v>12</v>
      </c>
      <c r="S151" s="854"/>
      <c r="T151" s="1111">
        <v>1</v>
      </c>
      <c r="U151" s="854" t="s">
        <v>12</v>
      </c>
      <c r="V151" s="854"/>
      <c r="W151" s="1111">
        <v>1</v>
      </c>
      <c r="X151" s="854" t="s">
        <v>12</v>
      </c>
      <c r="Y151" s="854"/>
      <c r="Z151" s="1111">
        <v>1</v>
      </c>
      <c r="AA151" s="854" t="s">
        <v>12</v>
      </c>
      <c r="AB151" s="854"/>
      <c r="AC151" s="1111">
        <v>1</v>
      </c>
      <c r="AD151" s="854" t="s">
        <v>12</v>
      </c>
      <c r="AE151" s="854"/>
      <c r="AF151" s="1111">
        <v>1</v>
      </c>
      <c r="AG151" s="854" t="s">
        <v>12</v>
      </c>
      <c r="AH151" s="854"/>
      <c r="AI151" s="1111">
        <v>1</v>
      </c>
      <c r="AJ151" s="854" t="s">
        <v>12</v>
      </c>
      <c r="AK151" s="854"/>
      <c r="AL151" s="1111">
        <v>1</v>
      </c>
      <c r="AM151" s="854" t="s">
        <v>12</v>
      </c>
      <c r="AN151" s="854"/>
      <c r="AO151" s="1111">
        <v>1</v>
      </c>
      <c r="AP151" s="854" t="s">
        <v>12</v>
      </c>
      <c r="AQ151" s="1006"/>
      <c r="AR151" s="1111">
        <v>1</v>
      </c>
      <c r="AS151" s="854" t="s">
        <v>12</v>
      </c>
      <c r="AT151" s="854"/>
      <c r="AU151" s="1111">
        <v>1</v>
      </c>
      <c r="AV151" s="854" t="s">
        <v>12</v>
      </c>
      <c r="AW151" s="854"/>
      <c r="AX151" s="1111">
        <v>1</v>
      </c>
      <c r="AY151" s="854" t="s">
        <v>12</v>
      </c>
      <c r="AZ151" s="854"/>
      <c r="BA151" s="1111">
        <v>1</v>
      </c>
      <c r="BB151" s="854" t="s">
        <v>12</v>
      </c>
      <c r="BC151" s="854"/>
      <c r="BD151" s="1111">
        <v>1</v>
      </c>
      <c r="BE151" s="854" t="s">
        <v>12</v>
      </c>
      <c r="BF151" s="854"/>
      <c r="BG151" s="1111">
        <v>1</v>
      </c>
      <c r="BH151" s="854" t="s">
        <v>12</v>
      </c>
      <c r="BI151" s="854"/>
      <c r="BJ151" s="1111">
        <v>1</v>
      </c>
      <c r="BK151" s="854" t="s">
        <v>12</v>
      </c>
      <c r="BL151" s="854"/>
      <c r="BM151" s="1111">
        <v>1</v>
      </c>
      <c r="BN151" s="854" t="s">
        <v>12</v>
      </c>
      <c r="BO151" s="854"/>
      <c r="BP151" s="1111">
        <v>1</v>
      </c>
      <c r="BQ151" s="854" t="s">
        <v>12</v>
      </c>
      <c r="BR151" s="903"/>
      <c r="BS151" s="1111">
        <v>1</v>
      </c>
      <c r="BT151" s="854" t="s">
        <v>12</v>
      </c>
      <c r="BU151" s="1111">
        <v>1</v>
      </c>
      <c r="BV151" s="854" t="s">
        <v>12</v>
      </c>
      <c r="BW151" s="854"/>
      <c r="BX151" s="1111">
        <v>1</v>
      </c>
      <c r="BY151" s="854" t="s">
        <v>12</v>
      </c>
      <c r="BZ151" s="854"/>
      <c r="CA151" s="1111">
        <v>1</v>
      </c>
      <c r="CB151" s="854" t="s">
        <v>12</v>
      </c>
      <c r="CC151" s="854"/>
      <c r="CD151" s="1111">
        <v>1</v>
      </c>
      <c r="CE151" s="854" t="s">
        <v>12</v>
      </c>
      <c r="CF151" s="903"/>
      <c r="CG151" s="1111">
        <v>1</v>
      </c>
      <c r="CH151" s="854" t="s">
        <v>12</v>
      </c>
      <c r="CI151" s="903"/>
      <c r="CJ151" s="1111">
        <v>1</v>
      </c>
      <c r="CK151" s="854" t="s">
        <v>12</v>
      </c>
      <c r="CL151" s="903"/>
      <c r="CM151" s="1111">
        <v>1</v>
      </c>
      <c r="CN151" s="854" t="s">
        <v>12</v>
      </c>
      <c r="CO151" s="903"/>
      <c r="CP151" s="1111">
        <v>1</v>
      </c>
      <c r="CQ151" s="854" t="s">
        <v>12</v>
      </c>
      <c r="CR151" s="854"/>
      <c r="CS151" s="1111">
        <v>1</v>
      </c>
      <c r="CT151" s="854" t="s">
        <v>12</v>
      </c>
      <c r="CU151" s="854"/>
      <c r="CV151" s="1111">
        <v>1</v>
      </c>
      <c r="CW151" s="854" t="s">
        <v>12</v>
      </c>
      <c r="CX151" s="854"/>
      <c r="CY151" s="1111">
        <v>1</v>
      </c>
      <c r="CZ151" s="854" t="s">
        <v>12</v>
      </c>
      <c r="DA151" s="854"/>
      <c r="DB151" s="1111">
        <v>1</v>
      </c>
      <c r="DC151" s="854" t="s">
        <v>12</v>
      </c>
      <c r="DD151" s="1111">
        <v>1</v>
      </c>
      <c r="DE151" s="854" t="s">
        <v>12</v>
      </c>
      <c r="DF151" s="1111">
        <v>1</v>
      </c>
      <c r="DG151" s="854" t="s">
        <v>12</v>
      </c>
      <c r="DH151" s="903"/>
      <c r="DI151" s="1111">
        <v>1</v>
      </c>
      <c r="DJ151" s="854" t="s">
        <v>12</v>
      </c>
      <c r="DK151" s="854"/>
      <c r="DL151" s="1111">
        <v>1</v>
      </c>
      <c r="DM151" s="854" t="s">
        <v>12</v>
      </c>
      <c r="DN151" s="854"/>
      <c r="DO151" s="1111">
        <v>1</v>
      </c>
      <c r="DP151" s="854" t="s">
        <v>12</v>
      </c>
      <c r="DQ151" s="854"/>
      <c r="DR151" s="1111">
        <v>1</v>
      </c>
      <c r="DS151" s="854" t="s">
        <v>12</v>
      </c>
      <c r="DT151" s="903"/>
      <c r="DU151" s="1111">
        <v>1</v>
      </c>
      <c r="DV151" s="854" t="s">
        <v>12</v>
      </c>
      <c r="DW151" s="903"/>
      <c r="DX151" s="1111">
        <v>1</v>
      </c>
      <c r="DY151" s="854" t="s">
        <v>12</v>
      </c>
      <c r="DZ151" s="903"/>
      <c r="EA151" s="853"/>
      <c r="EB151" s="854" t="s">
        <v>3</v>
      </c>
      <c r="EC151" s="903"/>
      <c r="ED151" s="853"/>
      <c r="EE151" s="854" t="s">
        <v>3</v>
      </c>
      <c r="EF151" s="853"/>
      <c r="EG151" s="854" t="s">
        <v>3</v>
      </c>
      <c r="EH151" s="854"/>
      <c r="EI151" s="853"/>
      <c r="EJ151" s="854" t="s">
        <v>3</v>
      </c>
      <c r="EK151" s="903"/>
      <c r="EL151" s="853"/>
      <c r="EM151" s="854" t="s">
        <v>3</v>
      </c>
      <c r="EN151" s="854"/>
      <c r="EO151" s="853"/>
      <c r="EP151" s="854" t="s">
        <v>3</v>
      </c>
      <c r="EQ151" s="903"/>
      <c r="ER151" s="853"/>
      <c r="ES151" s="854" t="s">
        <v>3</v>
      </c>
      <c r="ET151" s="903"/>
      <c r="EU151" s="853"/>
      <c r="EV151" s="854" t="s">
        <v>3</v>
      </c>
      <c r="EW151" s="903"/>
      <c r="EX151" s="853"/>
      <c r="EY151" s="854" t="s">
        <v>3</v>
      </c>
      <c r="EZ151" s="854"/>
      <c r="FA151" s="853"/>
      <c r="FB151" s="854" t="s">
        <v>3</v>
      </c>
      <c r="FC151" s="854"/>
      <c r="FD151" s="853"/>
      <c r="FE151" s="854" t="s">
        <v>3</v>
      </c>
      <c r="FF151" s="854"/>
      <c r="FG151" s="853"/>
      <c r="FH151" s="854" t="s">
        <v>3</v>
      </c>
      <c r="FI151" s="903"/>
      <c r="FJ151" s="853"/>
      <c r="FK151" s="854" t="s">
        <v>3</v>
      </c>
      <c r="FL151" s="854"/>
      <c r="FM151" s="853"/>
      <c r="FN151" s="854" t="s">
        <v>3</v>
      </c>
      <c r="FO151" s="903"/>
      <c r="FP151" s="853"/>
      <c r="FQ151" s="854" t="s">
        <v>3</v>
      </c>
      <c r="FR151" s="903"/>
      <c r="FS151" s="853"/>
      <c r="FT151" s="854" t="s">
        <v>3</v>
      </c>
      <c r="FU151" s="854"/>
      <c r="FV151" s="853"/>
      <c r="FW151" s="854" t="s">
        <v>3</v>
      </c>
      <c r="FX151" s="854"/>
      <c r="FY151" s="853"/>
      <c r="FZ151" s="854" t="s">
        <v>3</v>
      </c>
      <c r="GA151" s="854"/>
      <c r="GB151" s="853"/>
      <c r="GC151" s="854" t="s">
        <v>3</v>
      </c>
      <c r="GD151" s="903"/>
      <c r="GE151" s="853"/>
      <c r="GF151" s="854" t="s">
        <v>3</v>
      </c>
      <c r="GG151" s="854"/>
      <c r="GH151" s="853"/>
      <c r="GI151" s="854" t="s">
        <v>3</v>
      </c>
      <c r="GJ151" s="903"/>
      <c r="GK151" s="780">
        <v>1</v>
      </c>
      <c r="GL151" s="855" t="s">
        <v>12</v>
      </c>
      <c r="GM151" s="903"/>
      <c r="GN151" s="780">
        <v>1</v>
      </c>
      <c r="GO151" s="855" t="s">
        <v>12</v>
      </c>
      <c r="GP151" s="855"/>
      <c r="GQ151" s="780">
        <v>1</v>
      </c>
      <c r="GR151" s="855" t="s">
        <v>12</v>
      </c>
      <c r="GS151" s="855"/>
      <c r="GT151" s="780">
        <v>1</v>
      </c>
      <c r="GU151" s="855" t="s">
        <v>12</v>
      </c>
      <c r="GV151" s="903"/>
      <c r="GW151" s="780">
        <v>1</v>
      </c>
      <c r="GX151" s="855" t="s">
        <v>12</v>
      </c>
      <c r="GY151" s="903"/>
      <c r="GZ151" s="780">
        <v>5</v>
      </c>
      <c r="HA151" s="855" t="s">
        <v>12</v>
      </c>
      <c r="HB151" s="903"/>
      <c r="HC151" s="780">
        <v>1</v>
      </c>
      <c r="HD151" s="855" t="s">
        <v>12</v>
      </c>
      <c r="HE151" s="855"/>
      <c r="HF151" s="780">
        <v>1</v>
      </c>
      <c r="HG151" s="855" t="s">
        <v>12</v>
      </c>
      <c r="HH151" s="855"/>
      <c r="HI151" s="780">
        <v>1</v>
      </c>
      <c r="HJ151" s="855" t="s">
        <v>12</v>
      </c>
      <c r="HK151" s="855"/>
      <c r="HL151" s="780">
        <v>1</v>
      </c>
      <c r="HM151" s="855" t="s">
        <v>12</v>
      </c>
      <c r="HN151" s="855"/>
      <c r="HO151" s="780">
        <v>1</v>
      </c>
      <c r="HP151" s="855" t="s">
        <v>12</v>
      </c>
      <c r="HQ151" s="855"/>
      <c r="HR151" s="780">
        <v>1</v>
      </c>
      <c r="HS151" s="855" t="s">
        <v>12</v>
      </c>
      <c r="HT151" s="855"/>
      <c r="HU151" s="780">
        <v>1</v>
      </c>
      <c r="HV151" s="855" t="s">
        <v>12</v>
      </c>
      <c r="HW151" s="855"/>
      <c r="HX151" s="780">
        <v>1</v>
      </c>
      <c r="HY151" s="855" t="s">
        <v>12</v>
      </c>
      <c r="HZ151" s="855"/>
      <c r="IA151" s="780">
        <v>1</v>
      </c>
      <c r="IB151" s="855" t="s">
        <v>12</v>
      </c>
      <c r="IC151" s="855"/>
      <c r="ID151" s="780">
        <v>1</v>
      </c>
      <c r="IE151" s="855" t="s">
        <v>12</v>
      </c>
      <c r="IF151" s="855"/>
      <c r="IG151" s="780">
        <v>1</v>
      </c>
      <c r="IH151" s="855" t="s">
        <v>12</v>
      </c>
      <c r="II151" s="855"/>
      <c r="IJ151" s="780">
        <v>1</v>
      </c>
      <c r="IK151" s="855" t="s">
        <v>12</v>
      </c>
      <c r="IL151" s="780">
        <v>1</v>
      </c>
      <c r="IM151" s="855" t="s">
        <v>12</v>
      </c>
      <c r="IN151" s="780">
        <v>1</v>
      </c>
      <c r="IO151" s="855" t="s">
        <v>12</v>
      </c>
      <c r="IP151" s="855"/>
      <c r="IQ151" s="780">
        <v>1</v>
      </c>
      <c r="IR151" s="855" t="s">
        <v>12</v>
      </c>
      <c r="IS151" s="855"/>
      <c r="IT151" s="780">
        <v>1</v>
      </c>
      <c r="IU151" s="855" t="s">
        <v>12</v>
      </c>
      <c r="IV151" s="855"/>
      <c r="IW151" s="1070"/>
      <c r="IX151" s="1070"/>
      <c r="IY151" s="1070"/>
      <c r="IZ151" s="1070"/>
      <c r="JA151" s="1070"/>
      <c r="JB151" s="1070"/>
      <c r="JC151" s="1070"/>
      <c r="JD151" s="1070"/>
      <c r="JE151" s="1070"/>
      <c r="JF151" s="1070"/>
      <c r="JG151" s="1070"/>
      <c r="JH151" s="1070"/>
      <c r="JI151" s="1070"/>
      <c r="JJ151" s="1070"/>
      <c r="JK151" s="1070"/>
      <c r="JL151" s="1070"/>
      <c r="JM151" s="913"/>
      <c r="JN151" s="913"/>
      <c r="JO151" s="946"/>
      <c r="JP151" s="946"/>
      <c r="JQ151" s="903"/>
      <c r="JR151" s="946"/>
      <c r="JS151" s="946"/>
      <c r="JT151" s="903"/>
      <c r="JU151" s="946"/>
      <c r="JV151" s="946"/>
      <c r="JW151" s="903"/>
      <c r="JX151" s="946"/>
      <c r="JY151" s="1119"/>
      <c r="JZ151" s="903"/>
      <c r="KA151" s="946"/>
      <c r="KB151" s="946"/>
      <c r="KC151" s="903"/>
      <c r="KD151" s="946"/>
      <c r="KE151" s="946"/>
      <c r="KF151" s="903"/>
      <c r="KG151" s="946"/>
      <c r="KH151" s="946"/>
      <c r="KI151" s="903"/>
      <c r="KJ151" s="946"/>
      <c r="KK151" s="946"/>
      <c r="KL151" s="946"/>
      <c r="KM151" s="946"/>
      <c r="KN151" s="946"/>
      <c r="KO151" s="946"/>
      <c r="KP151" s="946"/>
      <c r="KQ151" s="946"/>
      <c r="KR151" s="946"/>
      <c r="KS151" s="946"/>
      <c r="KT151" s="946"/>
      <c r="KU151" s="946"/>
      <c r="KV151" s="946"/>
      <c r="KW151" s="946"/>
      <c r="KX151" s="946"/>
      <c r="KY151" s="946"/>
      <c r="KZ151" s="946"/>
      <c r="LA151" s="946"/>
      <c r="LB151" s="946"/>
      <c r="LC151" s="1119"/>
      <c r="LD151" s="1102"/>
      <c r="LE151" s="946"/>
      <c r="LF151" s="946"/>
      <c r="LG151" s="1102"/>
      <c r="LH151" s="946"/>
      <c r="LI151" s="946"/>
      <c r="LJ151" s="1102"/>
      <c r="LK151" s="946"/>
      <c r="LL151" s="1119"/>
      <c r="LM151" s="1102"/>
      <c r="LN151" s="946"/>
      <c r="LO151" s="946"/>
      <c r="LP151" s="1102"/>
      <c r="LQ151" s="946"/>
      <c r="LR151" s="946"/>
      <c r="LS151" s="1102"/>
      <c r="LT151" s="946"/>
      <c r="LU151" s="946"/>
      <c r="LV151" s="1102"/>
      <c r="LW151" s="946"/>
      <c r="LX151" s="946"/>
      <c r="LY151" s="1102"/>
      <c r="LZ151" s="946"/>
      <c r="MA151" s="1119"/>
      <c r="MB151" s="1102"/>
      <c r="MC151" s="946"/>
      <c r="MD151" s="946"/>
      <c r="ME151" s="1102"/>
      <c r="MF151" s="946"/>
      <c r="MG151" s="946"/>
      <c r="MH151" s="1102"/>
      <c r="MI151" s="946"/>
      <c r="MJ151" s="1119"/>
      <c r="MK151" s="1102"/>
      <c r="ML151" s="903"/>
      <c r="MM151" s="903"/>
      <c r="MN151" s="1102"/>
      <c r="MO151" s="903"/>
      <c r="MP151" s="903"/>
      <c r="MQ151" s="1102"/>
      <c r="MR151" s="946"/>
      <c r="MS151" s="946"/>
      <c r="MT151" s="1102"/>
      <c r="MU151" s="946"/>
      <c r="MV151" s="946"/>
      <c r="MW151" s="1102"/>
      <c r="MX151" s="946"/>
      <c r="MY151" s="946"/>
      <c r="MZ151" s="1102"/>
      <c r="NA151" s="946"/>
      <c r="NB151" s="1119"/>
      <c r="NC151" s="1102"/>
      <c r="ND151" s="946"/>
      <c r="NE151" s="946"/>
      <c r="NF151" s="1102"/>
      <c r="NG151" s="903"/>
      <c r="NH151" s="903"/>
      <c r="NI151" s="1102"/>
      <c r="NJ151" s="903"/>
      <c r="NK151" s="903"/>
      <c r="NL151" s="1102"/>
      <c r="NM151" s="946"/>
      <c r="NN151" s="946"/>
      <c r="NO151" s="1102"/>
      <c r="NP151" s="946"/>
      <c r="NQ151" s="946"/>
      <c r="NR151" s="1102"/>
      <c r="NS151" s="946"/>
      <c r="NT151" s="946"/>
      <c r="NU151" s="1102"/>
      <c r="NV151" s="946"/>
      <c r="NW151" s="946"/>
      <c r="NX151" s="1102"/>
      <c r="NY151" s="946"/>
      <c r="NZ151" s="946"/>
      <c r="OA151" s="1102"/>
      <c r="OB151" s="946"/>
      <c r="OC151" s="903"/>
      <c r="OD151" s="1102"/>
      <c r="OE151" s="946"/>
      <c r="OF151" s="903"/>
      <c r="OG151" s="1102"/>
      <c r="OH151" s="946"/>
      <c r="OI151" s="946"/>
      <c r="OJ151" s="1102"/>
      <c r="OK151" s="946"/>
      <c r="OL151" s="946"/>
      <c r="OM151" s="1102"/>
      <c r="ON151" s="946"/>
      <c r="OO151" s="946"/>
      <c r="OP151" s="1006"/>
      <c r="OQ151" s="946"/>
      <c r="OR151" s="946"/>
      <c r="OS151" s="1006"/>
      <c r="OT151" s="946"/>
      <c r="OU151" s="1020"/>
      <c r="OV151" s="1006"/>
      <c r="OW151" s="946"/>
      <c r="OX151" s="1020"/>
      <c r="OY151" s="1006"/>
      <c r="OZ151" s="946"/>
      <c r="PA151" s="1020"/>
      <c r="PB151" s="1006"/>
    </row>
    <row r="152" spans="1:418" ht="12.75" customHeight="1" x14ac:dyDescent="0.25">
      <c r="A152" s="1091" t="s">
        <v>156</v>
      </c>
      <c r="B152" s="1018" t="s">
        <v>557</v>
      </c>
      <c r="C152" s="869">
        <v>2.1999999999999999E-2</v>
      </c>
      <c r="D152" s="770" t="s">
        <v>2</v>
      </c>
      <c r="E152" s="1068">
        <v>1</v>
      </c>
      <c r="F152" s="854" t="s">
        <v>12</v>
      </c>
      <c r="G152" s="854"/>
      <c r="H152" s="1068">
        <v>1</v>
      </c>
      <c r="I152" s="854" t="s">
        <v>12</v>
      </c>
      <c r="J152" s="854"/>
      <c r="K152" s="1068">
        <v>1</v>
      </c>
      <c r="L152" s="854" t="s">
        <v>12</v>
      </c>
      <c r="M152" s="854"/>
      <c r="N152" s="1068">
        <v>1</v>
      </c>
      <c r="O152" s="854" t="s">
        <v>12</v>
      </c>
      <c r="P152" s="854"/>
      <c r="Q152" s="1092">
        <v>7.4</v>
      </c>
      <c r="R152" s="854"/>
      <c r="S152" s="903">
        <f>(IF(((Q152/$C152)&lt;10),"&lt;10",ROUND((Q152/$C152),0)))</f>
        <v>336</v>
      </c>
      <c r="T152" s="1068">
        <v>1</v>
      </c>
      <c r="U152" s="854" t="s">
        <v>12</v>
      </c>
      <c r="V152" s="854"/>
      <c r="W152" s="1092">
        <v>1.5</v>
      </c>
      <c r="X152" s="854"/>
      <c r="Y152" s="903">
        <f>(IF(((W152/$C152)&lt;10),"&lt;10",ROUND((W152/$C152),0)))</f>
        <v>68</v>
      </c>
      <c r="Z152" s="1068">
        <v>1</v>
      </c>
      <c r="AA152" s="854" t="s">
        <v>12</v>
      </c>
      <c r="AB152" s="854"/>
      <c r="AC152" s="1068">
        <v>1</v>
      </c>
      <c r="AD152" s="854" t="s">
        <v>12</v>
      </c>
      <c r="AE152" s="854"/>
      <c r="AF152" s="1068">
        <v>1</v>
      </c>
      <c r="AG152" s="854" t="s">
        <v>12</v>
      </c>
      <c r="AH152" s="854"/>
      <c r="AI152" s="1092">
        <v>2.8</v>
      </c>
      <c r="AJ152" s="854"/>
      <c r="AK152" s="903">
        <f t="shared" ref="AK152" si="204">(IF(((AI152/$C152)&lt;10),"&lt;10",ROUND((AI152/$C152),0)))</f>
        <v>127</v>
      </c>
      <c r="AL152" s="1068">
        <v>1</v>
      </c>
      <c r="AM152" s="854" t="s">
        <v>12</v>
      </c>
      <c r="AN152" s="854"/>
      <c r="AO152" s="1092">
        <v>48</v>
      </c>
      <c r="AP152" s="854"/>
      <c r="AQ152" s="1006">
        <f t="shared" si="71"/>
        <v>2182</v>
      </c>
      <c r="AR152" s="1068">
        <v>1</v>
      </c>
      <c r="AS152" s="854" t="s">
        <v>12</v>
      </c>
      <c r="AT152" s="854"/>
      <c r="AU152" s="1068">
        <v>1</v>
      </c>
      <c r="AV152" s="854" t="s">
        <v>12</v>
      </c>
      <c r="AW152" s="854"/>
      <c r="AX152" s="1068">
        <v>1</v>
      </c>
      <c r="AY152" s="854" t="s">
        <v>12</v>
      </c>
      <c r="AZ152" s="854"/>
      <c r="BA152" s="1068">
        <v>1</v>
      </c>
      <c r="BB152" s="854" t="s">
        <v>12</v>
      </c>
      <c r="BC152" s="854"/>
      <c r="BD152" s="1068">
        <v>1</v>
      </c>
      <c r="BE152" s="854" t="s">
        <v>12</v>
      </c>
      <c r="BF152" s="854"/>
      <c r="BG152" s="1092">
        <v>1.7</v>
      </c>
      <c r="BH152" s="854"/>
      <c r="BI152" s="903">
        <f t="shared" si="163"/>
        <v>77</v>
      </c>
      <c r="BJ152" s="1068">
        <v>1</v>
      </c>
      <c r="BK152" s="854" t="s">
        <v>12</v>
      </c>
      <c r="BL152" s="854"/>
      <c r="BM152" s="1068">
        <v>1</v>
      </c>
      <c r="BN152" s="854" t="s">
        <v>12</v>
      </c>
      <c r="BO152" s="854"/>
      <c r="BP152" s="1092">
        <v>10</v>
      </c>
      <c r="BQ152" s="854"/>
      <c r="BR152" s="903">
        <f t="shared" si="165"/>
        <v>455</v>
      </c>
      <c r="BS152" s="1068">
        <v>1</v>
      </c>
      <c r="BT152" s="912" t="s">
        <v>12</v>
      </c>
      <c r="BU152" s="1068">
        <v>1</v>
      </c>
      <c r="BV152" s="854" t="s">
        <v>12</v>
      </c>
      <c r="BW152" s="854"/>
      <c r="BX152" s="1092">
        <v>0.27</v>
      </c>
      <c r="BY152" s="854" t="s">
        <v>8</v>
      </c>
      <c r="BZ152" s="903">
        <f t="shared" ref="BZ152" si="205">(IF(((BX152/$C152)&lt;10),"&lt;10",ROUND((BX152/$C152),0)))</f>
        <v>12</v>
      </c>
      <c r="CA152" s="1068">
        <v>1</v>
      </c>
      <c r="CB152" s="854" t="s">
        <v>12</v>
      </c>
      <c r="CC152" s="854"/>
      <c r="CD152" s="1092">
        <v>0.88</v>
      </c>
      <c r="CE152" s="854" t="s">
        <v>8</v>
      </c>
      <c r="CF152" s="903">
        <f t="shared" si="78"/>
        <v>40</v>
      </c>
      <c r="CG152" s="1092">
        <v>0.78</v>
      </c>
      <c r="CH152" s="854" t="s">
        <v>8</v>
      </c>
      <c r="CI152" s="903">
        <f t="shared" si="167"/>
        <v>35</v>
      </c>
      <c r="CJ152" s="1092">
        <v>4</v>
      </c>
      <c r="CK152" s="854"/>
      <c r="CL152" s="903">
        <f t="shared" si="168"/>
        <v>182</v>
      </c>
      <c r="CM152" s="1092">
        <v>5</v>
      </c>
      <c r="CN152" s="854"/>
      <c r="CO152" s="903">
        <f t="shared" si="80"/>
        <v>227</v>
      </c>
      <c r="CP152" s="1092">
        <v>0.18</v>
      </c>
      <c r="CQ152" s="854" t="s">
        <v>8</v>
      </c>
      <c r="CR152" s="903" t="str">
        <f t="shared" si="169"/>
        <v>&lt;10</v>
      </c>
      <c r="CS152" s="1068">
        <v>1</v>
      </c>
      <c r="CT152" s="854" t="s">
        <v>12</v>
      </c>
      <c r="CU152" s="854"/>
      <c r="CV152" s="1068">
        <v>1</v>
      </c>
      <c r="CW152" s="854" t="s">
        <v>12</v>
      </c>
      <c r="CX152" s="854"/>
      <c r="CY152" s="1068">
        <v>1</v>
      </c>
      <c r="CZ152" s="854" t="s">
        <v>12</v>
      </c>
      <c r="DA152" s="854"/>
      <c r="DB152" s="1068">
        <v>1</v>
      </c>
      <c r="DC152" s="912" t="s">
        <v>12</v>
      </c>
      <c r="DD152" s="1068">
        <v>1</v>
      </c>
      <c r="DE152" s="912" t="s">
        <v>12</v>
      </c>
      <c r="DF152" s="1092">
        <v>8.5</v>
      </c>
      <c r="DG152" s="854"/>
      <c r="DH152" s="903">
        <f t="shared" si="171"/>
        <v>386</v>
      </c>
      <c r="DI152" s="1068">
        <v>1</v>
      </c>
      <c r="DJ152" s="854" t="s">
        <v>12</v>
      </c>
      <c r="DK152" s="854"/>
      <c r="DL152" s="1068">
        <v>1</v>
      </c>
      <c r="DM152" s="854" t="s">
        <v>12</v>
      </c>
      <c r="DN152" s="854"/>
      <c r="DO152" s="1068">
        <v>1</v>
      </c>
      <c r="DP152" s="854" t="s">
        <v>12</v>
      </c>
      <c r="DQ152" s="854"/>
      <c r="DR152" s="1099">
        <v>180</v>
      </c>
      <c r="DS152" s="854" t="s">
        <v>69</v>
      </c>
      <c r="DT152" s="1006">
        <f>(IF(((DR152/$C152)&lt;10),"&lt;10",ROUND((DR152/$C152),0)))</f>
        <v>8182</v>
      </c>
      <c r="DU152" s="1099">
        <v>120</v>
      </c>
      <c r="DV152" s="854" t="s">
        <v>69</v>
      </c>
      <c r="DW152" s="1006">
        <f>(IF(((DU152/$C152)&lt;10),"&lt;10",ROUND((DU152/$C152),0)))</f>
        <v>5455</v>
      </c>
      <c r="DX152" s="1092">
        <v>0.54</v>
      </c>
      <c r="DY152" s="854" t="s">
        <v>8</v>
      </c>
      <c r="DZ152" s="903">
        <f t="shared" si="90"/>
        <v>25</v>
      </c>
      <c r="EA152" s="1092">
        <v>5.8</v>
      </c>
      <c r="EB152" s="854"/>
      <c r="EC152" s="903">
        <f t="shared" si="174"/>
        <v>264</v>
      </c>
      <c r="ED152" s="1068">
        <v>0.5</v>
      </c>
      <c r="EE152" s="912" t="s">
        <v>12</v>
      </c>
      <c r="EF152" s="1068">
        <v>0.5</v>
      </c>
      <c r="EG152" s="854" t="s">
        <v>12</v>
      </c>
      <c r="EH152" s="854"/>
      <c r="EI152" s="1092">
        <v>72</v>
      </c>
      <c r="EJ152" s="854"/>
      <c r="EK152" s="1006">
        <f>(IF(((EI152/$C152)&lt;10),"&lt;10",ROUND((EI152/$C152),0)))</f>
        <v>3273</v>
      </c>
      <c r="EL152" s="1068">
        <v>0.5</v>
      </c>
      <c r="EM152" s="854" t="s">
        <v>12</v>
      </c>
      <c r="EN152" s="854"/>
      <c r="EO152" s="1092">
        <v>0.93</v>
      </c>
      <c r="EP152" s="854"/>
      <c r="EQ152" s="903">
        <f t="shared" ref="EQ152" si="206">(IF(((EO152/$C152)&lt;10),"&lt;10",ROUND((EO152/$C152),0)))</f>
        <v>42</v>
      </c>
      <c r="ER152" s="1092">
        <v>0.95</v>
      </c>
      <c r="ES152" s="854"/>
      <c r="ET152" s="903">
        <f t="shared" ref="ET152" si="207">(IF(((ER152/$C152)&lt;10),"&lt;10",ROUND((ER152/$C152),0)))</f>
        <v>43</v>
      </c>
      <c r="EU152" s="1092">
        <v>4.3</v>
      </c>
      <c r="EV152" s="854"/>
      <c r="EW152" s="903">
        <f t="shared" si="175"/>
        <v>195</v>
      </c>
      <c r="EX152" s="1068">
        <v>0.5</v>
      </c>
      <c r="EY152" s="854" t="s">
        <v>12</v>
      </c>
      <c r="EZ152" s="854"/>
      <c r="FA152" s="1068">
        <v>0.5</v>
      </c>
      <c r="FB152" s="854" t="s">
        <v>12</v>
      </c>
      <c r="FC152" s="854"/>
      <c r="FD152" s="1068">
        <v>0.5</v>
      </c>
      <c r="FE152" s="854" t="s">
        <v>12</v>
      </c>
      <c r="FF152" s="854"/>
      <c r="FG152" s="1092">
        <v>59</v>
      </c>
      <c r="FH152" s="854"/>
      <c r="FI152" s="1006">
        <f>(IF(((FG152/$C152)&lt;10),"&lt;10",ROUND((FG152/$C152),0)))</f>
        <v>2682</v>
      </c>
      <c r="FJ152" s="1068">
        <v>0.5</v>
      </c>
      <c r="FK152" s="854" t="s">
        <v>12</v>
      </c>
      <c r="FL152" s="854"/>
      <c r="FM152" s="1092">
        <v>5.7</v>
      </c>
      <c r="FN152" s="854"/>
      <c r="FO152" s="903">
        <f t="shared" ref="FO152" si="208">(IF(((FM152/$C152)&lt;10),"&lt;10",ROUND((FM152/$C152),0)))</f>
        <v>259</v>
      </c>
      <c r="FP152" s="1092">
        <v>2.9</v>
      </c>
      <c r="FQ152" s="854"/>
      <c r="FR152" s="903">
        <f t="shared" si="178"/>
        <v>132</v>
      </c>
      <c r="FS152" s="1068">
        <v>0.5</v>
      </c>
      <c r="FT152" s="854" t="s">
        <v>12</v>
      </c>
      <c r="FU152" s="854"/>
      <c r="FV152" s="1068">
        <v>0.5</v>
      </c>
      <c r="FW152" s="854" t="s">
        <v>12</v>
      </c>
      <c r="FX152" s="854"/>
      <c r="FY152" s="1068">
        <v>0.5</v>
      </c>
      <c r="FZ152" s="854" t="s">
        <v>12</v>
      </c>
      <c r="GA152" s="854"/>
      <c r="GB152" s="1092">
        <v>55</v>
      </c>
      <c r="GC152" s="854"/>
      <c r="GD152" s="1006">
        <f t="shared" si="104"/>
        <v>2500</v>
      </c>
      <c r="GE152" s="1068">
        <v>0.5</v>
      </c>
      <c r="GF152" s="854" t="s">
        <v>12</v>
      </c>
      <c r="GG152" s="854"/>
      <c r="GH152" s="1092">
        <v>6.7</v>
      </c>
      <c r="GI152" s="854"/>
      <c r="GJ152" s="903">
        <f t="shared" si="180"/>
        <v>305</v>
      </c>
      <c r="GK152" s="1004">
        <v>6.6</v>
      </c>
      <c r="GL152" s="855" t="s">
        <v>3</v>
      </c>
      <c r="GM152" s="903">
        <f t="shared" si="107"/>
        <v>300</v>
      </c>
      <c r="GN152" s="779">
        <v>1</v>
      </c>
      <c r="GO152" s="855" t="s">
        <v>12</v>
      </c>
      <c r="GP152" s="855"/>
      <c r="GQ152" s="779">
        <v>1</v>
      </c>
      <c r="GR152" s="855" t="s">
        <v>12</v>
      </c>
      <c r="GS152" s="855"/>
      <c r="GT152" s="1004">
        <v>20.9</v>
      </c>
      <c r="GU152" s="855" t="s">
        <v>3</v>
      </c>
      <c r="GV152" s="903">
        <f t="shared" si="110"/>
        <v>950</v>
      </c>
      <c r="GW152" s="1004">
        <v>0.28000000000000003</v>
      </c>
      <c r="GX152" s="855" t="s">
        <v>8</v>
      </c>
      <c r="GY152" s="903">
        <f t="shared" si="181"/>
        <v>13</v>
      </c>
      <c r="GZ152" s="1004">
        <v>3.1000000000000005</v>
      </c>
      <c r="HA152" s="855" t="s">
        <v>8</v>
      </c>
      <c r="HB152" s="903">
        <f t="shared" si="182"/>
        <v>141</v>
      </c>
      <c r="HC152" s="779">
        <v>1</v>
      </c>
      <c r="HD152" s="855" t="s">
        <v>12</v>
      </c>
      <c r="HE152" s="855"/>
      <c r="HF152" s="1004">
        <v>0.16</v>
      </c>
      <c r="HG152" s="855" t="s">
        <v>8</v>
      </c>
      <c r="HH152" s="1006" t="str">
        <f t="shared" ref="HH152" si="209">(IF(((HF152/$C152)&lt;10),"&lt;10",ROUND((HF152/$C152),0)))</f>
        <v>&lt;10</v>
      </c>
      <c r="HI152" s="779">
        <v>1</v>
      </c>
      <c r="HJ152" s="855" t="s">
        <v>12</v>
      </c>
      <c r="HK152" s="855"/>
      <c r="HL152" s="779">
        <v>1</v>
      </c>
      <c r="HM152" s="855" t="s">
        <v>12</v>
      </c>
      <c r="HN152" s="855"/>
      <c r="HO152" s="1004">
        <v>1.5</v>
      </c>
      <c r="HP152" s="855" t="s">
        <v>3</v>
      </c>
      <c r="HQ152" s="903">
        <f t="shared" ref="HQ152" si="210">(IF(((HO152/$C152)&lt;10),"&lt;10",ROUND((HO152/$C152),0)))</f>
        <v>68</v>
      </c>
      <c r="HR152" s="1004">
        <v>0.38</v>
      </c>
      <c r="HS152" s="855" t="s">
        <v>8</v>
      </c>
      <c r="HT152" s="903">
        <f t="shared" ref="HT152" si="211">(IF(((HR152/$C152)&lt;10),"&lt;10",ROUND((HR152/$C152),0)))</f>
        <v>17</v>
      </c>
      <c r="HU152" s="1004">
        <v>0.68</v>
      </c>
      <c r="HV152" s="855" t="s">
        <v>8</v>
      </c>
      <c r="HW152" s="903">
        <f t="shared" ref="HW152" si="212">(IF(((HU152/$C152)&lt;10),"&lt;10",ROUND((HU152/$C152),0)))</f>
        <v>31</v>
      </c>
      <c r="HX152" s="1004">
        <v>0.31</v>
      </c>
      <c r="HY152" s="855" t="s">
        <v>8</v>
      </c>
      <c r="HZ152" s="903">
        <f t="shared" ref="HZ152" si="213">(IF(((HX152/$C152)&lt;10),"&lt;10",ROUND((HX152/$C152),0)))</f>
        <v>14</v>
      </c>
      <c r="IA152" s="1004">
        <v>0.19</v>
      </c>
      <c r="IB152" s="855" t="s">
        <v>8</v>
      </c>
      <c r="IC152" s="903" t="str">
        <f t="shared" ref="IC152" si="214">(IF(((IA152/$C152)&lt;10),"&lt;10",ROUND((IA152/$C152),0)))</f>
        <v>&lt;10</v>
      </c>
      <c r="ID152" s="1004">
        <v>0.57999999999999996</v>
      </c>
      <c r="IE152" s="855" t="s">
        <v>8</v>
      </c>
      <c r="IF152" s="903">
        <f t="shared" ref="IF152" si="215">(IF(((ID152/$C152)&lt;10),"&lt;10",ROUND((ID152/$C152),0)))</f>
        <v>26</v>
      </c>
      <c r="IG152" s="1004">
        <v>0.67</v>
      </c>
      <c r="IH152" s="855" t="s">
        <v>8</v>
      </c>
      <c r="II152" s="903">
        <f t="shared" ref="II152" si="216">(IF(((IG152/$C152)&lt;10),"&lt;10",ROUND((IG152/$C152),0)))</f>
        <v>30</v>
      </c>
      <c r="IJ152" s="779">
        <v>1</v>
      </c>
      <c r="IK152" s="856" t="s">
        <v>12</v>
      </c>
      <c r="IL152" s="779">
        <v>1</v>
      </c>
      <c r="IM152" s="856" t="s">
        <v>12</v>
      </c>
      <c r="IN152" s="1004">
        <v>3.4</v>
      </c>
      <c r="IO152" s="855" t="s">
        <v>3</v>
      </c>
      <c r="IP152" s="903">
        <f t="shared" ref="IP152" si="217">(IF(((IN152/$C152)&lt;10),"&lt;10",ROUND((IN152/$C152),0)))</f>
        <v>155</v>
      </c>
      <c r="IQ152" s="779">
        <v>1</v>
      </c>
      <c r="IR152" s="855" t="s">
        <v>12</v>
      </c>
      <c r="IS152" s="855"/>
      <c r="IT152" s="779">
        <v>1</v>
      </c>
      <c r="IU152" s="855" t="s">
        <v>12</v>
      </c>
      <c r="IV152" s="855"/>
      <c r="IW152" s="870"/>
      <c r="IX152" s="1070"/>
      <c r="IY152" s="1070"/>
      <c r="IZ152" s="870"/>
      <c r="JA152" s="1070"/>
      <c r="JB152" s="1070"/>
      <c r="JC152" s="870"/>
      <c r="JD152" s="1070"/>
      <c r="JE152" s="1070"/>
      <c r="JF152" s="870"/>
      <c r="JG152" s="1070"/>
      <c r="JH152" s="1070"/>
      <c r="JI152" s="870"/>
      <c r="JJ152" s="1070"/>
      <c r="JK152" s="1070"/>
      <c r="JL152" s="870"/>
      <c r="JM152" s="913"/>
      <c r="JN152" s="913"/>
      <c r="JO152" s="1100">
        <v>16.7</v>
      </c>
      <c r="JP152" s="861" t="s">
        <v>3</v>
      </c>
      <c r="JQ152" s="903">
        <f t="shared" si="121"/>
        <v>759</v>
      </c>
      <c r="JR152" s="1100">
        <v>29.9</v>
      </c>
      <c r="JS152" s="861" t="s">
        <v>3</v>
      </c>
      <c r="JT152" s="1102">
        <f t="shared" si="122"/>
        <v>1359</v>
      </c>
      <c r="JU152" s="1100">
        <v>51.6</v>
      </c>
      <c r="JV152" s="861" t="s">
        <v>3</v>
      </c>
      <c r="JW152" s="1102">
        <f t="shared" si="123"/>
        <v>2345</v>
      </c>
      <c r="JX152" s="1100">
        <v>8.51</v>
      </c>
      <c r="JY152" s="997" t="s">
        <v>3</v>
      </c>
      <c r="JZ152" s="903">
        <f t="shared" si="124"/>
        <v>387</v>
      </c>
      <c r="KA152" s="1107">
        <v>19</v>
      </c>
      <c r="KB152" s="861" t="s">
        <v>3</v>
      </c>
      <c r="KC152" s="903">
        <f t="shared" si="125"/>
        <v>864</v>
      </c>
      <c r="KD152" s="1120">
        <v>3.8</v>
      </c>
      <c r="KE152" s="861"/>
      <c r="KF152" s="903">
        <f t="shared" si="126"/>
        <v>173</v>
      </c>
      <c r="KG152" s="1107">
        <v>17</v>
      </c>
      <c r="KH152" s="861"/>
      <c r="KI152" s="903">
        <f t="shared" ref="KI152" si="218">(IF(((KG152/$C152)&lt;10),"&lt;10",ROUND((KG152/$C152),0)))</f>
        <v>773</v>
      </c>
      <c r="KJ152" s="947">
        <v>6.5200000000000008E-2</v>
      </c>
      <c r="KK152" s="788" t="s">
        <v>3</v>
      </c>
      <c r="KL152" s="1121">
        <v>3.6999999999999998E-2</v>
      </c>
      <c r="KM152" s="788" t="s">
        <v>3</v>
      </c>
      <c r="KN152" s="788">
        <v>1.15E-2</v>
      </c>
      <c r="KO152" s="788" t="s">
        <v>8</v>
      </c>
      <c r="KP152" s="1121">
        <v>1.9E-2</v>
      </c>
      <c r="KQ152" s="788" t="s">
        <v>8</v>
      </c>
      <c r="KR152" s="788"/>
      <c r="KS152" s="1101">
        <v>2.6</v>
      </c>
      <c r="KT152" s="861" t="s">
        <v>3</v>
      </c>
      <c r="KU152" s="903">
        <f t="shared" ref="KU152" si="219">(IF(((KS152/$C152)&lt;10),"&lt;10",ROUND((KS152/$C152),0)))</f>
        <v>118</v>
      </c>
      <c r="KV152" s="1101">
        <v>1.2</v>
      </c>
      <c r="KW152" s="861"/>
      <c r="KX152" s="903">
        <f t="shared" ref="KX152" si="220">(IF(((KV152/$C152)&lt;10),"&lt;10",ROUND((KV152/$C152),0)))</f>
        <v>55</v>
      </c>
      <c r="KY152" s="1101">
        <v>2.9</v>
      </c>
      <c r="KZ152" s="861"/>
      <c r="LA152" s="903">
        <f t="shared" ref="LA152" si="221">(IF(((KY152/$C152)&lt;10),"&lt;10",ROUND((KY152/$C152),0)))</f>
        <v>132</v>
      </c>
      <c r="LB152" s="1100">
        <v>22.8</v>
      </c>
      <c r="LC152" s="997" t="s">
        <v>3</v>
      </c>
      <c r="LD152" s="1102">
        <f t="shared" si="129"/>
        <v>1036</v>
      </c>
      <c r="LE152" s="1100">
        <v>20.8</v>
      </c>
      <c r="LF152" s="861" t="s">
        <v>3</v>
      </c>
      <c r="LG152" s="1102">
        <f t="shared" si="130"/>
        <v>945</v>
      </c>
      <c r="LH152" s="1100">
        <v>26.1</v>
      </c>
      <c r="LI152" s="861" t="s">
        <v>3</v>
      </c>
      <c r="LJ152" s="1102">
        <f t="shared" si="131"/>
        <v>1186</v>
      </c>
      <c r="LK152" s="1100">
        <v>29.9</v>
      </c>
      <c r="LL152" s="997" t="s">
        <v>3</v>
      </c>
      <c r="LM152" s="1102">
        <f t="shared" si="132"/>
        <v>1359</v>
      </c>
      <c r="LN152" s="1101">
        <v>46</v>
      </c>
      <c r="LO152" s="861" t="s">
        <v>3</v>
      </c>
      <c r="LP152" s="1102">
        <f t="shared" si="133"/>
        <v>2091</v>
      </c>
      <c r="LQ152" s="1101">
        <v>46</v>
      </c>
      <c r="LR152" s="861" t="s">
        <v>3</v>
      </c>
      <c r="LS152" s="1102">
        <f t="shared" si="134"/>
        <v>2091</v>
      </c>
      <c r="LT152" s="1101">
        <v>62</v>
      </c>
      <c r="LU152" s="861" t="s">
        <v>3</v>
      </c>
      <c r="LV152" s="1102">
        <f t="shared" ref="LV152" si="222">(IF(((LT152/$C152)&lt;10),"&lt;10",ROUND((LT152/$C152),0)))</f>
        <v>2818</v>
      </c>
      <c r="LW152" s="1100">
        <v>4.45</v>
      </c>
      <c r="LX152" s="861" t="s">
        <v>3</v>
      </c>
      <c r="LY152" s="1102">
        <f t="shared" si="136"/>
        <v>202</v>
      </c>
      <c r="LZ152" s="1100">
        <v>9.73</v>
      </c>
      <c r="MA152" s="997" t="s">
        <v>3</v>
      </c>
      <c r="MB152" s="1102">
        <f t="shared" si="137"/>
        <v>442</v>
      </c>
      <c r="MC152" s="1100">
        <v>16.600000000000001</v>
      </c>
      <c r="MD152" s="861" t="s">
        <v>3</v>
      </c>
      <c r="ME152" s="1102">
        <f t="shared" si="138"/>
        <v>755</v>
      </c>
      <c r="MF152" s="1100">
        <v>9.43</v>
      </c>
      <c r="MG152" s="861" t="s">
        <v>3</v>
      </c>
      <c r="MH152" s="1102">
        <f t="shared" si="139"/>
        <v>429</v>
      </c>
      <c r="MI152" s="1101">
        <v>4.5999999999999996</v>
      </c>
      <c r="MJ152" s="997" t="s">
        <v>3</v>
      </c>
      <c r="MK152" s="1102">
        <f t="shared" si="140"/>
        <v>209</v>
      </c>
      <c r="ML152" s="1101">
        <v>6.1</v>
      </c>
      <c r="MM152" s="997"/>
      <c r="MN152" s="1102">
        <f t="shared" si="141"/>
        <v>277</v>
      </c>
      <c r="MO152" s="1101">
        <v>5.6</v>
      </c>
      <c r="MP152" s="997"/>
      <c r="MQ152" s="1102">
        <f t="shared" ref="MQ152" si="223">(IF(((MO152/$C152)&lt;10),"&lt;10",ROUND((MO152/$C152),0)))</f>
        <v>255</v>
      </c>
      <c r="MR152" s="1100">
        <v>40.4</v>
      </c>
      <c r="MS152" s="861" t="s">
        <v>3</v>
      </c>
      <c r="MT152" s="1102">
        <f t="shared" si="188"/>
        <v>1836</v>
      </c>
      <c r="MU152" s="1100">
        <v>39.5</v>
      </c>
      <c r="MV152" s="861" t="s">
        <v>3</v>
      </c>
      <c r="MW152" s="1102">
        <f t="shared" si="189"/>
        <v>1795</v>
      </c>
      <c r="MX152" s="1100">
        <v>70.7</v>
      </c>
      <c r="MY152" s="861" t="s">
        <v>3</v>
      </c>
      <c r="MZ152" s="1102">
        <f t="shared" si="190"/>
        <v>3214</v>
      </c>
      <c r="NA152" s="1100">
        <v>7.58</v>
      </c>
      <c r="NB152" s="1122" t="s">
        <v>8</v>
      </c>
      <c r="NC152" s="1102">
        <f t="shared" si="191"/>
        <v>345</v>
      </c>
      <c r="ND152" s="1101">
        <v>77</v>
      </c>
      <c r="NE152" s="861" t="s">
        <v>3</v>
      </c>
      <c r="NF152" s="1006">
        <f t="shared" si="192"/>
        <v>3500</v>
      </c>
      <c r="NG152" s="1101">
        <v>14</v>
      </c>
      <c r="NH152" s="903"/>
      <c r="NI152" s="1102">
        <f t="shared" si="193"/>
        <v>636</v>
      </c>
      <c r="NJ152" s="1101">
        <v>120</v>
      </c>
      <c r="NK152" s="903"/>
      <c r="NL152" s="1102">
        <f t="shared" ref="NL152" si="224">(IF(((NJ152/$C152)&lt;10),"&lt;10",ROUND((NJ152/$C152),0)))</f>
        <v>5455</v>
      </c>
      <c r="NM152" s="1100">
        <v>170</v>
      </c>
      <c r="NN152" s="861" t="s">
        <v>3</v>
      </c>
      <c r="NO152" s="1006">
        <f t="shared" si="195"/>
        <v>7727</v>
      </c>
      <c r="NP152" s="1100">
        <v>51</v>
      </c>
      <c r="NQ152" s="861" t="s">
        <v>3</v>
      </c>
      <c r="NR152" s="1006">
        <f t="shared" si="196"/>
        <v>2318</v>
      </c>
      <c r="NS152" s="1100">
        <v>21.9</v>
      </c>
      <c r="NT152" s="861" t="s">
        <v>3</v>
      </c>
      <c r="NU152" s="1102">
        <f t="shared" si="197"/>
        <v>995</v>
      </c>
      <c r="NV152" s="1100">
        <v>18.3</v>
      </c>
      <c r="NW152" s="861" t="s">
        <v>3</v>
      </c>
      <c r="NX152" s="1102">
        <f t="shared" si="198"/>
        <v>832</v>
      </c>
      <c r="NY152" s="1101">
        <v>130</v>
      </c>
      <c r="NZ152" s="861" t="s">
        <v>3</v>
      </c>
      <c r="OA152" s="1006">
        <f t="shared" si="199"/>
        <v>5909</v>
      </c>
      <c r="OB152" s="1101">
        <v>40</v>
      </c>
      <c r="OC152" s="903"/>
      <c r="OD152" s="1006">
        <f t="shared" si="200"/>
        <v>1818</v>
      </c>
      <c r="OE152" s="1101">
        <v>110</v>
      </c>
      <c r="OF152" s="1123" t="s">
        <v>8</v>
      </c>
      <c r="OG152" s="1006">
        <f t="shared" ref="OG152" si="225">(IF(((OE152/$C152)&lt;10),"&lt;10",ROUND((OE152/$C152),0)))</f>
        <v>5000</v>
      </c>
      <c r="OH152" s="1100">
        <v>177</v>
      </c>
      <c r="OI152" s="861" t="s">
        <v>3</v>
      </c>
      <c r="OJ152" s="1006">
        <f t="shared" si="202"/>
        <v>8045</v>
      </c>
      <c r="OK152" s="1100">
        <v>53.9</v>
      </c>
      <c r="OL152" s="861" t="s">
        <v>3</v>
      </c>
      <c r="OM152" s="1006">
        <f t="shared" si="203"/>
        <v>2450</v>
      </c>
      <c r="ON152" s="1100">
        <v>20.7</v>
      </c>
      <c r="OO152" s="861" t="s">
        <v>3</v>
      </c>
      <c r="OP152" s="1102">
        <f t="shared" si="158"/>
        <v>941</v>
      </c>
      <c r="OQ152" s="1100">
        <v>22.5</v>
      </c>
      <c r="OR152" s="861" t="s">
        <v>3</v>
      </c>
      <c r="OS152" s="1006">
        <f t="shared" si="159"/>
        <v>1023</v>
      </c>
      <c r="OT152" s="1101">
        <v>130</v>
      </c>
      <c r="OU152" s="1071" t="s">
        <v>3</v>
      </c>
      <c r="OV152" s="1006">
        <f t="shared" si="160"/>
        <v>5909</v>
      </c>
      <c r="OW152" s="1101">
        <v>44</v>
      </c>
      <c r="OX152" s="1071" t="s">
        <v>3</v>
      </c>
      <c r="OY152" s="1006">
        <f>(IF(((OW152/$C152)&lt;10),"&lt;10",ROUND((OW152/$C152),0)))</f>
        <v>2000</v>
      </c>
      <c r="OZ152" s="1101">
        <v>150</v>
      </c>
      <c r="PA152" s="1071" t="s">
        <v>8</v>
      </c>
      <c r="PB152" s="1006">
        <f>(IF(((OZ152/$C152)&lt;10),"&lt;10",ROUND((OZ152/$C152),0)))</f>
        <v>6818</v>
      </c>
    </row>
    <row r="153" spans="1:418" ht="12.75" customHeight="1" x14ac:dyDescent="0.25">
      <c r="A153" s="1124" t="s">
        <v>593</v>
      </c>
      <c r="B153" s="1125" t="s">
        <v>557</v>
      </c>
      <c r="C153" s="877">
        <v>13</v>
      </c>
      <c r="D153" s="796" t="s">
        <v>2</v>
      </c>
      <c r="E153" s="878"/>
      <c r="F153" s="881" t="s">
        <v>3</v>
      </c>
      <c r="G153" s="881"/>
      <c r="H153" s="878"/>
      <c r="I153" s="881" t="s">
        <v>3</v>
      </c>
      <c r="J153" s="881"/>
      <c r="K153" s="878"/>
      <c r="L153" s="881" t="s">
        <v>3</v>
      </c>
      <c r="M153" s="881"/>
      <c r="N153" s="878"/>
      <c r="O153" s="881" t="s">
        <v>3</v>
      </c>
      <c r="P153" s="881"/>
      <c r="Q153" s="878"/>
      <c r="R153" s="881" t="s">
        <v>3</v>
      </c>
      <c r="S153" s="881"/>
      <c r="T153" s="878"/>
      <c r="U153" s="881" t="s">
        <v>3</v>
      </c>
      <c r="V153" s="881"/>
      <c r="W153" s="878"/>
      <c r="X153" s="881" t="s">
        <v>3</v>
      </c>
      <c r="Y153" s="881"/>
      <c r="Z153" s="878"/>
      <c r="AA153" s="881" t="s">
        <v>3</v>
      </c>
      <c r="AB153" s="881"/>
      <c r="AC153" s="878"/>
      <c r="AD153" s="881" t="s">
        <v>3</v>
      </c>
      <c r="AE153" s="881"/>
      <c r="AF153" s="878"/>
      <c r="AG153" s="881" t="s">
        <v>3</v>
      </c>
      <c r="AH153" s="881"/>
      <c r="AI153" s="878"/>
      <c r="AJ153" s="881" t="s">
        <v>3</v>
      </c>
      <c r="AK153" s="881"/>
      <c r="AL153" s="878"/>
      <c r="AM153" s="881" t="s">
        <v>3</v>
      </c>
      <c r="AN153" s="881"/>
      <c r="AO153" s="878"/>
      <c r="AP153" s="881" t="s">
        <v>3</v>
      </c>
      <c r="AQ153" s="881"/>
      <c r="AR153" s="878"/>
      <c r="AS153" s="881" t="s">
        <v>3</v>
      </c>
      <c r="AT153" s="881"/>
      <c r="AU153" s="878"/>
      <c r="AV153" s="881" t="s">
        <v>3</v>
      </c>
      <c r="AW153" s="881"/>
      <c r="AX153" s="878"/>
      <c r="AY153" s="881" t="s">
        <v>3</v>
      </c>
      <c r="AZ153" s="881"/>
      <c r="BA153" s="878"/>
      <c r="BB153" s="881" t="s">
        <v>3</v>
      </c>
      <c r="BC153" s="881"/>
      <c r="BD153" s="878"/>
      <c r="BE153" s="881" t="s">
        <v>3</v>
      </c>
      <c r="BF153" s="881"/>
      <c r="BG153" s="878"/>
      <c r="BH153" s="881" t="s">
        <v>3</v>
      </c>
      <c r="BI153" s="881"/>
      <c r="BJ153" s="878"/>
      <c r="BK153" s="881" t="s">
        <v>3</v>
      </c>
      <c r="BL153" s="881"/>
      <c r="BM153" s="878"/>
      <c r="BN153" s="881" t="s">
        <v>3</v>
      </c>
      <c r="BO153" s="881"/>
      <c r="BP153" s="878"/>
      <c r="BQ153" s="881" t="s">
        <v>3</v>
      </c>
      <c r="BR153" s="881"/>
      <c r="BS153" s="878"/>
      <c r="BT153" s="934" t="s">
        <v>3</v>
      </c>
      <c r="BU153" s="878"/>
      <c r="BV153" s="881" t="s">
        <v>3</v>
      </c>
      <c r="BW153" s="881"/>
      <c r="BX153" s="878"/>
      <c r="BY153" s="881" t="s">
        <v>3</v>
      </c>
      <c r="BZ153" s="881"/>
      <c r="CA153" s="878"/>
      <c r="CB153" s="881" t="s">
        <v>3</v>
      </c>
      <c r="CC153" s="881"/>
      <c r="CD153" s="878"/>
      <c r="CE153" s="881" t="s">
        <v>3</v>
      </c>
      <c r="CF153" s="881"/>
      <c r="CG153" s="878"/>
      <c r="CH153" s="881" t="s">
        <v>3</v>
      </c>
      <c r="CI153" s="881"/>
      <c r="CJ153" s="878"/>
      <c r="CK153" s="881" t="s">
        <v>3</v>
      </c>
      <c r="CL153" s="881"/>
      <c r="CM153" s="878"/>
      <c r="CN153" s="881" t="s">
        <v>3</v>
      </c>
      <c r="CO153" s="881"/>
      <c r="CP153" s="878"/>
      <c r="CQ153" s="881" t="s">
        <v>3</v>
      </c>
      <c r="CR153" s="881"/>
      <c r="CS153" s="878"/>
      <c r="CT153" s="881" t="s">
        <v>3</v>
      </c>
      <c r="CU153" s="881"/>
      <c r="CV153" s="878"/>
      <c r="CW153" s="881" t="s">
        <v>3</v>
      </c>
      <c r="CX153" s="881"/>
      <c r="CY153" s="878"/>
      <c r="CZ153" s="881" t="s">
        <v>3</v>
      </c>
      <c r="DA153" s="881"/>
      <c r="DB153" s="878"/>
      <c r="DC153" s="934" t="s">
        <v>3</v>
      </c>
      <c r="DD153" s="878"/>
      <c r="DE153" s="934" t="s">
        <v>3</v>
      </c>
      <c r="DF153" s="878"/>
      <c r="DG153" s="881" t="s">
        <v>3</v>
      </c>
      <c r="DH153" s="881"/>
      <c r="DI153" s="878"/>
      <c r="DJ153" s="881" t="s">
        <v>3</v>
      </c>
      <c r="DK153" s="881"/>
      <c r="DL153" s="878"/>
      <c r="DM153" s="881" t="s">
        <v>3</v>
      </c>
      <c r="DN153" s="881"/>
      <c r="DO153" s="878"/>
      <c r="DP153" s="881" t="s">
        <v>3</v>
      </c>
      <c r="DQ153" s="881"/>
      <c r="DR153" s="878"/>
      <c r="DS153" s="881" t="s">
        <v>3</v>
      </c>
      <c r="DT153" s="881"/>
      <c r="DU153" s="878"/>
      <c r="DV153" s="881" t="s">
        <v>3</v>
      </c>
      <c r="DW153" s="881"/>
      <c r="DX153" s="878"/>
      <c r="DY153" s="881" t="s">
        <v>3</v>
      </c>
      <c r="DZ153" s="881"/>
      <c r="EA153" s="1126">
        <v>0.6</v>
      </c>
      <c r="EB153" s="881" t="s">
        <v>12</v>
      </c>
      <c r="EC153" s="881"/>
      <c r="ED153" s="1126">
        <v>0.6</v>
      </c>
      <c r="EE153" s="934" t="s">
        <v>12</v>
      </c>
      <c r="EF153" s="1126">
        <v>0.6</v>
      </c>
      <c r="EG153" s="881" t="s">
        <v>12</v>
      </c>
      <c r="EH153" s="881"/>
      <c r="EI153" s="1126">
        <v>0.6</v>
      </c>
      <c r="EJ153" s="881" t="s">
        <v>12</v>
      </c>
      <c r="EK153" s="881"/>
      <c r="EL153" s="1126">
        <v>0.6</v>
      </c>
      <c r="EM153" s="881" t="s">
        <v>12</v>
      </c>
      <c r="EN153" s="881"/>
      <c r="EO153" s="1126">
        <v>0.6</v>
      </c>
      <c r="EP153" s="881" t="s">
        <v>12</v>
      </c>
      <c r="EQ153" s="881"/>
      <c r="ER153" s="1126">
        <v>0.6</v>
      </c>
      <c r="ES153" s="881" t="s">
        <v>12</v>
      </c>
      <c r="ET153" s="881"/>
      <c r="EU153" s="1126">
        <v>1.3</v>
      </c>
      <c r="EV153" s="881" t="s">
        <v>12</v>
      </c>
      <c r="EW153" s="881"/>
      <c r="EX153" s="1126">
        <v>0.6</v>
      </c>
      <c r="EY153" s="881" t="s">
        <v>12</v>
      </c>
      <c r="EZ153" s="881"/>
      <c r="FA153" s="1126">
        <v>0.6</v>
      </c>
      <c r="FB153" s="881" t="s">
        <v>12</v>
      </c>
      <c r="FC153" s="881"/>
      <c r="FD153" s="1126">
        <v>0.6</v>
      </c>
      <c r="FE153" s="881" t="s">
        <v>12</v>
      </c>
      <c r="FF153" s="881"/>
      <c r="FG153" s="1126">
        <v>0.6</v>
      </c>
      <c r="FH153" s="881" t="s">
        <v>12</v>
      </c>
      <c r="FI153" s="881"/>
      <c r="FJ153" s="1126">
        <v>0.6</v>
      </c>
      <c r="FK153" s="881" t="s">
        <v>12</v>
      </c>
      <c r="FL153" s="881"/>
      <c r="FM153" s="1126">
        <v>6</v>
      </c>
      <c r="FN153" s="881" t="s">
        <v>12</v>
      </c>
      <c r="FO153" s="881"/>
      <c r="FP153" s="1126">
        <v>1.3</v>
      </c>
      <c r="FQ153" s="881" t="s">
        <v>12</v>
      </c>
      <c r="FR153" s="881"/>
      <c r="FS153" s="1126">
        <v>0.6</v>
      </c>
      <c r="FT153" s="881" t="s">
        <v>12</v>
      </c>
      <c r="FU153" s="881"/>
      <c r="FV153" s="1126">
        <v>0.6</v>
      </c>
      <c r="FW153" s="881" t="s">
        <v>12</v>
      </c>
      <c r="FX153" s="881"/>
      <c r="FY153" s="1126">
        <v>0.6</v>
      </c>
      <c r="FZ153" s="881" t="s">
        <v>12</v>
      </c>
      <c r="GA153" s="881"/>
      <c r="GB153" s="1126">
        <v>0.6</v>
      </c>
      <c r="GC153" s="881" t="s">
        <v>12</v>
      </c>
      <c r="GD153" s="881"/>
      <c r="GE153" s="1126">
        <v>0.6</v>
      </c>
      <c r="GF153" s="881" t="s">
        <v>12</v>
      </c>
      <c r="GG153" s="881"/>
      <c r="GH153" s="1126">
        <v>6</v>
      </c>
      <c r="GI153" s="881" t="s">
        <v>12</v>
      </c>
      <c r="GJ153" s="881"/>
      <c r="GK153" s="805"/>
      <c r="GL153" s="882"/>
      <c r="GM153" s="882"/>
      <c r="GN153" s="805"/>
      <c r="GO153" s="882"/>
      <c r="GP153" s="882"/>
      <c r="GQ153" s="805"/>
      <c r="GR153" s="882"/>
      <c r="GS153" s="882"/>
      <c r="GT153" s="805"/>
      <c r="GU153" s="882"/>
      <c r="GV153" s="882"/>
      <c r="GW153" s="805"/>
      <c r="GX153" s="882"/>
      <c r="GY153" s="882"/>
      <c r="GZ153" s="805"/>
      <c r="HA153" s="882"/>
      <c r="HB153" s="882"/>
      <c r="HC153" s="805"/>
      <c r="HD153" s="882"/>
      <c r="HE153" s="882"/>
      <c r="HF153" s="805"/>
      <c r="HG153" s="882"/>
      <c r="HH153" s="882"/>
      <c r="HI153" s="805"/>
      <c r="HJ153" s="882"/>
      <c r="HK153" s="882"/>
      <c r="HL153" s="805"/>
      <c r="HM153" s="882"/>
      <c r="HN153" s="882"/>
      <c r="HO153" s="805"/>
      <c r="HP153" s="882"/>
      <c r="HQ153" s="882"/>
      <c r="HR153" s="805"/>
      <c r="HS153" s="882"/>
      <c r="HT153" s="882"/>
      <c r="HU153" s="805"/>
      <c r="HV153" s="882"/>
      <c r="HW153" s="882"/>
      <c r="HX153" s="805"/>
      <c r="HY153" s="882"/>
      <c r="HZ153" s="882"/>
      <c r="IA153" s="805"/>
      <c r="IB153" s="882"/>
      <c r="IC153" s="882"/>
      <c r="ID153" s="805"/>
      <c r="IE153" s="882"/>
      <c r="IF153" s="882"/>
      <c r="IG153" s="805"/>
      <c r="IH153" s="882"/>
      <c r="II153" s="882"/>
      <c r="IJ153" s="805"/>
      <c r="IK153" s="883"/>
      <c r="IL153" s="805"/>
      <c r="IM153" s="883"/>
      <c r="IN153" s="805"/>
      <c r="IO153" s="882"/>
      <c r="IP153" s="882"/>
      <c r="IQ153" s="805"/>
      <c r="IR153" s="882"/>
      <c r="IS153" s="882"/>
      <c r="IT153" s="805"/>
      <c r="IU153" s="882"/>
      <c r="IV153" s="882"/>
      <c r="IW153" s="1127"/>
      <c r="IX153" s="1128"/>
      <c r="IY153" s="1128"/>
      <c r="IZ153" s="1127"/>
      <c r="JA153" s="1128"/>
      <c r="JB153" s="1128"/>
      <c r="JC153" s="1127"/>
      <c r="JD153" s="1128"/>
      <c r="JE153" s="1128"/>
      <c r="JF153" s="1127"/>
      <c r="JG153" s="1128"/>
      <c r="JH153" s="1128"/>
      <c r="JI153" s="1127"/>
      <c r="JJ153" s="1128"/>
      <c r="JK153" s="1128"/>
      <c r="JL153" s="1127"/>
      <c r="JM153" s="1129"/>
      <c r="JN153" s="1129"/>
      <c r="JO153" s="1030"/>
      <c r="JP153" s="1031"/>
      <c r="JQ153" s="1031"/>
      <c r="JR153" s="1030"/>
      <c r="JS153" s="1031"/>
      <c r="JT153" s="1031"/>
      <c r="JU153" s="1030"/>
      <c r="JV153" s="1031"/>
      <c r="JW153" s="1031"/>
      <c r="JX153" s="1030"/>
      <c r="JY153" s="1031"/>
      <c r="JZ153" s="1031"/>
      <c r="KA153" s="1037"/>
      <c r="KB153" s="1038"/>
      <c r="KC153" s="1038"/>
      <c r="KD153" s="1037"/>
      <c r="KE153" s="1038"/>
      <c r="KF153" s="1038"/>
      <c r="KG153" s="1038"/>
      <c r="KH153" s="1038"/>
      <c r="KI153" s="1038"/>
      <c r="KJ153" s="1037"/>
      <c r="KK153" s="1037"/>
      <c r="KL153" s="1037"/>
      <c r="KM153" s="1037"/>
      <c r="KN153" s="1030"/>
      <c r="KO153" s="1030"/>
      <c r="KP153" s="1030"/>
      <c r="KQ153" s="1030"/>
      <c r="KR153" s="1030"/>
      <c r="KS153" s="1030"/>
      <c r="KT153" s="1031"/>
      <c r="KU153" s="1031"/>
      <c r="KV153" s="1030"/>
      <c r="KW153" s="1031"/>
      <c r="KX153" s="1031"/>
      <c r="KY153" s="1030"/>
      <c r="KZ153" s="1031"/>
      <c r="LA153" s="1031"/>
      <c r="LB153" s="1030"/>
      <c r="LC153" s="1031"/>
      <c r="LD153" s="1031"/>
      <c r="LE153" s="1037"/>
      <c r="LF153" s="1038"/>
      <c r="LG153" s="1038"/>
      <c r="LH153" s="1037"/>
      <c r="LI153" s="1038"/>
      <c r="LJ153" s="1038"/>
      <c r="LK153" s="1037"/>
      <c r="LL153" s="1031"/>
      <c r="LM153" s="1031"/>
      <c r="LN153" s="1037"/>
      <c r="LO153" s="1038"/>
      <c r="LP153" s="1038"/>
      <c r="LQ153" s="1037"/>
      <c r="LR153" s="1038"/>
      <c r="LS153" s="1038"/>
      <c r="LT153" s="1037"/>
      <c r="LU153" s="1038"/>
      <c r="LV153" s="1038"/>
      <c r="LW153" s="1037"/>
      <c r="LX153" s="1038"/>
      <c r="LY153" s="1038"/>
      <c r="LZ153" s="1037"/>
      <c r="MA153" s="1031"/>
      <c r="MB153" s="1031"/>
      <c r="MC153" s="1037"/>
      <c r="MD153" s="1038"/>
      <c r="ME153" s="1038"/>
      <c r="MF153" s="1037"/>
      <c r="MG153" s="1038"/>
      <c r="MH153" s="1038"/>
      <c r="MI153" s="1037"/>
      <c r="MJ153" s="1031"/>
      <c r="MK153" s="1031"/>
      <c r="ML153" s="1030"/>
      <c r="MM153" s="1031"/>
      <c r="MN153" s="1031"/>
      <c r="MO153" s="1030"/>
      <c r="MP153" s="1031"/>
      <c r="MQ153" s="1031"/>
      <c r="MR153" s="1037"/>
      <c r="MS153" s="1038"/>
      <c r="MT153" s="1038"/>
      <c r="MU153" s="1037"/>
      <c r="MV153" s="1038"/>
      <c r="MW153" s="1038"/>
      <c r="MX153" s="1037"/>
      <c r="MY153" s="1038"/>
      <c r="MZ153" s="1038"/>
      <c r="NA153" s="1037"/>
      <c r="NB153" s="1031"/>
      <c r="NC153" s="1031"/>
      <c r="ND153" s="1037"/>
      <c r="NE153" s="1038"/>
      <c r="NF153" s="1038"/>
      <c r="NG153" s="1037"/>
      <c r="NH153" s="1038"/>
      <c r="NI153" s="1038"/>
      <c r="NJ153" s="1037"/>
      <c r="NK153" s="1038"/>
      <c r="NL153" s="1038"/>
      <c r="NM153" s="1037"/>
      <c r="NN153" s="1038"/>
      <c r="NO153" s="1038"/>
      <c r="NP153" s="1037"/>
      <c r="NQ153" s="1038"/>
      <c r="NR153" s="1038"/>
      <c r="NS153" s="1037"/>
      <c r="NT153" s="1038"/>
      <c r="NU153" s="1038"/>
      <c r="NV153" s="1037"/>
      <c r="NW153" s="1038"/>
      <c r="NX153" s="1038"/>
      <c r="NY153" s="1037"/>
      <c r="NZ153" s="1038"/>
      <c r="OA153" s="1038"/>
      <c r="OB153" s="1037"/>
      <c r="OC153" s="1038"/>
      <c r="OD153" s="1038"/>
      <c r="OE153" s="1037"/>
      <c r="OF153" s="1038"/>
      <c r="OG153" s="1038"/>
      <c r="OH153" s="1037"/>
      <c r="OI153" s="1038"/>
      <c r="OJ153" s="1038"/>
      <c r="OK153" s="1037"/>
      <c r="OL153" s="1038"/>
      <c r="OM153" s="1038"/>
      <c r="ON153" s="1037"/>
      <c r="OO153" s="1038"/>
      <c r="OP153" s="1038"/>
      <c r="OQ153" s="1037"/>
      <c r="OR153" s="1038"/>
      <c r="OS153" s="1038"/>
      <c r="OT153" s="1037"/>
      <c r="OU153" s="1031"/>
      <c r="OV153" s="1031"/>
      <c r="OW153" s="1037"/>
      <c r="OX153" s="1031"/>
      <c r="OY153" s="1031"/>
      <c r="OZ153" s="1037"/>
      <c r="PA153" s="1031"/>
      <c r="PB153" s="1031"/>
    </row>
    <row r="154" spans="1:418" s="700" customFormat="1" ht="12.75" customHeight="1" x14ac:dyDescent="0.25">
      <c r="A154" s="1130" t="s">
        <v>66</v>
      </c>
      <c r="B154" s="1131"/>
      <c r="C154" s="715"/>
      <c r="D154" s="715"/>
      <c r="E154" s="1132"/>
      <c r="F154" s="405"/>
      <c r="G154" s="405"/>
      <c r="H154" s="1132"/>
      <c r="I154" s="405"/>
      <c r="J154" s="405"/>
      <c r="K154" s="1132"/>
      <c r="L154" s="405"/>
      <c r="M154" s="405"/>
      <c r="N154" s="1132"/>
      <c r="O154" s="405"/>
      <c r="P154" s="405"/>
      <c r="Q154" s="1132"/>
      <c r="R154" s="405"/>
      <c r="S154" s="405"/>
      <c r="T154" s="1132"/>
      <c r="U154" s="405"/>
      <c r="V154" s="405"/>
      <c r="W154" s="1132"/>
      <c r="X154" s="405"/>
      <c r="Y154" s="405"/>
      <c r="Z154" s="1132"/>
      <c r="AA154" s="405"/>
      <c r="AB154" s="405"/>
      <c r="AC154" s="1132"/>
      <c r="AD154" s="405"/>
      <c r="AE154" s="405"/>
      <c r="AF154" s="1132"/>
      <c r="AG154" s="405"/>
      <c r="AH154" s="405"/>
      <c r="AI154" s="1132"/>
      <c r="AJ154" s="405"/>
      <c r="AK154" s="405"/>
      <c r="AL154" s="1132"/>
      <c r="AM154" s="405"/>
      <c r="AN154" s="405"/>
      <c r="AO154" s="1132"/>
      <c r="AP154" s="405"/>
      <c r="AQ154" s="405"/>
      <c r="AR154" s="1132"/>
      <c r="AS154" s="405"/>
      <c r="AT154" s="405"/>
      <c r="AU154" s="1132"/>
      <c r="AV154" s="405"/>
      <c r="AW154" s="405"/>
      <c r="AX154" s="1132"/>
      <c r="AY154" s="405"/>
      <c r="AZ154" s="405"/>
      <c r="BA154" s="1132"/>
      <c r="BB154" s="405"/>
      <c r="BC154" s="405"/>
      <c r="BD154" s="1132"/>
      <c r="BE154" s="405"/>
      <c r="BF154" s="405"/>
      <c r="BG154" s="1132"/>
      <c r="BH154" s="405"/>
      <c r="BI154" s="405"/>
      <c r="BJ154" s="1132"/>
      <c r="BK154" s="405"/>
      <c r="BL154" s="405"/>
      <c r="BM154" s="1132"/>
      <c r="BN154" s="405"/>
      <c r="BO154" s="405"/>
      <c r="BP154" s="1132"/>
      <c r="BQ154" s="405"/>
      <c r="BR154" s="405"/>
      <c r="BS154" s="1132"/>
      <c r="BT154" s="405"/>
      <c r="BU154" s="1132"/>
      <c r="BV154" s="405"/>
      <c r="BW154" s="405"/>
      <c r="BX154" s="1132"/>
      <c r="BY154" s="405"/>
      <c r="BZ154" s="405"/>
      <c r="CA154" s="1132"/>
      <c r="CB154" s="405"/>
      <c r="CC154" s="405"/>
      <c r="CD154" s="1132"/>
      <c r="CE154" s="405"/>
      <c r="CF154" s="405"/>
      <c r="CG154" s="1132"/>
      <c r="CH154" s="405"/>
      <c r="CI154" s="405"/>
      <c r="CJ154" s="1132"/>
      <c r="CK154" s="405"/>
      <c r="CL154" s="405"/>
      <c r="CM154" s="1132"/>
      <c r="CN154" s="405"/>
      <c r="CO154" s="405"/>
      <c r="CP154" s="1132"/>
      <c r="CQ154" s="405"/>
      <c r="CR154" s="405"/>
      <c r="CS154" s="1132"/>
      <c r="CT154" s="405"/>
      <c r="CU154" s="405"/>
      <c r="CV154" s="1132"/>
      <c r="CW154" s="405"/>
      <c r="CX154" s="405"/>
      <c r="CY154" s="1132"/>
      <c r="CZ154" s="405"/>
      <c r="DA154" s="405"/>
      <c r="DB154" s="1132"/>
      <c r="DC154" s="405"/>
      <c r="DD154" s="1132"/>
      <c r="DE154" s="405"/>
      <c r="DF154" s="1132"/>
      <c r="DG154" s="405"/>
      <c r="DH154" s="405"/>
      <c r="DI154" s="1132"/>
      <c r="DJ154" s="405"/>
      <c r="DK154" s="405"/>
      <c r="DL154" s="1132"/>
      <c r="DM154" s="405"/>
      <c r="DN154" s="405"/>
      <c r="DO154" s="1132"/>
      <c r="DP154" s="405"/>
      <c r="DQ154" s="405"/>
      <c r="DR154" s="1132"/>
      <c r="DS154" s="405"/>
      <c r="DT154" s="405"/>
      <c r="DU154" s="1132"/>
      <c r="DV154" s="405"/>
      <c r="DW154" s="405"/>
      <c r="DX154" s="1132"/>
      <c r="DY154" s="405"/>
      <c r="DZ154" s="405"/>
      <c r="EA154" s="1132"/>
      <c r="EB154" s="405"/>
      <c r="EC154" s="405"/>
      <c r="ED154" s="1132"/>
      <c r="EE154" s="405"/>
      <c r="EF154" s="1132"/>
      <c r="EG154" s="405"/>
      <c r="EH154" s="405"/>
      <c r="EI154" s="1132"/>
      <c r="EJ154" s="405"/>
      <c r="EK154" s="405"/>
      <c r="EL154" s="1132"/>
      <c r="EM154" s="405"/>
      <c r="EN154" s="405"/>
      <c r="EO154" s="1132"/>
      <c r="EP154" s="405"/>
      <c r="EQ154" s="405"/>
      <c r="ER154" s="1132"/>
      <c r="ES154" s="405"/>
      <c r="ET154" s="405"/>
      <c r="EU154" s="1132"/>
      <c r="EV154" s="405"/>
      <c r="EW154" s="405"/>
      <c r="EX154" s="1132"/>
      <c r="EY154" s="405"/>
      <c r="EZ154" s="405"/>
      <c r="FA154" s="1132"/>
      <c r="FB154" s="405"/>
      <c r="FC154" s="405"/>
      <c r="FD154" s="1132"/>
      <c r="FE154" s="405"/>
      <c r="FF154" s="405"/>
      <c r="FG154" s="1132"/>
      <c r="FH154" s="405"/>
      <c r="FI154" s="405"/>
      <c r="FJ154" s="1132"/>
      <c r="FK154" s="405"/>
      <c r="FL154" s="405"/>
      <c r="FM154" s="1132"/>
      <c r="FN154" s="405"/>
      <c r="FO154" s="405"/>
      <c r="FP154" s="1132"/>
      <c r="FQ154" s="405"/>
      <c r="FR154" s="405"/>
      <c r="FS154" s="1132"/>
      <c r="FT154" s="405"/>
      <c r="FU154" s="405"/>
      <c r="FV154" s="1132"/>
      <c r="FW154" s="405"/>
      <c r="FX154" s="405"/>
      <c r="FY154" s="1132"/>
      <c r="FZ154" s="405"/>
      <c r="GA154" s="405"/>
      <c r="GB154" s="1132"/>
      <c r="GC154" s="405"/>
      <c r="GD154" s="405"/>
      <c r="GE154" s="1132"/>
      <c r="GF154" s="405"/>
      <c r="GG154" s="405"/>
      <c r="GH154" s="1132"/>
      <c r="GI154" s="405"/>
      <c r="GJ154" s="405"/>
      <c r="GK154" s="1133"/>
      <c r="GN154" s="1133"/>
      <c r="GQ154" s="1133"/>
      <c r="GT154" s="1133"/>
      <c r="GW154" s="1133"/>
      <c r="GZ154" s="1133"/>
      <c r="HC154" s="1133"/>
      <c r="HF154" s="1133"/>
      <c r="HI154" s="1133"/>
      <c r="HL154" s="1133"/>
      <c r="HO154" s="1133"/>
      <c r="HR154" s="1133"/>
      <c r="HU154" s="1133"/>
      <c r="HX154" s="1133"/>
      <c r="IA154" s="1133"/>
      <c r="ID154" s="1133"/>
      <c r="IG154" s="1133"/>
      <c r="IJ154" s="1133"/>
      <c r="IL154" s="1133"/>
      <c r="IN154" s="1133"/>
      <c r="IQ154" s="1133"/>
      <c r="IT154" s="1133"/>
      <c r="IW154" s="1133"/>
    </row>
    <row r="155" spans="1:418" s="700" customFormat="1" ht="12.75" customHeight="1" x14ac:dyDescent="0.25">
      <c r="A155" s="1134" t="s">
        <v>245</v>
      </c>
      <c r="B155" s="1131"/>
      <c r="C155" s="715"/>
      <c r="D155" s="715"/>
      <c r="E155" s="179" t="s">
        <v>594</v>
      </c>
      <c r="F155" s="405"/>
      <c r="G155" s="405"/>
      <c r="H155" s="1132"/>
      <c r="I155" s="405"/>
      <c r="J155" s="405"/>
      <c r="K155" s="1132"/>
      <c r="L155" s="405"/>
      <c r="M155" s="405"/>
      <c r="N155" s="1132"/>
      <c r="O155" s="405"/>
      <c r="P155" s="405"/>
      <c r="Q155" s="1132"/>
      <c r="R155" s="405"/>
      <c r="S155" s="405"/>
      <c r="T155" s="1132"/>
      <c r="U155" s="405"/>
      <c r="V155" s="405"/>
      <c r="W155" s="1132"/>
      <c r="X155" s="405"/>
      <c r="Y155" s="405"/>
      <c r="Z155" s="1132"/>
      <c r="AA155" s="405"/>
      <c r="AB155" s="405"/>
      <c r="AC155" s="1132"/>
      <c r="AD155" s="405"/>
      <c r="AE155" s="405"/>
      <c r="AF155" s="1132"/>
      <c r="AG155" s="405"/>
      <c r="AH155" s="405"/>
      <c r="AI155" s="1132"/>
      <c r="AJ155" s="405"/>
      <c r="AK155" s="405"/>
      <c r="AL155" s="1132"/>
      <c r="AM155" s="405"/>
      <c r="AN155" s="405"/>
      <c r="AO155" s="1132"/>
      <c r="AP155" s="405"/>
      <c r="AQ155" s="405"/>
      <c r="AR155" s="1134" t="s">
        <v>595</v>
      </c>
      <c r="AS155" s="405"/>
      <c r="AT155" s="405"/>
      <c r="AU155" s="1132"/>
      <c r="AV155" s="405"/>
      <c r="AW155" s="405"/>
      <c r="AX155" s="1132"/>
      <c r="AY155" s="405"/>
      <c r="AZ155" s="405"/>
      <c r="BA155" s="1132"/>
      <c r="BB155" s="405"/>
      <c r="BC155" s="405"/>
      <c r="BD155" s="1132"/>
      <c r="BE155" s="405"/>
      <c r="BF155" s="405"/>
      <c r="BG155" s="1132"/>
      <c r="BH155" s="405"/>
      <c r="BI155" s="405"/>
      <c r="BJ155" s="1132"/>
      <c r="BK155" s="405"/>
      <c r="BL155" s="405"/>
      <c r="BM155" s="1132"/>
      <c r="BN155" s="405"/>
      <c r="BO155" s="405"/>
      <c r="BP155" s="1132"/>
      <c r="BQ155" s="405"/>
      <c r="BR155" s="405"/>
      <c r="BS155" s="1132"/>
      <c r="BT155" s="405"/>
      <c r="BU155" s="1132"/>
      <c r="BV155" s="405"/>
      <c r="BW155" s="405"/>
      <c r="BX155" s="1132"/>
      <c r="BY155" s="405"/>
      <c r="BZ155" s="405"/>
      <c r="CA155" s="1132"/>
      <c r="CB155" s="405"/>
      <c r="CC155" s="405"/>
      <c r="CD155" s="1132"/>
      <c r="CE155" s="405"/>
      <c r="CF155" s="405"/>
      <c r="CG155" s="1134" t="s">
        <v>595</v>
      </c>
      <c r="CH155" s="405"/>
      <c r="CI155" s="405"/>
      <c r="CJ155" s="1132"/>
      <c r="CK155" s="405"/>
      <c r="CL155" s="405"/>
      <c r="CM155" s="1132"/>
      <c r="CN155" s="405"/>
      <c r="CO155" s="405"/>
      <c r="CP155" s="1132"/>
      <c r="CQ155" s="405"/>
      <c r="CR155" s="405"/>
      <c r="CS155" s="1132"/>
      <c r="CT155" s="405"/>
      <c r="CU155" s="405"/>
      <c r="CV155" s="1132"/>
      <c r="CW155" s="405"/>
      <c r="CX155" s="405"/>
      <c r="CY155" s="1132"/>
      <c r="CZ155" s="405"/>
      <c r="DA155" s="405"/>
      <c r="DB155" s="1132"/>
      <c r="DC155" s="405"/>
      <c r="DD155" s="1132"/>
      <c r="DE155" s="405"/>
      <c r="DF155" s="1132"/>
      <c r="DG155" s="405"/>
      <c r="DH155" s="405"/>
      <c r="DI155" s="1132"/>
      <c r="DJ155" s="405"/>
      <c r="DK155" s="405"/>
      <c r="DL155" s="1132"/>
      <c r="DM155" s="405"/>
      <c r="DN155" s="405"/>
      <c r="DO155" s="1132"/>
      <c r="DP155" s="405"/>
      <c r="DQ155" s="405"/>
      <c r="DR155" s="1132"/>
      <c r="DS155" s="405"/>
      <c r="DT155" s="405"/>
      <c r="DU155" s="1134" t="s">
        <v>595</v>
      </c>
      <c r="DV155" s="405"/>
      <c r="DW155" s="405"/>
      <c r="DX155" s="1132"/>
      <c r="DY155" s="405"/>
      <c r="DZ155" s="405"/>
      <c r="EA155" s="1132"/>
      <c r="EB155" s="405"/>
      <c r="EC155" s="405"/>
      <c r="ED155" s="1132"/>
      <c r="EE155" s="405"/>
      <c r="EF155" s="1132"/>
      <c r="EG155" s="405"/>
      <c r="EH155" s="405"/>
      <c r="EI155" s="1132"/>
      <c r="EJ155" s="405"/>
      <c r="EK155" s="405"/>
      <c r="EL155" s="1132"/>
      <c r="EM155" s="405"/>
      <c r="EN155" s="405"/>
      <c r="EO155" s="1132"/>
      <c r="EP155" s="405"/>
      <c r="EQ155" s="405"/>
      <c r="ER155" s="1132"/>
      <c r="ES155" s="405"/>
      <c r="ET155" s="405"/>
      <c r="EU155" s="1132"/>
      <c r="EV155" s="405"/>
      <c r="EW155" s="405"/>
      <c r="EX155" s="1132"/>
      <c r="EY155" s="405"/>
      <c r="EZ155" s="405"/>
      <c r="FA155" s="1132"/>
      <c r="FB155" s="405"/>
      <c r="FC155" s="405"/>
      <c r="FD155" s="1132"/>
      <c r="FE155" s="405"/>
      <c r="FF155" s="405"/>
      <c r="FG155" s="1134" t="s">
        <v>595</v>
      </c>
      <c r="FH155" s="405"/>
      <c r="FI155" s="405"/>
      <c r="FJ155" s="1132"/>
      <c r="FK155" s="405"/>
      <c r="FL155" s="405"/>
      <c r="FM155" s="1132"/>
      <c r="FN155" s="405"/>
      <c r="FO155" s="405"/>
      <c r="FP155" s="1132"/>
      <c r="FQ155" s="405"/>
      <c r="FR155" s="405"/>
      <c r="FS155" s="1132"/>
      <c r="FT155" s="405"/>
      <c r="FU155" s="405"/>
      <c r="FV155" s="1132"/>
      <c r="FW155" s="405"/>
      <c r="FX155" s="405"/>
      <c r="FY155" s="1132"/>
      <c r="FZ155" s="405"/>
      <c r="GA155" s="405"/>
      <c r="GB155" s="1132"/>
      <c r="GC155" s="405"/>
      <c r="GD155" s="405"/>
      <c r="GE155" s="1132"/>
      <c r="GF155" s="405"/>
      <c r="GG155" s="405"/>
      <c r="GH155" s="1132"/>
      <c r="GI155" s="405"/>
      <c r="GJ155" s="405"/>
      <c r="GK155" s="1133"/>
      <c r="GQ155" s="1133"/>
      <c r="GT155" s="1134" t="s">
        <v>595</v>
      </c>
      <c r="GW155" s="1133"/>
      <c r="GZ155" s="1133"/>
      <c r="HC155" s="1133"/>
      <c r="HF155" s="1133"/>
      <c r="HI155" s="1133"/>
      <c r="HL155" s="1133"/>
      <c r="HO155" s="1133"/>
      <c r="HR155" s="1133"/>
      <c r="HU155" s="1133"/>
      <c r="HX155" s="1133"/>
      <c r="IA155" s="1133"/>
      <c r="ID155" s="1133"/>
      <c r="IJ155" s="1133"/>
      <c r="IL155" s="1133"/>
      <c r="IN155" s="1134" t="s">
        <v>595</v>
      </c>
      <c r="IQ155" s="1133"/>
      <c r="IT155" s="1133"/>
      <c r="IW155" s="1133"/>
      <c r="KA155" s="1134" t="s">
        <v>595</v>
      </c>
      <c r="LN155" s="1134" t="s">
        <v>595</v>
      </c>
      <c r="ND155" s="1134" t="s">
        <v>595</v>
      </c>
      <c r="ON155" s="1134" t="s">
        <v>595</v>
      </c>
    </row>
    <row r="156" spans="1:418" s="700" customFormat="1" ht="12.75" customHeight="1" x14ac:dyDescent="0.25">
      <c r="A156" s="1134" t="s">
        <v>596</v>
      </c>
      <c r="B156" s="1135"/>
      <c r="C156" s="1041"/>
      <c r="E156" s="1134" t="s">
        <v>595</v>
      </c>
      <c r="F156" s="405"/>
      <c r="G156" s="405"/>
      <c r="H156" s="1132"/>
      <c r="I156" s="405"/>
      <c r="J156" s="405"/>
      <c r="K156" s="1132"/>
      <c r="L156" s="405"/>
      <c r="M156" s="405"/>
      <c r="N156" s="1132"/>
      <c r="O156" s="405"/>
      <c r="P156" s="405"/>
      <c r="Q156" s="1132"/>
      <c r="R156" s="405"/>
      <c r="S156" s="405"/>
      <c r="T156" s="1132"/>
      <c r="U156" s="405"/>
      <c r="V156" s="405"/>
      <c r="W156" s="1132"/>
      <c r="X156" s="405"/>
      <c r="Y156" s="405"/>
      <c r="Z156" s="1132"/>
      <c r="AA156" s="405"/>
      <c r="AB156" s="405"/>
      <c r="AC156" s="1132"/>
      <c r="AD156" s="405"/>
      <c r="AE156" s="405"/>
      <c r="AF156" s="1132"/>
      <c r="AG156" s="405"/>
      <c r="AH156" s="405"/>
      <c r="AI156" s="1132"/>
      <c r="AJ156" s="405"/>
      <c r="AK156" s="405"/>
      <c r="AL156" s="1132"/>
      <c r="AM156" s="405"/>
      <c r="AN156" s="405"/>
      <c r="AO156" s="1132"/>
      <c r="AP156" s="405"/>
      <c r="AQ156" s="405"/>
      <c r="AR156" s="1134" t="s">
        <v>232</v>
      </c>
      <c r="AS156" s="405"/>
      <c r="AT156" s="405"/>
      <c r="AU156" s="1132"/>
      <c r="AV156" s="405"/>
      <c r="AW156" s="405"/>
      <c r="AX156" s="405"/>
      <c r="AY156" s="1132"/>
      <c r="AZ156" s="405"/>
      <c r="BA156" s="405"/>
      <c r="BB156" s="1132"/>
      <c r="BC156" s="405"/>
      <c r="BD156" s="1132"/>
      <c r="BE156" s="405"/>
      <c r="BF156" s="405"/>
      <c r="BG156" s="1132"/>
      <c r="BH156" s="405"/>
      <c r="BI156" s="405"/>
      <c r="BJ156" s="1132"/>
      <c r="BK156" s="405"/>
      <c r="BL156" s="405"/>
      <c r="BM156" s="1132"/>
      <c r="BN156" s="405"/>
      <c r="BO156" s="1132"/>
      <c r="BP156" s="405"/>
      <c r="BQ156" s="405"/>
      <c r="BR156" s="1132"/>
      <c r="BS156" s="405"/>
      <c r="BT156" s="405"/>
      <c r="BU156" s="1132"/>
      <c r="BV156" s="405"/>
      <c r="BW156" s="405"/>
      <c r="BX156" s="405"/>
      <c r="BY156" s="1132"/>
      <c r="BZ156" s="405"/>
      <c r="CA156" s="405"/>
      <c r="CB156" s="1132"/>
      <c r="CC156" s="405"/>
      <c r="CD156" s="405"/>
      <c r="CE156" s="1132"/>
      <c r="CF156" s="405"/>
      <c r="CG156" s="1134" t="s">
        <v>232</v>
      </c>
      <c r="CH156" s="1132"/>
      <c r="CI156" s="405"/>
      <c r="CJ156" s="405"/>
      <c r="CK156" s="1132"/>
      <c r="CL156" s="405"/>
      <c r="CM156" s="1132"/>
      <c r="CN156" s="405"/>
      <c r="CO156" s="1132"/>
      <c r="CP156" s="405"/>
      <c r="CQ156" s="1132"/>
      <c r="CR156" s="405"/>
      <c r="CS156" s="1132"/>
      <c r="CT156" s="405"/>
      <c r="CU156" s="405"/>
      <c r="CV156" s="1132"/>
      <c r="CW156" s="405"/>
      <c r="CX156" s="405"/>
      <c r="CY156" s="405"/>
      <c r="CZ156" s="1132"/>
      <c r="DA156" s="1132"/>
      <c r="DB156" s="405"/>
      <c r="DC156" s="1132"/>
      <c r="DD156" s="405"/>
      <c r="DE156" s="1132"/>
      <c r="DF156" s="405"/>
      <c r="DG156" s="1132"/>
      <c r="DH156" s="405"/>
      <c r="DI156" s="405"/>
      <c r="DJ156" s="1132"/>
      <c r="DK156" s="1132"/>
      <c r="DL156" s="405"/>
      <c r="DM156" s="405"/>
      <c r="DN156" s="405"/>
      <c r="DO156" s="1132"/>
      <c r="DP156" s="405"/>
      <c r="DQ156" s="405"/>
      <c r="DR156" s="405"/>
      <c r="DS156" s="1132"/>
      <c r="DT156" s="405"/>
      <c r="DU156" s="1134" t="s">
        <v>232</v>
      </c>
      <c r="DV156" s="1132"/>
      <c r="DW156" s="405"/>
      <c r="DX156" s="1132"/>
      <c r="DY156" s="405"/>
      <c r="DZ156" s="1132"/>
      <c r="EA156" s="405"/>
      <c r="EB156" s="405"/>
      <c r="EC156" s="1132"/>
      <c r="ED156" s="405"/>
      <c r="EE156" s="405"/>
      <c r="EF156" s="1132"/>
      <c r="EG156" s="405"/>
      <c r="EH156" s="405"/>
      <c r="EI156" s="405"/>
      <c r="EJ156" s="1132"/>
      <c r="EK156" s="405"/>
      <c r="EL156" s="405"/>
      <c r="EM156" s="1132"/>
      <c r="EN156" s="405"/>
      <c r="EO156" s="405"/>
      <c r="EP156" s="1132"/>
      <c r="EQ156" s="405"/>
      <c r="ER156" s="1132"/>
      <c r="ES156" s="405"/>
      <c r="ET156" s="1132"/>
      <c r="EU156" s="405"/>
      <c r="EV156" s="1132"/>
      <c r="EW156" s="405"/>
      <c r="EX156" s="405"/>
      <c r="EY156" s="1132"/>
      <c r="EZ156" s="1132"/>
      <c r="FA156" s="405"/>
      <c r="FB156" s="405"/>
      <c r="FC156" s="405"/>
      <c r="FD156" s="1132"/>
      <c r="FE156" s="405"/>
      <c r="FF156" s="405"/>
      <c r="FG156" s="1134" t="s">
        <v>232</v>
      </c>
      <c r="FH156" s="1132"/>
      <c r="FI156" s="405"/>
      <c r="FJ156" s="405"/>
      <c r="FK156" s="1132"/>
      <c r="FL156" s="405"/>
      <c r="FM156" s="1132"/>
      <c r="FN156" s="405"/>
      <c r="FO156" s="1132"/>
      <c r="FP156" s="405"/>
      <c r="FQ156" s="1132"/>
      <c r="FR156" s="405"/>
      <c r="FS156" s="405"/>
      <c r="FT156" s="1132"/>
      <c r="FU156" s="405"/>
      <c r="FV156" s="405"/>
      <c r="FW156" s="405"/>
      <c r="FX156" s="405"/>
      <c r="FY156" s="1132"/>
      <c r="FZ156" s="405"/>
      <c r="GA156" s="405"/>
      <c r="GB156" s="405"/>
      <c r="GC156" s="1133"/>
      <c r="GD156" s="405"/>
      <c r="GF156" s="1133"/>
      <c r="GG156" s="405"/>
      <c r="GH156" s="1133"/>
      <c r="GJ156" s="405"/>
      <c r="GM156" s="1133"/>
      <c r="GQ156" s="1133"/>
      <c r="GT156" s="1134" t="s">
        <v>232</v>
      </c>
      <c r="GU156" s="1133"/>
      <c r="GW156" s="1133"/>
      <c r="GY156" s="1133"/>
      <c r="HA156" s="1133"/>
      <c r="HC156" s="1133"/>
      <c r="HG156" s="1133"/>
      <c r="HH156" s="1133"/>
      <c r="HJ156" s="1133"/>
      <c r="HK156" s="1133"/>
      <c r="HO156" s="1133"/>
      <c r="HR156" s="1133"/>
      <c r="HU156" s="1133"/>
      <c r="HX156" s="1133"/>
      <c r="IA156" s="1133"/>
      <c r="ID156" s="1133"/>
      <c r="IF156" s="1133"/>
      <c r="II156" s="1133"/>
      <c r="IK156" s="1133"/>
      <c r="IM156" s="1133"/>
      <c r="IN156" s="1134" t="s">
        <v>232</v>
      </c>
      <c r="KA156" s="1134" t="s">
        <v>232</v>
      </c>
      <c r="LN156" s="1134" t="s">
        <v>232</v>
      </c>
      <c r="ND156" s="1134" t="s">
        <v>232</v>
      </c>
      <c r="ON156" s="1134" t="s">
        <v>232</v>
      </c>
    </row>
    <row r="157" spans="1:418" s="700" customFormat="1" ht="12.75" customHeight="1" x14ac:dyDescent="0.25">
      <c r="A157" s="1134" t="s">
        <v>229</v>
      </c>
      <c r="B157" s="1135"/>
      <c r="C157" s="1041"/>
      <c r="E157" s="1134" t="s">
        <v>232</v>
      </c>
      <c r="F157" s="405"/>
      <c r="G157" s="405"/>
      <c r="H157" s="1132"/>
      <c r="I157" s="405"/>
      <c r="J157" s="405"/>
      <c r="K157" s="1132"/>
      <c r="L157" s="405"/>
      <c r="M157" s="405"/>
      <c r="N157" s="1132"/>
      <c r="O157" s="405"/>
      <c r="P157" s="405"/>
      <c r="Q157" s="1132"/>
      <c r="R157" s="405"/>
      <c r="S157" s="405"/>
      <c r="T157" s="1132"/>
      <c r="U157" s="405"/>
      <c r="V157" s="405"/>
      <c r="W157" s="1132"/>
      <c r="X157" s="405"/>
      <c r="Y157" s="405"/>
      <c r="Z157" s="1132"/>
      <c r="AA157" s="405"/>
      <c r="AB157" s="405"/>
      <c r="AC157" s="1132"/>
      <c r="AD157" s="405"/>
      <c r="AE157" s="405"/>
      <c r="AF157" s="1132"/>
      <c r="AG157" s="405"/>
      <c r="AH157" s="405"/>
      <c r="AI157" s="1132"/>
      <c r="AJ157" s="405"/>
      <c r="AK157" s="405"/>
      <c r="AL157" s="1132"/>
      <c r="AM157" s="405"/>
      <c r="AN157" s="405"/>
      <c r="AO157" s="1132"/>
      <c r="AP157" s="405"/>
      <c r="AQ157" s="405"/>
      <c r="AR157" s="1134" t="s">
        <v>597</v>
      </c>
      <c r="AS157" s="405"/>
      <c r="AT157" s="405"/>
      <c r="AU157" s="1132"/>
      <c r="AV157" s="405"/>
      <c r="AW157" s="405"/>
      <c r="AX157" s="405"/>
      <c r="AY157" s="1132"/>
      <c r="AZ157" s="405"/>
      <c r="BA157" s="405"/>
      <c r="BB157" s="1132"/>
      <c r="BC157" s="405"/>
      <c r="BD157" s="1132"/>
      <c r="BE157" s="405"/>
      <c r="BF157" s="405"/>
      <c r="BG157" s="1132"/>
      <c r="BH157" s="405"/>
      <c r="BI157" s="405"/>
      <c r="BJ157" s="1132"/>
      <c r="BK157" s="405"/>
      <c r="BL157" s="405"/>
      <c r="BM157" s="1132"/>
      <c r="BN157" s="405"/>
      <c r="BO157" s="1132"/>
      <c r="BP157" s="405"/>
      <c r="BQ157" s="405"/>
      <c r="BR157" s="1132"/>
      <c r="BS157" s="405"/>
      <c r="BT157" s="405"/>
      <c r="BU157" s="1132"/>
      <c r="BV157" s="405"/>
      <c r="BW157" s="405"/>
      <c r="BX157" s="405"/>
      <c r="BY157" s="1132"/>
      <c r="BZ157" s="405"/>
      <c r="CA157" s="405"/>
      <c r="CB157" s="1132"/>
      <c r="CC157" s="405"/>
      <c r="CD157" s="405"/>
      <c r="CE157" s="1132"/>
      <c r="CF157" s="405"/>
      <c r="CG157" s="1134" t="s">
        <v>597</v>
      </c>
      <c r="CH157" s="1132"/>
      <c r="CI157" s="405"/>
      <c r="CJ157" s="405"/>
      <c r="CK157" s="1132"/>
      <c r="CL157" s="405"/>
      <c r="CM157" s="1132"/>
      <c r="CN157" s="405"/>
      <c r="CO157" s="1132"/>
      <c r="CP157" s="405"/>
      <c r="CQ157" s="1132"/>
      <c r="CR157" s="405"/>
      <c r="CS157" s="1132"/>
      <c r="CT157" s="405"/>
      <c r="CU157" s="405"/>
      <c r="CV157" s="1132"/>
      <c r="CW157" s="405"/>
      <c r="CX157" s="405"/>
      <c r="CY157" s="405"/>
      <c r="CZ157" s="1132"/>
      <c r="DA157" s="1132"/>
      <c r="DB157" s="405"/>
      <c r="DC157" s="1132"/>
      <c r="DD157" s="405"/>
      <c r="DE157" s="1132"/>
      <c r="DF157" s="405"/>
      <c r="DG157" s="1132"/>
      <c r="DH157" s="405"/>
      <c r="DI157" s="405"/>
      <c r="DJ157" s="1132"/>
      <c r="DK157" s="1132"/>
      <c r="DL157" s="405"/>
      <c r="DM157" s="405"/>
      <c r="DN157" s="405"/>
      <c r="DO157" s="1132"/>
      <c r="DP157" s="405"/>
      <c r="DQ157" s="405"/>
      <c r="DR157" s="405"/>
      <c r="DS157" s="1132"/>
      <c r="DT157" s="405"/>
      <c r="DU157" s="1134" t="s">
        <v>597</v>
      </c>
      <c r="DV157" s="1132"/>
      <c r="DW157" s="405"/>
      <c r="DX157" s="1132"/>
      <c r="DY157" s="405"/>
      <c r="DZ157" s="1132"/>
      <c r="EA157" s="405"/>
      <c r="EB157" s="405"/>
      <c r="EC157" s="1132"/>
      <c r="ED157" s="405"/>
      <c r="EE157" s="405"/>
      <c r="EF157" s="1132"/>
      <c r="EG157" s="405"/>
      <c r="EH157" s="405"/>
      <c r="EI157" s="405"/>
      <c r="EJ157" s="1132"/>
      <c r="EK157" s="405"/>
      <c r="EL157" s="405"/>
      <c r="EM157" s="1132"/>
      <c r="EN157" s="405"/>
      <c r="EO157" s="405"/>
      <c r="EP157" s="1132"/>
      <c r="EQ157" s="405"/>
      <c r="ER157" s="1132"/>
      <c r="ES157" s="405"/>
      <c r="ET157" s="1132"/>
      <c r="EU157" s="405"/>
      <c r="EV157" s="1132"/>
      <c r="EW157" s="405"/>
      <c r="EX157" s="405"/>
      <c r="EY157" s="1132"/>
      <c r="EZ157" s="1132"/>
      <c r="FA157" s="405"/>
      <c r="FB157" s="405"/>
      <c r="FC157" s="405"/>
      <c r="FD157" s="1132"/>
      <c r="FE157" s="405"/>
      <c r="FF157" s="405"/>
      <c r="FG157" s="1134" t="s">
        <v>597</v>
      </c>
      <c r="FH157" s="1132"/>
      <c r="FI157" s="405"/>
      <c r="FJ157" s="405"/>
      <c r="FK157" s="1132"/>
      <c r="FL157" s="405"/>
      <c r="FM157" s="1132"/>
      <c r="FN157" s="405"/>
      <c r="FO157" s="1132"/>
      <c r="FP157" s="405"/>
      <c r="FQ157" s="1132"/>
      <c r="FR157" s="405"/>
      <c r="FS157" s="405"/>
      <c r="FT157" s="1132"/>
      <c r="FU157" s="405"/>
      <c r="FV157" s="405"/>
      <c r="FW157" s="405"/>
      <c r="FX157" s="405"/>
      <c r="FY157" s="1132"/>
      <c r="FZ157" s="405"/>
      <c r="GA157" s="405"/>
      <c r="GB157" s="405"/>
      <c r="GC157" s="1133"/>
      <c r="GD157" s="405"/>
      <c r="GF157" s="1133"/>
      <c r="GG157" s="405"/>
      <c r="GH157" s="1133"/>
      <c r="GJ157" s="405"/>
      <c r="GM157" s="1133"/>
      <c r="GQ157" s="1133"/>
      <c r="GT157" s="1134" t="s">
        <v>597</v>
      </c>
      <c r="GU157" s="1133"/>
      <c r="GW157" s="1133"/>
      <c r="GY157" s="1133"/>
      <c r="HA157" s="1133"/>
      <c r="HC157" s="1133"/>
      <c r="HG157" s="1133"/>
      <c r="HH157" s="1133"/>
      <c r="HJ157" s="1133"/>
      <c r="HK157" s="1133"/>
      <c r="HO157" s="1133"/>
      <c r="HR157" s="1133"/>
      <c r="HU157" s="1133"/>
      <c r="HX157" s="1133"/>
      <c r="IA157" s="1133"/>
      <c r="ID157" s="1133"/>
      <c r="IF157" s="1133"/>
      <c r="II157" s="1133"/>
      <c r="IK157" s="1133"/>
      <c r="IM157" s="1133"/>
      <c r="IN157" s="1134" t="s">
        <v>597</v>
      </c>
      <c r="KA157" s="1134" t="s">
        <v>597</v>
      </c>
      <c r="LN157" s="1134" t="s">
        <v>597</v>
      </c>
      <c r="ND157" s="1134" t="s">
        <v>597</v>
      </c>
      <c r="ON157" s="1134" t="s">
        <v>597</v>
      </c>
    </row>
    <row r="158" spans="1:418" s="700" customFormat="1" ht="12.75" customHeight="1" x14ac:dyDescent="0.25">
      <c r="A158" s="179" t="s">
        <v>230</v>
      </c>
      <c r="B158" s="1135"/>
      <c r="C158" s="1041"/>
      <c r="E158" s="1134" t="s">
        <v>597</v>
      </c>
      <c r="F158" s="405"/>
      <c r="G158" s="405"/>
      <c r="H158" s="1132"/>
      <c r="I158" s="405"/>
      <c r="J158" s="405"/>
      <c r="K158" s="1132"/>
      <c r="L158" s="405"/>
      <c r="M158" s="405"/>
      <c r="N158" s="1132"/>
      <c r="O158" s="405"/>
      <c r="P158" s="405"/>
      <c r="Q158" s="1132"/>
      <c r="R158" s="405"/>
      <c r="S158" s="405"/>
      <c r="T158" s="1132"/>
      <c r="U158" s="405"/>
      <c r="V158" s="405"/>
      <c r="W158" s="1132"/>
      <c r="X158" s="405"/>
      <c r="Y158" s="405"/>
      <c r="Z158" s="1132"/>
      <c r="AA158" s="405"/>
      <c r="AB158" s="405"/>
      <c r="AC158" s="1132"/>
      <c r="AD158" s="405"/>
      <c r="AE158" s="405"/>
      <c r="AF158" s="1132"/>
      <c r="AG158" s="405"/>
      <c r="AH158" s="405"/>
      <c r="AI158" s="1132"/>
      <c r="AJ158" s="405"/>
      <c r="AK158" s="405"/>
      <c r="AL158" s="1132"/>
      <c r="AM158" s="405"/>
      <c r="AN158" s="405"/>
      <c r="AO158" s="1132"/>
      <c r="AP158" s="405"/>
      <c r="AQ158" s="405"/>
      <c r="AR158" s="1134" t="s">
        <v>598</v>
      </c>
      <c r="AS158" s="405"/>
      <c r="AT158" s="405"/>
      <c r="AU158" s="1132"/>
      <c r="AV158" s="405"/>
      <c r="AW158" s="405"/>
      <c r="AX158" s="405"/>
      <c r="AY158" s="1132"/>
      <c r="AZ158" s="405"/>
      <c r="BA158" s="405"/>
      <c r="BB158" s="1132"/>
      <c r="BC158" s="405"/>
      <c r="BD158" s="1132"/>
      <c r="BE158" s="405"/>
      <c r="BF158" s="405"/>
      <c r="BG158" s="1132"/>
      <c r="BH158" s="405"/>
      <c r="BI158" s="405"/>
      <c r="BJ158" s="1132"/>
      <c r="BK158" s="405"/>
      <c r="BL158" s="405"/>
      <c r="BM158" s="1132"/>
      <c r="BN158" s="405"/>
      <c r="BO158" s="1132"/>
      <c r="BP158" s="405"/>
      <c r="BQ158" s="405"/>
      <c r="BR158" s="1132"/>
      <c r="BS158" s="405"/>
      <c r="BT158" s="405"/>
      <c r="BU158" s="1132"/>
      <c r="BV158" s="405"/>
      <c r="BW158" s="405"/>
      <c r="BX158" s="405"/>
      <c r="BY158" s="1132"/>
      <c r="BZ158" s="405"/>
      <c r="CA158" s="405"/>
      <c r="CB158" s="1132"/>
      <c r="CC158" s="405"/>
      <c r="CD158" s="405"/>
      <c r="CE158" s="1132"/>
      <c r="CF158" s="405"/>
      <c r="CG158" s="1134" t="s">
        <v>598</v>
      </c>
      <c r="CH158" s="1132"/>
      <c r="CI158" s="405"/>
      <c r="CJ158" s="405"/>
      <c r="CK158" s="1132"/>
      <c r="CL158" s="405"/>
      <c r="CM158" s="1132"/>
      <c r="CN158" s="405"/>
      <c r="CO158" s="1132"/>
      <c r="CP158" s="405"/>
      <c r="CQ158" s="1132"/>
      <c r="CR158" s="405"/>
      <c r="CS158" s="1132"/>
      <c r="CT158" s="405"/>
      <c r="CU158" s="405"/>
      <c r="CV158" s="1132"/>
      <c r="CW158" s="405"/>
      <c r="CX158" s="405"/>
      <c r="CY158" s="405"/>
      <c r="CZ158" s="1132"/>
      <c r="DA158" s="1132"/>
      <c r="DB158" s="405"/>
      <c r="DC158" s="1132"/>
      <c r="DD158" s="405"/>
      <c r="DE158" s="1132"/>
      <c r="DF158" s="405"/>
      <c r="DG158" s="1132"/>
      <c r="DH158" s="405"/>
      <c r="DI158" s="405"/>
      <c r="DJ158" s="1132"/>
      <c r="DK158" s="1132"/>
      <c r="DL158" s="405"/>
      <c r="DM158" s="405"/>
      <c r="DN158" s="405"/>
      <c r="DO158" s="1132"/>
      <c r="DP158" s="405"/>
      <c r="DQ158" s="405"/>
      <c r="DR158" s="405"/>
      <c r="DS158" s="1132"/>
      <c r="DT158" s="405"/>
      <c r="DU158" s="1134" t="s">
        <v>598</v>
      </c>
      <c r="DV158" s="1132"/>
      <c r="DW158" s="405"/>
      <c r="DX158" s="1132"/>
      <c r="DY158" s="405"/>
      <c r="DZ158" s="1132"/>
      <c r="EA158" s="405"/>
      <c r="EB158" s="405"/>
      <c r="EC158" s="1132"/>
      <c r="ED158" s="405"/>
      <c r="EE158" s="405"/>
      <c r="EF158" s="1132"/>
      <c r="EG158" s="405"/>
      <c r="EH158" s="405"/>
      <c r="EI158" s="405"/>
      <c r="EJ158" s="1132"/>
      <c r="EK158" s="405"/>
      <c r="EL158" s="405"/>
      <c r="EM158" s="1132"/>
      <c r="EN158" s="405"/>
      <c r="EO158" s="405"/>
      <c r="EP158" s="1132"/>
      <c r="EQ158" s="405"/>
      <c r="ER158" s="1132"/>
      <c r="ES158" s="405"/>
      <c r="ET158" s="1132"/>
      <c r="EU158" s="405"/>
      <c r="EV158" s="1132"/>
      <c r="EW158" s="405"/>
      <c r="EX158" s="405"/>
      <c r="EY158" s="1132"/>
      <c r="EZ158" s="1132"/>
      <c r="FA158" s="405"/>
      <c r="FB158" s="405"/>
      <c r="FC158" s="405"/>
      <c r="FD158" s="1132"/>
      <c r="FE158" s="405"/>
      <c r="FF158" s="405"/>
      <c r="FG158" s="1134" t="s">
        <v>598</v>
      </c>
      <c r="FH158" s="1132"/>
      <c r="FI158" s="405"/>
      <c r="FJ158" s="405"/>
      <c r="FK158" s="1132"/>
      <c r="FL158" s="405"/>
      <c r="FM158" s="1132"/>
      <c r="FN158" s="405"/>
      <c r="FO158" s="1132"/>
      <c r="FP158" s="405"/>
      <c r="FQ158" s="1132"/>
      <c r="FR158" s="405"/>
      <c r="FS158" s="405"/>
      <c r="FT158" s="1132"/>
      <c r="FU158" s="405"/>
      <c r="FV158" s="405"/>
      <c r="FW158" s="405"/>
      <c r="FX158" s="405"/>
      <c r="FY158" s="1132"/>
      <c r="FZ158" s="405"/>
      <c r="GA158" s="405"/>
      <c r="GB158" s="405"/>
      <c r="GC158" s="1133"/>
      <c r="GD158" s="405"/>
      <c r="GF158" s="1133"/>
      <c r="GG158" s="405"/>
      <c r="GH158" s="1133"/>
      <c r="GJ158" s="405"/>
      <c r="GM158" s="1133"/>
      <c r="GQ158" s="1133"/>
      <c r="GT158" s="1134" t="s">
        <v>598</v>
      </c>
      <c r="GU158" s="1133"/>
      <c r="GW158" s="1133"/>
      <c r="GY158" s="1133"/>
      <c r="HA158" s="1133"/>
      <c r="HC158" s="1133"/>
      <c r="HG158" s="1133"/>
      <c r="HH158" s="1133"/>
      <c r="HJ158" s="1133"/>
      <c r="HK158" s="1133"/>
      <c r="HO158" s="1133"/>
      <c r="HR158" s="1133"/>
      <c r="HU158" s="1133"/>
      <c r="HX158" s="1133"/>
      <c r="IA158" s="1133"/>
      <c r="ID158" s="1133"/>
      <c r="IF158" s="1133"/>
      <c r="II158" s="1133"/>
      <c r="IK158" s="1133"/>
      <c r="IM158" s="1133"/>
      <c r="IN158" s="1134" t="s">
        <v>598</v>
      </c>
      <c r="KA158" s="1134" t="s">
        <v>598</v>
      </c>
      <c r="LN158" s="1134" t="s">
        <v>598</v>
      </c>
      <c r="ND158" s="1134" t="s">
        <v>598</v>
      </c>
      <c r="ON158" s="1134" t="s">
        <v>598</v>
      </c>
    </row>
    <row r="159" spans="1:418" s="700" customFormat="1" ht="12.75" customHeight="1" x14ac:dyDescent="0.25">
      <c r="A159" s="179" t="s">
        <v>231</v>
      </c>
      <c r="B159" s="1135"/>
      <c r="C159" s="1041"/>
      <c r="E159" s="1134" t="s">
        <v>598</v>
      </c>
      <c r="F159" s="405"/>
      <c r="G159" s="405"/>
      <c r="H159" s="1132"/>
      <c r="I159" s="405"/>
      <c r="J159" s="405"/>
      <c r="K159" s="1132"/>
      <c r="L159" s="405"/>
      <c r="M159" s="405"/>
      <c r="N159" s="1132"/>
      <c r="O159" s="405"/>
      <c r="P159" s="405"/>
      <c r="Q159" s="1132"/>
      <c r="R159" s="405"/>
      <c r="S159" s="405"/>
      <c r="T159" s="1132"/>
      <c r="U159" s="405"/>
      <c r="V159" s="405"/>
      <c r="W159" s="1132"/>
      <c r="X159" s="405"/>
      <c r="Y159" s="405"/>
      <c r="Z159" s="1132"/>
      <c r="AA159" s="405"/>
      <c r="AB159" s="405"/>
      <c r="AC159" s="1132"/>
      <c r="AD159" s="405"/>
      <c r="AE159" s="405"/>
      <c r="AF159" s="1132"/>
      <c r="AG159" s="405"/>
      <c r="AH159" s="405"/>
      <c r="AI159" s="1132"/>
      <c r="AJ159" s="405"/>
      <c r="AK159" s="405"/>
      <c r="AL159" s="1132"/>
      <c r="AM159" s="405"/>
      <c r="AN159" s="405"/>
      <c r="AO159" s="1132"/>
      <c r="AP159" s="405"/>
      <c r="AQ159" s="405"/>
      <c r="AR159" s="1134" t="s">
        <v>599</v>
      </c>
      <c r="AS159" s="405"/>
      <c r="AT159" s="405"/>
      <c r="AU159" s="1132"/>
      <c r="AV159" s="405"/>
      <c r="AW159" s="405"/>
      <c r="AX159" s="405"/>
      <c r="AY159" s="1132"/>
      <c r="AZ159" s="405"/>
      <c r="BA159" s="405"/>
      <c r="BB159" s="1132"/>
      <c r="BC159" s="405"/>
      <c r="BD159" s="1132"/>
      <c r="BE159" s="405"/>
      <c r="BF159" s="405"/>
      <c r="BG159" s="1132"/>
      <c r="BH159" s="405"/>
      <c r="BI159" s="405"/>
      <c r="BJ159" s="1132"/>
      <c r="BK159" s="405"/>
      <c r="BL159" s="405"/>
      <c r="BM159" s="1132"/>
      <c r="BN159" s="405"/>
      <c r="BO159" s="1132"/>
      <c r="BP159" s="405"/>
      <c r="BQ159" s="405"/>
      <c r="BR159" s="1132"/>
      <c r="BS159" s="405"/>
      <c r="BT159" s="405"/>
      <c r="BU159" s="1132"/>
      <c r="BV159" s="405"/>
      <c r="BW159" s="405"/>
      <c r="BX159" s="405"/>
      <c r="BY159" s="1132"/>
      <c r="BZ159" s="405"/>
      <c r="CA159" s="405"/>
      <c r="CB159" s="1132"/>
      <c r="CC159" s="405"/>
      <c r="CD159" s="405"/>
      <c r="CE159" s="1132"/>
      <c r="CF159" s="405"/>
      <c r="CG159" s="1134" t="s">
        <v>599</v>
      </c>
      <c r="CH159" s="1132"/>
      <c r="CI159" s="405"/>
      <c r="CJ159" s="405"/>
      <c r="CK159" s="1132"/>
      <c r="CL159" s="405"/>
      <c r="CM159" s="1132"/>
      <c r="CN159" s="405"/>
      <c r="CO159" s="1132"/>
      <c r="CP159" s="405"/>
      <c r="CQ159" s="1132"/>
      <c r="CR159" s="405"/>
      <c r="CS159" s="1132"/>
      <c r="CT159" s="405"/>
      <c r="CU159" s="405"/>
      <c r="CV159" s="1132"/>
      <c r="CW159" s="405"/>
      <c r="CX159" s="405"/>
      <c r="CY159" s="405"/>
      <c r="CZ159" s="1132"/>
      <c r="DA159" s="1132"/>
      <c r="DB159" s="405"/>
      <c r="DC159" s="1132"/>
      <c r="DD159" s="405"/>
      <c r="DE159" s="1132"/>
      <c r="DF159" s="405"/>
      <c r="DG159" s="1132"/>
      <c r="DH159" s="405"/>
      <c r="DI159" s="405"/>
      <c r="DJ159" s="1132"/>
      <c r="DK159" s="1132"/>
      <c r="DL159" s="405"/>
      <c r="DM159" s="405"/>
      <c r="DN159" s="405"/>
      <c r="DO159" s="1132"/>
      <c r="DP159" s="405"/>
      <c r="DQ159" s="405"/>
      <c r="DR159" s="405"/>
      <c r="DS159" s="1132"/>
      <c r="DT159" s="405"/>
      <c r="DU159" s="1134" t="s">
        <v>599</v>
      </c>
      <c r="DV159" s="1132"/>
      <c r="DW159" s="405"/>
      <c r="DX159" s="1132"/>
      <c r="DY159" s="405"/>
      <c r="DZ159" s="1132"/>
      <c r="EA159" s="405"/>
      <c r="EB159" s="405"/>
      <c r="EC159" s="1132"/>
      <c r="ED159" s="405"/>
      <c r="EE159" s="405"/>
      <c r="EF159" s="1132"/>
      <c r="EG159" s="405"/>
      <c r="EH159" s="405"/>
      <c r="EI159" s="405"/>
      <c r="EJ159" s="1132"/>
      <c r="EK159" s="405"/>
      <c r="EL159" s="405"/>
      <c r="EM159" s="1132"/>
      <c r="EN159" s="405"/>
      <c r="EO159" s="405"/>
      <c r="EP159" s="1132"/>
      <c r="EQ159" s="405"/>
      <c r="ER159" s="1132"/>
      <c r="ES159" s="405"/>
      <c r="ET159" s="1132"/>
      <c r="EU159" s="405"/>
      <c r="EV159" s="1132"/>
      <c r="EW159" s="405"/>
      <c r="EX159" s="405"/>
      <c r="EY159" s="1132"/>
      <c r="EZ159" s="1132"/>
      <c r="FA159" s="405"/>
      <c r="FB159" s="405"/>
      <c r="FC159" s="405"/>
      <c r="FD159" s="1132"/>
      <c r="FE159" s="405"/>
      <c r="FF159" s="405"/>
      <c r="FG159" s="1134" t="s">
        <v>599</v>
      </c>
      <c r="FH159" s="1132"/>
      <c r="FI159" s="405"/>
      <c r="FJ159" s="405"/>
      <c r="FK159" s="1132"/>
      <c r="FL159" s="405"/>
      <c r="FM159" s="1132"/>
      <c r="FN159" s="405"/>
      <c r="FO159" s="1132"/>
      <c r="FP159" s="405"/>
      <c r="FQ159" s="1132"/>
      <c r="FR159" s="405"/>
      <c r="FS159" s="405"/>
      <c r="FT159" s="1132"/>
      <c r="FU159" s="405"/>
      <c r="FV159" s="405"/>
      <c r="FW159" s="405"/>
      <c r="FX159" s="405"/>
      <c r="FY159" s="1132"/>
      <c r="FZ159" s="405"/>
      <c r="GA159" s="405"/>
      <c r="GB159" s="405"/>
      <c r="GC159" s="1133"/>
      <c r="GD159" s="405"/>
      <c r="GF159" s="1133"/>
      <c r="GG159" s="405"/>
      <c r="GH159" s="1133"/>
      <c r="GJ159" s="405"/>
      <c r="GM159" s="1133"/>
      <c r="GQ159" s="1133"/>
      <c r="GT159" s="1134" t="s">
        <v>599</v>
      </c>
      <c r="GU159" s="1133"/>
      <c r="GW159" s="1133"/>
      <c r="GY159" s="1133"/>
      <c r="HA159" s="1133"/>
      <c r="HC159" s="1133"/>
      <c r="HG159" s="1133"/>
      <c r="HH159" s="1133"/>
      <c r="HJ159" s="1133"/>
      <c r="HK159" s="1133"/>
      <c r="HO159" s="1133"/>
      <c r="HR159" s="1133"/>
      <c r="HU159" s="1133"/>
      <c r="HX159" s="1133"/>
      <c r="IA159" s="1133"/>
      <c r="ID159" s="1133"/>
      <c r="IF159" s="1133"/>
      <c r="II159" s="1133"/>
      <c r="IK159" s="1133"/>
      <c r="IM159" s="1133"/>
      <c r="IN159" s="1134" t="s">
        <v>599</v>
      </c>
      <c r="KA159" s="1134" t="s">
        <v>599</v>
      </c>
      <c r="LN159" s="1134" t="s">
        <v>599</v>
      </c>
      <c r="ND159" s="1134" t="s">
        <v>599</v>
      </c>
      <c r="ON159" s="1134" t="s">
        <v>599</v>
      </c>
    </row>
    <row r="160" spans="1:418" s="700" customFormat="1" ht="12.75" customHeight="1" x14ac:dyDescent="0.25">
      <c r="A160" s="179" t="s">
        <v>600</v>
      </c>
      <c r="B160" s="1135"/>
      <c r="C160" s="1041"/>
      <c r="E160" s="1134" t="s">
        <v>599</v>
      </c>
      <c r="F160" s="405"/>
      <c r="G160" s="405"/>
      <c r="H160" s="1132"/>
      <c r="I160" s="405"/>
      <c r="J160" s="405"/>
      <c r="K160" s="1132"/>
      <c r="L160" s="405"/>
      <c r="M160" s="405"/>
      <c r="N160" s="1132"/>
      <c r="O160" s="405"/>
      <c r="P160" s="405"/>
      <c r="Q160" s="1132"/>
      <c r="R160" s="405"/>
      <c r="S160" s="405"/>
      <c r="T160" s="1132"/>
      <c r="U160" s="405"/>
      <c r="V160" s="405"/>
      <c r="W160" s="1132"/>
      <c r="X160" s="405"/>
      <c r="Y160" s="405"/>
      <c r="Z160" s="1132"/>
      <c r="AA160" s="405"/>
      <c r="AB160" s="405"/>
      <c r="AC160" s="1132"/>
      <c r="AD160" s="405"/>
      <c r="AE160" s="405"/>
      <c r="AF160" s="1132"/>
      <c r="AG160" s="405"/>
      <c r="AH160" s="405"/>
      <c r="AI160" s="1132"/>
      <c r="AJ160" s="405"/>
      <c r="AK160" s="405"/>
      <c r="AL160" s="1132"/>
      <c r="AM160" s="405"/>
      <c r="AN160" s="405"/>
      <c r="AO160" s="1132"/>
      <c r="AP160" s="405"/>
      <c r="AQ160" s="405"/>
      <c r="AS160" s="405"/>
      <c r="AT160" s="405"/>
      <c r="AU160" s="1132"/>
      <c r="AV160" s="405"/>
      <c r="AW160" s="405"/>
      <c r="AX160" s="405"/>
      <c r="AY160" s="1132"/>
      <c r="AZ160" s="405"/>
      <c r="BA160" s="405"/>
      <c r="BB160" s="1132"/>
      <c r="BC160" s="405"/>
      <c r="BD160" s="1132"/>
      <c r="BE160" s="405"/>
      <c r="BF160" s="405"/>
      <c r="BG160" s="1132"/>
      <c r="BH160" s="405"/>
      <c r="BI160" s="405"/>
      <c r="BJ160" s="1132"/>
      <c r="BK160" s="405"/>
      <c r="BL160" s="405"/>
      <c r="BM160" s="1132"/>
      <c r="BN160" s="405"/>
      <c r="BO160" s="1132"/>
      <c r="BP160" s="405"/>
      <c r="BQ160" s="405"/>
      <c r="BR160" s="1132"/>
      <c r="BS160" s="405"/>
      <c r="BT160" s="405"/>
      <c r="BU160" s="1132"/>
      <c r="BV160" s="405"/>
      <c r="BW160" s="405"/>
      <c r="BX160" s="405"/>
      <c r="BY160" s="1132"/>
      <c r="BZ160" s="405"/>
      <c r="CA160" s="405"/>
      <c r="CB160" s="1132"/>
      <c r="CC160" s="405"/>
      <c r="CD160" s="405"/>
      <c r="CE160" s="1132"/>
      <c r="CF160" s="405"/>
      <c r="CH160" s="1132"/>
      <c r="CI160" s="405"/>
      <c r="CJ160" s="405"/>
      <c r="CK160" s="1132"/>
      <c r="CL160" s="405"/>
      <c r="CM160" s="1132"/>
      <c r="CN160" s="405"/>
      <c r="CO160" s="1132"/>
      <c r="CP160" s="405"/>
      <c r="CQ160" s="1132"/>
      <c r="CR160" s="405"/>
      <c r="CS160" s="1132"/>
      <c r="CT160" s="405"/>
      <c r="CU160" s="405"/>
      <c r="CV160" s="1132"/>
      <c r="CW160" s="405"/>
      <c r="CX160" s="405"/>
      <c r="CY160" s="405"/>
      <c r="CZ160" s="1132"/>
      <c r="DA160" s="1132"/>
      <c r="DB160" s="405"/>
      <c r="DC160" s="1132"/>
      <c r="DD160" s="405"/>
      <c r="DE160" s="1132"/>
      <c r="DF160" s="405"/>
      <c r="DG160" s="1132"/>
      <c r="DH160" s="405"/>
      <c r="DI160" s="405"/>
      <c r="DJ160" s="1132"/>
      <c r="DK160" s="1132"/>
      <c r="DL160" s="405"/>
      <c r="DM160" s="405"/>
      <c r="DN160" s="405"/>
      <c r="DO160" s="1132"/>
      <c r="DP160" s="405"/>
      <c r="DQ160" s="405"/>
      <c r="DR160" s="405"/>
      <c r="DS160" s="1132"/>
      <c r="DT160" s="405"/>
      <c r="DV160" s="1132"/>
      <c r="DW160" s="405"/>
      <c r="DX160" s="1132"/>
      <c r="DY160" s="405"/>
      <c r="DZ160" s="1132"/>
      <c r="EA160" s="405"/>
      <c r="EB160" s="405"/>
      <c r="EC160" s="1132"/>
      <c r="ED160" s="405"/>
      <c r="EE160" s="405"/>
      <c r="EF160" s="1132"/>
      <c r="EG160" s="405"/>
      <c r="EH160" s="405"/>
      <c r="EI160" s="405"/>
      <c r="EJ160" s="1132"/>
      <c r="EK160" s="405"/>
      <c r="EL160" s="405"/>
      <c r="EM160" s="1132"/>
      <c r="EN160" s="405"/>
      <c r="EO160" s="405"/>
      <c r="EP160" s="1132"/>
      <c r="EQ160" s="405"/>
      <c r="ER160" s="1132"/>
      <c r="ES160" s="405"/>
      <c r="ET160" s="1132"/>
      <c r="EU160" s="405"/>
      <c r="EV160" s="1132"/>
      <c r="EW160" s="405"/>
      <c r="EX160" s="405"/>
      <c r="EY160" s="1132"/>
      <c r="EZ160" s="1132"/>
      <c r="FA160" s="405"/>
      <c r="FB160" s="405"/>
      <c r="FC160" s="405"/>
      <c r="FD160" s="1132"/>
      <c r="FE160" s="405"/>
      <c r="FF160" s="405"/>
      <c r="FH160" s="1132"/>
      <c r="FI160" s="405"/>
      <c r="FJ160" s="405"/>
      <c r="FK160" s="1132"/>
      <c r="FL160" s="405"/>
      <c r="FM160" s="1132"/>
      <c r="FN160" s="405"/>
      <c r="FO160" s="1132"/>
      <c r="FP160" s="405"/>
      <c r="FQ160" s="1132"/>
      <c r="FR160" s="405"/>
      <c r="FS160" s="405"/>
      <c r="FT160" s="1132"/>
      <c r="FU160" s="405"/>
      <c r="FV160" s="405"/>
      <c r="FW160" s="405"/>
      <c r="FX160" s="405"/>
      <c r="FY160" s="1132"/>
      <c r="FZ160" s="405"/>
      <c r="GA160" s="405"/>
      <c r="GB160" s="405"/>
      <c r="GC160" s="1133"/>
      <c r="GD160" s="405"/>
      <c r="GF160" s="1133"/>
      <c r="GG160" s="405"/>
      <c r="GH160" s="1133"/>
      <c r="GJ160" s="405"/>
      <c r="GM160" s="1133"/>
      <c r="GQ160" s="1133"/>
      <c r="GU160" s="1133"/>
      <c r="GW160" s="1133"/>
      <c r="GY160" s="1133"/>
      <c r="HA160" s="1133"/>
      <c r="HC160" s="1133"/>
      <c r="HG160" s="1133"/>
      <c r="HH160" s="1133"/>
      <c r="HJ160" s="1133"/>
      <c r="HK160" s="1133"/>
      <c r="HO160" s="1133"/>
      <c r="HR160" s="1133"/>
      <c r="HU160" s="1133"/>
      <c r="HX160" s="1133"/>
      <c r="IA160" s="1133"/>
      <c r="ID160" s="1133"/>
      <c r="IF160" s="1133"/>
      <c r="II160" s="1133"/>
      <c r="IK160" s="1133"/>
      <c r="IM160" s="1133"/>
    </row>
    <row r="161" spans="2:404" s="700" customFormat="1" ht="12.75" customHeight="1" x14ac:dyDescent="0.25">
      <c r="B161" s="1135"/>
      <c r="C161" s="1041"/>
      <c r="E161" s="1132"/>
      <c r="F161" s="405"/>
      <c r="G161" s="405"/>
      <c r="H161" s="1132"/>
      <c r="I161" s="405"/>
      <c r="J161" s="405"/>
      <c r="K161" s="1132"/>
      <c r="L161" s="405"/>
      <c r="M161" s="405"/>
      <c r="N161" s="1132"/>
      <c r="O161" s="405"/>
      <c r="P161" s="405"/>
      <c r="Q161" s="1132"/>
      <c r="R161" s="405"/>
      <c r="S161" s="405"/>
      <c r="T161" s="1132"/>
      <c r="U161" s="405"/>
      <c r="V161" s="405"/>
      <c r="W161" s="1132"/>
      <c r="X161" s="405"/>
      <c r="Y161" s="405"/>
      <c r="Z161" s="1132"/>
      <c r="AA161" s="405"/>
      <c r="AB161" s="405"/>
      <c r="AC161" s="1132"/>
      <c r="AD161" s="405"/>
      <c r="AE161" s="405"/>
      <c r="AF161" s="1132"/>
      <c r="AG161" s="405"/>
      <c r="AH161" s="405"/>
      <c r="AI161" s="1132"/>
      <c r="AJ161" s="405"/>
      <c r="AK161" s="405"/>
      <c r="AL161" s="1132"/>
      <c r="AM161" s="405"/>
      <c r="AN161" s="405"/>
      <c r="AO161" s="1132"/>
      <c r="AP161" s="405"/>
      <c r="AQ161" s="405"/>
      <c r="AR161" s="1132"/>
      <c r="AS161" s="405"/>
      <c r="AT161" s="405"/>
      <c r="AU161" s="1132"/>
      <c r="AV161" s="405"/>
      <c r="AW161" s="405"/>
      <c r="AX161" s="405"/>
      <c r="AY161" s="1132"/>
      <c r="AZ161" s="405"/>
      <c r="BA161" s="405"/>
      <c r="BB161" s="1132"/>
      <c r="BC161" s="405"/>
      <c r="BD161" s="1132"/>
      <c r="BE161" s="405"/>
      <c r="BF161" s="405"/>
      <c r="BG161" s="1132"/>
      <c r="BH161" s="405"/>
      <c r="BI161" s="405"/>
      <c r="BJ161" s="1132"/>
      <c r="BK161" s="405"/>
      <c r="BL161" s="405"/>
      <c r="BM161" s="1132"/>
      <c r="BN161" s="405"/>
      <c r="BO161" s="1132"/>
      <c r="BP161" s="405"/>
      <c r="BQ161" s="405"/>
      <c r="BR161" s="1132"/>
      <c r="BS161" s="405"/>
      <c r="BT161" s="405"/>
      <c r="BU161" s="1132"/>
      <c r="BV161" s="405"/>
      <c r="BW161" s="405"/>
      <c r="BX161" s="405"/>
      <c r="BY161" s="1132"/>
      <c r="BZ161" s="405"/>
      <c r="CA161" s="405"/>
      <c r="CB161" s="1132"/>
      <c r="CC161" s="405"/>
      <c r="CD161" s="405"/>
      <c r="CE161" s="1132"/>
      <c r="CF161" s="405"/>
      <c r="CG161" s="1132"/>
      <c r="CH161" s="1132"/>
      <c r="CI161" s="405"/>
      <c r="CJ161" s="405"/>
      <c r="CK161" s="1132"/>
      <c r="CL161" s="405"/>
      <c r="CM161" s="1132"/>
      <c r="CN161" s="405"/>
      <c r="CO161" s="1132"/>
      <c r="CP161" s="405"/>
      <c r="CQ161" s="1132"/>
      <c r="CR161" s="405"/>
      <c r="CS161" s="1132"/>
      <c r="CT161" s="405"/>
      <c r="CU161" s="405"/>
      <c r="CV161" s="1132"/>
      <c r="CW161" s="405"/>
      <c r="CX161" s="405"/>
      <c r="CY161" s="405"/>
      <c r="CZ161" s="1132"/>
      <c r="DA161" s="1132"/>
      <c r="DB161" s="405"/>
      <c r="DC161" s="1132"/>
      <c r="DD161" s="405"/>
      <c r="DE161" s="1132"/>
      <c r="DF161" s="405"/>
      <c r="DG161" s="1132"/>
      <c r="DH161" s="405"/>
      <c r="DI161" s="405"/>
      <c r="DJ161" s="1132"/>
      <c r="DK161" s="1132"/>
      <c r="DL161" s="405"/>
      <c r="DM161" s="405"/>
      <c r="DN161" s="405"/>
      <c r="DO161" s="1132"/>
      <c r="DP161" s="405"/>
      <c r="DQ161" s="405"/>
      <c r="DR161" s="405"/>
      <c r="DS161" s="1132"/>
      <c r="DT161" s="405"/>
      <c r="DU161" s="1132"/>
      <c r="DV161" s="1132"/>
      <c r="DW161" s="405"/>
      <c r="DX161" s="1132"/>
      <c r="DY161" s="405"/>
      <c r="DZ161" s="1132"/>
      <c r="EA161" s="405"/>
      <c r="EB161" s="405"/>
      <c r="EC161" s="1132"/>
      <c r="ED161" s="405"/>
      <c r="EE161" s="405"/>
      <c r="EF161" s="1132"/>
      <c r="EG161" s="405"/>
      <c r="EH161" s="405"/>
      <c r="EI161" s="405"/>
      <c r="EJ161" s="1132"/>
      <c r="EK161" s="405"/>
      <c r="EL161" s="405"/>
      <c r="EM161" s="1132"/>
      <c r="EN161" s="405"/>
      <c r="EO161" s="405"/>
      <c r="EP161" s="1132"/>
      <c r="EQ161" s="405"/>
      <c r="ER161" s="1132"/>
      <c r="ES161" s="405"/>
      <c r="ET161" s="1132"/>
      <c r="EU161" s="405"/>
      <c r="EV161" s="1132"/>
      <c r="EW161" s="405"/>
      <c r="EX161" s="405"/>
      <c r="EY161" s="1132"/>
      <c r="EZ161" s="1132"/>
      <c r="FA161" s="405"/>
      <c r="FB161" s="405"/>
      <c r="FC161" s="405"/>
      <c r="FD161" s="1132"/>
      <c r="FE161" s="405"/>
      <c r="FF161" s="405"/>
      <c r="FG161" s="1132"/>
      <c r="FH161" s="1132"/>
      <c r="FI161" s="405"/>
      <c r="FJ161" s="405"/>
      <c r="FK161" s="1132"/>
      <c r="FL161" s="405"/>
      <c r="FM161" s="1132"/>
      <c r="FN161" s="405"/>
      <c r="FO161" s="1132"/>
      <c r="FP161" s="405"/>
      <c r="FQ161" s="1132"/>
      <c r="FR161" s="405"/>
      <c r="FS161" s="405"/>
      <c r="FT161" s="1132"/>
      <c r="FU161" s="405"/>
      <c r="FV161" s="405"/>
      <c r="FW161" s="405"/>
      <c r="FX161" s="405"/>
      <c r="FY161" s="1132"/>
      <c r="FZ161" s="405"/>
      <c r="GA161" s="405"/>
      <c r="GB161" s="405"/>
      <c r="GC161" s="1133"/>
      <c r="GD161" s="405"/>
      <c r="GF161" s="1133"/>
      <c r="GG161" s="405"/>
      <c r="GH161" s="1133"/>
      <c r="GJ161" s="405"/>
      <c r="GM161" s="1133"/>
      <c r="GQ161" s="1133"/>
      <c r="GT161" s="1132"/>
      <c r="GU161" s="1133"/>
      <c r="GW161" s="1133"/>
      <c r="GY161" s="1133"/>
      <c r="HA161" s="1133"/>
      <c r="HC161" s="1133"/>
      <c r="HG161" s="1133"/>
      <c r="HH161" s="1133"/>
      <c r="HJ161" s="1133"/>
      <c r="HK161" s="1133"/>
      <c r="HO161" s="1133"/>
      <c r="HR161" s="1133"/>
      <c r="HU161" s="1133"/>
      <c r="HX161" s="1133"/>
      <c r="IA161" s="1133"/>
      <c r="ID161" s="1133"/>
      <c r="IF161" s="1133"/>
      <c r="II161" s="1133"/>
      <c r="IK161" s="1133"/>
      <c r="IM161" s="1133"/>
      <c r="IN161" s="1132"/>
      <c r="KA161" s="1132"/>
      <c r="LN161" s="1132"/>
      <c r="ND161" s="1132"/>
      <c r="ON161" s="1132"/>
    </row>
    <row r="162" spans="2:404" s="700" customFormat="1" ht="12.75" customHeight="1" x14ac:dyDescent="0.25">
      <c r="B162" s="1135"/>
      <c r="C162" s="1041"/>
      <c r="E162" s="1132"/>
      <c r="F162" s="405"/>
      <c r="G162" s="405"/>
      <c r="H162" s="1132"/>
      <c r="I162" s="405"/>
      <c r="J162" s="405"/>
      <c r="K162" s="1132"/>
      <c r="L162" s="405"/>
      <c r="M162" s="405"/>
      <c r="N162" s="1132"/>
      <c r="O162" s="405"/>
      <c r="P162" s="405"/>
      <c r="Q162" s="1132"/>
      <c r="R162" s="405"/>
      <c r="S162" s="405"/>
      <c r="T162" s="1132"/>
      <c r="U162" s="405"/>
      <c r="V162" s="405"/>
      <c r="W162" s="1132"/>
      <c r="X162" s="405"/>
      <c r="Y162" s="405"/>
      <c r="Z162" s="1132"/>
      <c r="AA162" s="405"/>
      <c r="AB162" s="405"/>
      <c r="AC162" s="1132"/>
      <c r="AD162" s="405"/>
      <c r="AE162" s="405"/>
      <c r="AF162" s="1132"/>
      <c r="AG162" s="405"/>
      <c r="AH162" s="405"/>
      <c r="AI162" s="1132"/>
      <c r="AJ162" s="405"/>
      <c r="AK162" s="405"/>
      <c r="AL162" s="1132"/>
      <c r="AM162" s="405"/>
      <c r="AN162" s="405"/>
      <c r="AO162" s="1132"/>
      <c r="AP162" s="405"/>
      <c r="AQ162" s="405"/>
      <c r="AR162" s="1132"/>
      <c r="AS162" s="405"/>
      <c r="AT162" s="405"/>
      <c r="AU162" s="1132"/>
      <c r="AV162" s="405"/>
      <c r="AW162" s="405"/>
      <c r="AX162" s="1132"/>
      <c r="AY162" s="405"/>
      <c r="AZ162" s="405"/>
      <c r="BA162" s="1132"/>
      <c r="BB162" s="405"/>
      <c r="BC162" s="405"/>
      <c r="BD162" s="1132"/>
      <c r="BE162" s="405"/>
      <c r="BF162" s="405"/>
      <c r="BG162" s="1132"/>
      <c r="BH162" s="405"/>
      <c r="BI162" s="405"/>
      <c r="BJ162" s="1132"/>
      <c r="BK162" s="405"/>
      <c r="BL162" s="405"/>
      <c r="BM162" s="1132"/>
      <c r="BN162" s="405"/>
      <c r="BO162" s="405"/>
      <c r="BP162" s="1132"/>
      <c r="BQ162" s="405"/>
      <c r="BR162" s="405"/>
      <c r="BS162" s="1132"/>
      <c r="BT162" s="405"/>
      <c r="BU162" s="1132"/>
      <c r="BV162" s="405"/>
      <c r="BW162" s="405"/>
      <c r="BX162" s="1132"/>
      <c r="BY162" s="405"/>
      <c r="BZ162" s="405"/>
      <c r="CA162" s="1132"/>
      <c r="CB162" s="405"/>
      <c r="CC162" s="405"/>
      <c r="CD162" s="1132"/>
      <c r="CE162" s="405"/>
      <c r="CF162" s="405"/>
      <c r="CG162" s="1132"/>
      <c r="CH162" s="405"/>
      <c r="CI162" s="405"/>
      <c r="CJ162" s="1132"/>
      <c r="CK162" s="405"/>
      <c r="CL162" s="405"/>
      <c r="CM162" s="1132"/>
      <c r="CN162" s="405"/>
      <c r="CO162" s="405"/>
      <c r="CP162" s="1132"/>
      <c r="CQ162" s="405"/>
      <c r="CR162" s="405"/>
      <c r="CS162" s="1132"/>
      <c r="CT162" s="405"/>
      <c r="CU162" s="405"/>
      <c r="CV162" s="1132"/>
      <c r="CW162" s="405"/>
      <c r="CX162" s="405"/>
      <c r="CY162" s="1132"/>
      <c r="CZ162" s="405"/>
      <c r="DA162" s="405"/>
      <c r="DB162" s="1132"/>
      <c r="DC162" s="405"/>
      <c r="DD162" s="1132"/>
      <c r="DE162" s="405"/>
      <c r="DF162" s="1132"/>
      <c r="DG162" s="405"/>
      <c r="DH162" s="405"/>
      <c r="DI162" s="1132"/>
      <c r="DJ162" s="405"/>
      <c r="DK162" s="405"/>
      <c r="DL162" s="1132"/>
      <c r="DM162" s="405"/>
      <c r="DN162" s="405"/>
      <c r="DO162" s="1132"/>
      <c r="DP162" s="405"/>
      <c r="DQ162" s="405"/>
      <c r="DR162" s="1132"/>
      <c r="DS162" s="405"/>
      <c r="DT162" s="405"/>
      <c r="DU162" s="1132"/>
      <c r="DV162" s="405"/>
      <c r="DW162" s="405"/>
      <c r="DX162" s="1132"/>
      <c r="DY162" s="405"/>
      <c r="DZ162" s="405"/>
      <c r="EA162" s="1132"/>
      <c r="EB162" s="405"/>
      <c r="EC162" s="405"/>
      <c r="ED162" s="1132"/>
      <c r="EE162" s="405"/>
      <c r="EF162" s="1132"/>
      <c r="EG162" s="405"/>
      <c r="EH162" s="405"/>
      <c r="EI162" s="1132"/>
      <c r="EJ162" s="405"/>
      <c r="EK162" s="405"/>
      <c r="EL162" s="1132"/>
      <c r="EM162" s="405"/>
      <c r="EN162" s="405"/>
      <c r="EO162" s="1132"/>
      <c r="EP162" s="405"/>
      <c r="EQ162" s="405"/>
      <c r="ER162" s="1132"/>
      <c r="ES162" s="405"/>
      <c r="ET162" s="405"/>
      <c r="EU162" s="1132"/>
      <c r="EV162" s="405"/>
      <c r="EW162" s="405"/>
      <c r="EX162" s="1132"/>
      <c r="EY162" s="405"/>
      <c r="EZ162" s="405"/>
      <c r="FA162" s="1132"/>
      <c r="FB162" s="405"/>
      <c r="FC162" s="405"/>
      <c r="FD162" s="1132"/>
      <c r="FE162" s="405"/>
      <c r="FF162" s="405"/>
      <c r="FG162" s="1132"/>
      <c r="FH162" s="405"/>
      <c r="FI162" s="405"/>
      <c r="FJ162" s="1132"/>
      <c r="FK162" s="405"/>
      <c r="FL162" s="405"/>
      <c r="FM162" s="1132"/>
      <c r="FN162" s="405"/>
      <c r="FO162" s="405"/>
      <c r="FP162" s="1132"/>
      <c r="FQ162" s="405"/>
      <c r="FR162" s="405"/>
      <c r="FS162" s="1132"/>
      <c r="FT162" s="405"/>
      <c r="FU162" s="405"/>
      <c r="FV162" s="1132"/>
      <c r="FW162" s="405"/>
      <c r="FX162" s="405"/>
      <c r="FY162" s="1132"/>
      <c r="FZ162" s="405"/>
      <c r="GA162" s="405"/>
      <c r="GB162" s="1132"/>
      <c r="GC162" s="405"/>
      <c r="GD162" s="405"/>
      <c r="GE162" s="1132"/>
      <c r="GF162" s="405"/>
      <c r="GG162" s="405"/>
      <c r="GH162" s="1132"/>
      <c r="GI162" s="405"/>
      <c r="GJ162" s="405"/>
      <c r="GK162" s="1133"/>
      <c r="GN162" s="1133"/>
      <c r="GQ162" s="1133"/>
      <c r="GT162" s="1133"/>
      <c r="GW162" s="1133"/>
      <c r="GZ162" s="1133"/>
      <c r="HC162" s="1133"/>
      <c r="HF162" s="1133"/>
      <c r="HI162" s="1133"/>
      <c r="HL162" s="1133"/>
      <c r="HO162" s="1133"/>
      <c r="HR162" s="1133"/>
      <c r="HU162" s="1133"/>
      <c r="HX162" s="1133"/>
      <c r="IA162" s="1133"/>
      <c r="ID162" s="1133"/>
      <c r="IG162" s="1133"/>
      <c r="IJ162" s="1133"/>
      <c r="IL162" s="1133"/>
      <c r="IN162" s="1133"/>
      <c r="IQ162" s="1133"/>
      <c r="IT162" s="1133"/>
      <c r="IW162" s="1133"/>
    </row>
    <row r="163" spans="2:404" s="700" customFormat="1" ht="12.75" customHeight="1" x14ac:dyDescent="0.25">
      <c r="B163" s="1131"/>
      <c r="C163" s="715"/>
      <c r="D163" s="715"/>
      <c r="E163" s="1132"/>
      <c r="F163" s="405"/>
      <c r="G163" s="405"/>
      <c r="H163" s="1132"/>
      <c r="I163" s="405"/>
      <c r="J163" s="405"/>
      <c r="K163" s="1132"/>
      <c r="L163" s="405"/>
      <c r="M163" s="405"/>
      <c r="N163" s="1132"/>
      <c r="O163" s="405"/>
      <c r="P163" s="405"/>
      <c r="Q163" s="1132"/>
      <c r="R163" s="405"/>
      <c r="S163" s="405"/>
      <c r="T163" s="1132"/>
      <c r="U163" s="405"/>
      <c r="V163" s="405"/>
      <c r="W163" s="1132"/>
      <c r="X163" s="405"/>
      <c r="Y163" s="405"/>
      <c r="Z163" s="1132"/>
      <c r="AA163" s="405"/>
      <c r="AB163" s="405"/>
      <c r="AC163" s="1132"/>
      <c r="AD163" s="405"/>
      <c r="AE163" s="405"/>
      <c r="AF163" s="1132"/>
      <c r="AG163" s="405"/>
      <c r="AH163" s="405"/>
      <c r="AI163" s="1132"/>
      <c r="AJ163" s="405"/>
      <c r="AK163" s="405"/>
      <c r="AL163" s="1132"/>
      <c r="AM163" s="405"/>
      <c r="AN163" s="405"/>
      <c r="AO163" s="1132"/>
      <c r="AP163" s="405"/>
      <c r="AQ163" s="405"/>
      <c r="AR163" s="1132"/>
      <c r="AS163" s="405"/>
      <c r="AT163" s="405"/>
      <c r="AU163" s="1132"/>
      <c r="AV163" s="405"/>
      <c r="AW163" s="405"/>
      <c r="AX163" s="1132"/>
      <c r="AY163" s="405"/>
      <c r="AZ163" s="405"/>
      <c r="BA163" s="1132"/>
      <c r="BB163" s="405"/>
      <c r="BC163" s="405"/>
      <c r="BD163" s="1132"/>
      <c r="BE163" s="405"/>
      <c r="BF163" s="405"/>
      <c r="BG163" s="1132"/>
      <c r="BH163" s="405"/>
      <c r="BI163" s="405"/>
      <c r="BJ163" s="1132"/>
      <c r="BK163" s="405"/>
      <c r="BL163" s="405"/>
      <c r="BM163" s="1132"/>
      <c r="BN163" s="405"/>
      <c r="BO163" s="405"/>
      <c r="BP163" s="1132"/>
      <c r="BQ163" s="405"/>
      <c r="BR163" s="405"/>
      <c r="BS163" s="1132"/>
      <c r="BT163" s="405"/>
      <c r="BU163" s="1132"/>
      <c r="BV163" s="405"/>
      <c r="BW163" s="405"/>
      <c r="BX163" s="1132"/>
      <c r="BY163" s="405"/>
      <c r="BZ163" s="405"/>
      <c r="CA163" s="1132"/>
      <c r="CB163" s="405"/>
      <c r="CC163" s="405"/>
      <c r="CD163" s="1132"/>
      <c r="CE163" s="405"/>
      <c r="CF163" s="405"/>
      <c r="CG163" s="1132"/>
      <c r="CH163" s="405"/>
      <c r="CI163" s="405"/>
      <c r="CJ163" s="1132"/>
      <c r="CK163" s="405"/>
      <c r="CL163" s="405"/>
      <c r="CM163" s="1132"/>
      <c r="CN163" s="405"/>
      <c r="CO163" s="405"/>
      <c r="CP163" s="1132"/>
      <c r="CQ163" s="405"/>
      <c r="CR163" s="405"/>
      <c r="CS163" s="1132"/>
      <c r="CT163" s="405"/>
      <c r="CU163" s="405"/>
      <c r="CV163" s="1132"/>
      <c r="CW163" s="405"/>
      <c r="CX163" s="405"/>
      <c r="CY163" s="1132"/>
      <c r="CZ163" s="405"/>
      <c r="DA163" s="405"/>
      <c r="DB163" s="1132"/>
      <c r="DC163" s="405"/>
      <c r="DD163" s="1132"/>
      <c r="DE163" s="405"/>
      <c r="DF163" s="1132"/>
      <c r="DG163" s="405"/>
      <c r="DH163" s="405"/>
      <c r="DI163" s="1132"/>
      <c r="DJ163" s="405"/>
      <c r="DK163" s="405"/>
      <c r="DL163" s="1132"/>
      <c r="DM163" s="405"/>
      <c r="DN163" s="405"/>
      <c r="DO163" s="1132"/>
      <c r="DP163" s="405"/>
      <c r="DQ163" s="405"/>
      <c r="DR163" s="1132"/>
      <c r="DS163" s="405"/>
      <c r="DT163" s="405"/>
      <c r="DU163" s="1132"/>
      <c r="DV163" s="405"/>
      <c r="DW163" s="405"/>
      <c r="DX163" s="1132"/>
      <c r="DY163" s="405"/>
      <c r="DZ163" s="405"/>
      <c r="EA163" s="1132"/>
      <c r="EB163" s="405"/>
      <c r="EC163" s="405"/>
      <c r="ED163" s="1132"/>
      <c r="EE163" s="405"/>
      <c r="EF163" s="1132"/>
      <c r="EG163" s="405"/>
      <c r="EH163" s="405"/>
      <c r="EI163" s="1132"/>
      <c r="EJ163" s="405"/>
      <c r="EK163" s="405"/>
      <c r="EL163" s="1132"/>
      <c r="EM163" s="405"/>
      <c r="EN163" s="405"/>
      <c r="EO163" s="1132"/>
      <c r="EP163" s="405"/>
      <c r="EQ163" s="405"/>
      <c r="ER163" s="1132"/>
      <c r="ES163" s="405"/>
      <c r="ET163" s="405"/>
      <c r="EU163" s="1132"/>
      <c r="EV163" s="405"/>
      <c r="EW163" s="405"/>
      <c r="EX163" s="1132"/>
      <c r="EY163" s="405"/>
      <c r="EZ163" s="405"/>
      <c r="FA163" s="1132"/>
      <c r="FB163" s="405"/>
      <c r="FC163" s="405"/>
      <c r="FD163" s="1132"/>
      <c r="FE163" s="405"/>
      <c r="FF163" s="405"/>
      <c r="FG163" s="1132"/>
      <c r="FH163" s="405"/>
      <c r="FI163" s="405"/>
      <c r="FJ163" s="1132"/>
      <c r="FK163" s="405"/>
      <c r="FL163" s="405"/>
      <c r="FM163" s="1132"/>
      <c r="FN163" s="405"/>
      <c r="FO163" s="405"/>
      <c r="FP163" s="1132"/>
      <c r="FQ163" s="405"/>
      <c r="FR163" s="405"/>
      <c r="FS163" s="1132"/>
      <c r="FT163" s="405"/>
      <c r="FU163" s="405"/>
      <c r="FV163" s="1132"/>
      <c r="FW163" s="405"/>
      <c r="FX163" s="405"/>
      <c r="FY163" s="1132"/>
      <c r="FZ163" s="405"/>
      <c r="GA163" s="405"/>
      <c r="GB163" s="1132"/>
      <c r="GC163" s="405"/>
      <c r="GD163" s="405"/>
      <c r="GE163" s="1132"/>
      <c r="GF163" s="405"/>
      <c r="GG163" s="405"/>
      <c r="GH163" s="1132"/>
      <c r="GI163" s="405"/>
      <c r="GJ163" s="405"/>
      <c r="GK163" s="1133"/>
      <c r="GN163" s="1133"/>
      <c r="GQ163" s="1133"/>
      <c r="GT163" s="1133"/>
      <c r="GW163" s="1133"/>
      <c r="GZ163" s="1133"/>
      <c r="HC163" s="1133"/>
      <c r="HF163" s="1133"/>
      <c r="HI163" s="1133"/>
      <c r="HL163" s="1133"/>
      <c r="HO163" s="1133"/>
      <c r="HR163" s="1133"/>
      <c r="HU163" s="1133"/>
      <c r="HX163" s="1133"/>
      <c r="IA163" s="1133"/>
      <c r="ID163" s="1133"/>
      <c r="IG163" s="1133"/>
      <c r="IJ163" s="1133"/>
      <c r="IL163" s="1133"/>
      <c r="IN163" s="1133"/>
      <c r="IQ163" s="1133"/>
      <c r="IT163" s="1133"/>
      <c r="IW163" s="1133"/>
    </row>
    <row r="164" spans="2:404" s="700" customFormat="1" ht="12.75" customHeight="1" x14ac:dyDescent="0.25">
      <c r="B164" s="1131"/>
      <c r="C164" s="715"/>
      <c r="D164" s="715"/>
      <c r="E164" s="1132"/>
      <c r="F164" s="405"/>
      <c r="G164" s="405"/>
      <c r="H164" s="1132"/>
      <c r="I164" s="405"/>
      <c r="J164" s="405"/>
      <c r="K164" s="1132"/>
      <c r="L164" s="405"/>
      <c r="M164" s="405"/>
      <c r="N164" s="1132"/>
      <c r="O164" s="405"/>
      <c r="P164" s="405"/>
      <c r="Q164" s="1132"/>
      <c r="R164" s="405"/>
      <c r="S164" s="405"/>
      <c r="T164" s="1132"/>
      <c r="U164" s="405"/>
      <c r="V164" s="405"/>
      <c r="W164" s="1132"/>
      <c r="X164" s="405"/>
      <c r="Y164" s="405"/>
      <c r="Z164" s="1132"/>
      <c r="AA164" s="405"/>
      <c r="AB164" s="405"/>
      <c r="AC164" s="1132"/>
      <c r="AD164" s="405"/>
      <c r="AE164" s="405"/>
      <c r="AF164" s="1132"/>
      <c r="AG164" s="405"/>
      <c r="AH164" s="405"/>
      <c r="AI164" s="1132"/>
      <c r="AJ164" s="405"/>
      <c r="AK164" s="405"/>
      <c r="AL164" s="1132"/>
      <c r="AM164" s="405"/>
      <c r="AN164" s="405"/>
      <c r="AO164" s="1132"/>
      <c r="AP164" s="405"/>
      <c r="AQ164" s="405"/>
      <c r="AR164" s="1132"/>
      <c r="AS164" s="405"/>
      <c r="AT164" s="405"/>
      <c r="AU164" s="1132"/>
      <c r="AV164" s="405"/>
      <c r="AW164" s="405"/>
      <c r="AX164" s="1132"/>
      <c r="AY164" s="405"/>
      <c r="AZ164" s="405"/>
      <c r="BA164" s="1132"/>
      <c r="BB164" s="405"/>
      <c r="BC164" s="405"/>
      <c r="BD164" s="1132"/>
      <c r="BE164" s="405"/>
      <c r="BF164" s="405"/>
      <c r="BG164" s="1132"/>
      <c r="BH164" s="405"/>
      <c r="BI164" s="405"/>
      <c r="BJ164" s="1132"/>
      <c r="BK164" s="405"/>
      <c r="BL164" s="405"/>
      <c r="BM164" s="1132"/>
      <c r="BN164" s="405"/>
      <c r="BO164" s="405"/>
      <c r="BP164" s="1132"/>
      <c r="BQ164" s="405"/>
      <c r="BR164" s="405"/>
      <c r="BS164" s="1132"/>
      <c r="BT164" s="405"/>
      <c r="BU164" s="1132"/>
      <c r="BV164" s="405"/>
      <c r="BW164" s="405"/>
      <c r="BX164" s="1132"/>
      <c r="BY164" s="405"/>
      <c r="BZ164" s="405"/>
      <c r="CA164" s="1132"/>
      <c r="CB164" s="405"/>
      <c r="CC164" s="405"/>
      <c r="CD164" s="1132"/>
      <c r="CE164" s="405"/>
      <c r="CF164" s="405"/>
      <c r="CG164" s="1132"/>
      <c r="CH164" s="405"/>
      <c r="CI164" s="405"/>
      <c r="CJ164" s="1132"/>
      <c r="CK164" s="405"/>
      <c r="CL164" s="405"/>
      <c r="CM164" s="1132"/>
      <c r="CN164" s="405"/>
      <c r="CO164" s="405"/>
      <c r="CP164" s="1132"/>
      <c r="CQ164" s="405"/>
      <c r="CR164" s="405"/>
      <c r="CS164" s="1132"/>
      <c r="CT164" s="405"/>
      <c r="CU164" s="405"/>
      <c r="CV164" s="1132"/>
      <c r="CW164" s="405"/>
      <c r="CX164" s="405"/>
      <c r="CY164" s="1132"/>
      <c r="CZ164" s="405"/>
      <c r="DA164" s="405"/>
      <c r="DB164" s="1132"/>
      <c r="DC164" s="405"/>
      <c r="DD164" s="1132"/>
      <c r="DE164" s="405"/>
      <c r="DF164" s="1132"/>
      <c r="DG164" s="405"/>
      <c r="DH164" s="405"/>
      <c r="DI164" s="1132"/>
      <c r="DJ164" s="405"/>
      <c r="DK164" s="405"/>
      <c r="DL164" s="1132"/>
      <c r="DM164" s="405"/>
      <c r="DN164" s="405"/>
      <c r="DO164" s="1132"/>
      <c r="DP164" s="405"/>
      <c r="DQ164" s="405"/>
      <c r="DR164" s="1132"/>
      <c r="DS164" s="405"/>
      <c r="DT164" s="405"/>
      <c r="DU164" s="1132"/>
      <c r="DV164" s="405"/>
      <c r="DW164" s="405"/>
      <c r="DX164" s="1132"/>
      <c r="DY164" s="405"/>
      <c r="DZ164" s="405"/>
      <c r="EA164" s="1132"/>
      <c r="EB164" s="405"/>
      <c r="EC164" s="405"/>
      <c r="ED164" s="1132"/>
      <c r="EE164" s="405"/>
      <c r="EF164" s="1132"/>
      <c r="EG164" s="405"/>
      <c r="EH164" s="405"/>
      <c r="EI164" s="1132"/>
      <c r="EJ164" s="405"/>
      <c r="EK164" s="405"/>
      <c r="EL164" s="1132"/>
      <c r="EM164" s="405"/>
      <c r="EN164" s="405"/>
      <c r="EO164" s="1132"/>
      <c r="EP164" s="405"/>
      <c r="EQ164" s="405"/>
      <c r="ER164" s="1132"/>
      <c r="ES164" s="405"/>
      <c r="ET164" s="405"/>
      <c r="EU164" s="1132"/>
      <c r="EV164" s="405"/>
      <c r="EW164" s="405"/>
      <c r="EX164" s="1132"/>
      <c r="EY164" s="405"/>
      <c r="EZ164" s="405"/>
      <c r="FA164" s="1132"/>
      <c r="FB164" s="405"/>
      <c r="FC164" s="405"/>
      <c r="FD164" s="1132"/>
      <c r="FE164" s="405"/>
      <c r="FF164" s="405"/>
      <c r="FG164" s="1132"/>
      <c r="FH164" s="405"/>
      <c r="FI164" s="405"/>
      <c r="FJ164" s="1132"/>
      <c r="FK164" s="405"/>
      <c r="FL164" s="405"/>
      <c r="FM164" s="1132"/>
      <c r="FN164" s="405"/>
      <c r="FO164" s="405"/>
      <c r="FP164" s="1132"/>
      <c r="FQ164" s="405"/>
      <c r="FR164" s="405"/>
      <c r="FS164" s="1132"/>
      <c r="FT164" s="405"/>
      <c r="FU164" s="405"/>
      <c r="FV164" s="1132"/>
      <c r="FW164" s="405"/>
      <c r="FX164" s="405"/>
      <c r="FY164" s="1132"/>
      <c r="FZ164" s="405"/>
      <c r="GA164" s="405"/>
      <c r="GB164" s="1132"/>
      <c r="GC164" s="405"/>
      <c r="GD164" s="405"/>
      <c r="GE164" s="1132"/>
      <c r="GF164" s="405"/>
      <c r="GG164" s="405"/>
      <c r="GH164" s="1132"/>
      <c r="GI164" s="405"/>
      <c r="GJ164" s="405"/>
      <c r="GK164" s="1133"/>
      <c r="GN164" s="1133"/>
      <c r="GQ164" s="1133"/>
      <c r="GT164" s="1133"/>
      <c r="GW164" s="1133"/>
      <c r="GZ164" s="1133"/>
      <c r="HC164" s="1133"/>
      <c r="HF164" s="1133"/>
      <c r="HI164" s="1133"/>
      <c r="HL164" s="1133"/>
      <c r="HO164" s="1133"/>
      <c r="HR164" s="1133"/>
      <c r="HU164" s="1133"/>
      <c r="HX164" s="1133"/>
      <c r="IA164" s="1133"/>
      <c r="ID164" s="1133"/>
      <c r="IG164" s="1133"/>
      <c r="IJ164" s="1133"/>
      <c r="IL164" s="1133"/>
      <c r="IN164" s="1133"/>
      <c r="IQ164" s="1133"/>
      <c r="IT164" s="1133"/>
      <c r="IW164" s="1133"/>
    </row>
    <row r="165" spans="2:404" s="700" customFormat="1" ht="12.75" customHeight="1" x14ac:dyDescent="0.25">
      <c r="B165" s="1135"/>
      <c r="C165" s="1041"/>
      <c r="GK165" s="1133"/>
      <c r="GN165" s="1133"/>
      <c r="GQ165" s="1133"/>
      <c r="GT165" s="1133"/>
      <c r="GW165" s="1133"/>
      <c r="GZ165" s="1133"/>
      <c r="HC165" s="1133"/>
      <c r="HF165" s="1133"/>
      <c r="HI165" s="1133"/>
      <c r="HL165" s="1133"/>
      <c r="HO165" s="1133"/>
      <c r="HR165" s="1133"/>
      <c r="HU165" s="1133"/>
      <c r="HX165" s="1133"/>
      <c r="IA165" s="1133"/>
      <c r="ID165" s="1133"/>
      <c r="IG165" s="1133"/>
      <c r="IJ165" s="1133"/>
      <c r="IL165" s="1133"/>
      <c r="IN165" s="1133"/>
      <c r="IQ165" s="1133"/>
      <c r="IT165" s="1133"/>
      <c r="IW165" s="1133"/>
    </row>
    <row r="166" spans="2:404" s="700" customFormat="1" ht="12.75" customHeight="1" x14ac:dyDescent="0.25">
      <c r="B166" s="1135"/>
      <c r="C166" s="1041"/>
      <c r="GK166" s="1133"/>
      <c r="GN166" s="1133"/>
      <c r="GQ166" s="1133"/>
      <c r="GT166" s="1133"/>
      <c r="GW166" s="1133"/>
      <c r="GZ166" s="1133"/>
      <c r="HC166" s="1133"/>
      <c r="HF166" s="1133"/>
      <c r="HI166" s="1133"/>
      <c r="HL166" s="1133"/>
      <c r="HO166" s="1133"/>
      <c r="HR166" s="1133"/>
      <c r="HU166" s="1133"/>
      <c r="HX166" s="1133"/>
      <c r="IA166" s="1133"/>
      <c r="ID166" s="1133"/>
      <c r="IG166" s="1133"/>
      <c r="IJ166" s="1133"/>
      <c r="IL166" s="1133"/>
      <c r="IN166" s="1133"/>
      <c r="IQ166" s="1133"/>
      <c r="IT166" s="1133"/>
      <c r="IW166" s="1133"/>
    </row>
  </sheetData>
  <mergeCells count="698">
    <mergeCell ref="OW8:OX8"/>
    <mergeCell ref="OZ8:PA8"/>
    <mergeCell ref="NY8:NZ8"/>
    <mergeCell ref="OH8:OI8"/>
    <mergeCell ref="OK8:OL8"/>
    <mergeCell ref="ON8:OO8"/>
    <mergeCell ref="OQ8:OR8"/>
    <mergeCell ref="OT8:OU8"/>
    <mergeCell ref="NG8:NH8"/>
    <mergeCell ref="NJ8:NK8"/>
    <mergeCell ref="NM8:NN8"/>
    <mergeCell ref="NP8:NQ8"/>
    <mergeCell ref="NS8:NT8"/>
    <mergeCell ref="NV8:NW8"/>
    <mergeCell ref="MO8:MP8"/>
    <mergeCell ref="MR8:MS8"/>
    <mergeCell ref="MU8:MV8"/>
    <mergeCell ref="MX8:MY8"/>
    <mergeCell ref="NA8:NB8"/>
    <mergeCell ref="ND8:NE8"/>
    <mergeCell ref="LW8:LX8"/>
    <mergeCell ref="LZ8:MA8"/>
    <mergeCell ref="MC8:MD8"/>
    <mergeCell ref="MF8:MG8"/>
    <mergeCell ref="MI8:MJ8"/>
    <mergeCell ref="ML8:MM8"/>
    <mergeCell ref="LE8:LF8"/>
    <mergeCell ref="LH8:LI8"/>
    <mergeCell ref="LK8:LL8"/>
    <mergeCell ref="LN8:LO8"/>
    <mergeCell ref="LQ8:LR8"/>
    <mergeCell ref="LT8:LU8"/>
    <mergeCell ref="KN8:KO8"/>
    <mergeCell ref="KP8:KQ8"/>
    <mergeCell ref="KS8:KT8"/>
    <mergeCell ref="KV8:KW8"/>
    <mergeCell ref="KY8:KZ8"/>
    <mergeCell ref="LB8:LC8"/>
    <mergeCell ref="JR8:JS8"/>
    <mergeCell ref="JU8:JV8"/>
    <mergeCell ref="JX8:JY8"/>
    <mergeCell ref="KA8:KB8"/>
    <mergeCell ref="KJ8:KK8"/>
    <mergeCell ref="KL8:KM8"/>
    <mergeCell ref="IZ8:JA8"/>
    <mergeCell ref="JC8:JD8"/>
    <mergeCell ref="JF8:JG8"/>
    <mergeCell ref="JI8:JJ8"/>
    <mergeCell ref="JL8:JM8"/>
    <mergeCell ref="JO8:JP8"/>
    <mergeCell ref="IJ8:IK8"/>
    <mergeCell ref="IL8:IM8"/>
    <mergeCell ref="IN8:IO8"/>
    <mergeCell ref="IQ8:IR8"/>
    <mergeCell ref="IT8:IU8"/>
    <mergeCell ref="IW8:IX8"/>
    <mergeCell ref="HR8:HS8"/>
    <mergeCell ref="HU8:HV8"/>
    <mergeCell ref="HX8:HY8"/>
    <mergeCell ref="IA8:IB8"/>
    <mergeCell ref="ID8:IE8"/>
    <mergeCell ref="IG8:IH8"/>
    <mergeCell ref="GZ8:HA8"/>
    <mergeCell ref="HC8:HD8"/>
    <mergeCell ref="HF8:HG8"/>
    <mergeCell ref="HI8:HJ8"/>
    <mergeCell ref="HL8:HM8"/>
    <mergeCell ref="HO8:HP8"/>
    <mergeCell ref="GH8:GI8"/>
    <mergeCell ref="GK8:GL8"/>
    <mergeCell ref="GN8:GO8"/>
    <mergeCell ref="GQ8:GR8"/>
    <mergeCell ref="GT8:GU8"/>
    <mergeCell ref="GW8:GX8"/>
    <mergeCell ref="FP8:FQ8"/>
    <mergeCell ref="FS8:FT8"/>
    <mergeCell ref="FV8:FW8"/>
    <mergeCell ref="FY8:FZ8"/>
    <mergeCell ref="GB8:GC8"/>
    <mergeCell ref="GE8:GF8"/>
    <mergeCell ref="EX8:EY8"/>
    <mergeCell ref="FA8:FB8"/>
    <mergeCell ref="FD8:FE8"/>
    <mergeCell ref="FG8:FH8"/>
    <mergeCell ref="FJ8:FK8"/>
    <mergeCell ref="FM8:FN8"/>
    <mergeCell ref="EF8:EG8"/>
    <mergeCell ref="EI8:EJ8"/>
    <mergeCell ref="EL8:EM8"/>
    <mergeCell ref="EO8:EP8"/>
    <mergeCell ref="ER8:ES8"/>
    <mergeCell ref="EU8:EV8"/>
    <mergeCell ref="DO8:DP8"/>
    <mergeCell ref="DR8:DS8"/>
    <mergeCell ref="DU8:DV8"/>
    <mergeCell ref="DX8:DY8"/>
    <mergeCell ref="EA8:EB8"/>
    <mergeCell ref="ED8:EE8"/>
    <mergeCell ref="CY8:CZ8"/>
    <mergeCell ref="DB8:DC8"/>
    <mergeCell ref="DD8:DE8"/>
    <mergeCell ref="DF8:DG8"/>
    <mergeCell ref="DI8:DJ8"/>
    <mergeCell ref="DL8:DM8"/>
    <mergeCell ref="CG8:CH8"/>
    <mergeCell ref="CJ8:CK8"/>
    <mergeCell ref="CM8:CN8"/>
    <mergeCell ref="CP8:CQ8"/>
    <mergeCell ref="CS8:CT8"/>
    <mergeCell ref="CV8:CW8"/>
    <mergeCell ref="BP8:BQ8"/>
    <mergeCell ref="BS8:BT8"/>
    <mergeCell ref="BU8:BV8"/>
    <mergeCell ref="BX8:BY8"/>
    <mergeCell ref="CA8:CB8"/>
    <mergeCell ref="CD8:CE8"/>
    <mergeCell ref="AX8:AY8"/>
    <mergeCell ref="BA8:BB8"/>
    <mergeCell ref="BD8:BE8"/>
    <mergeCell ref="BG8:BH8"/>
    <mergeCell ref="BJ8:BK8"/>
    <mergeCell ref="BM8:BN8"/>
    <mergeCell ref="AF8:AG8"/>
    <mergeCell ref="AI8:AJ8"/>
    <mergeCell ref="AL8:AM8"/>
    <mergeCell ref="AO8:AP8"/>
    <mergeCell ref="AR8:AS8"/>
    <mergeCell ref="AU8:AV8"/>
    <mergeCell ref="OZ7:PA7"/>
    <mergeCell ref="E8:F8"/>
    <mergeCell ref="H8:I8"/>
    <mergeCell ref="K8:L8"/>
    <mergeCell ref="N8:O8"/>
    <mergeCell ref="Q8:R8"/>
    <mergeCell ref="T8:U8"/>
    <mergeCell ref="W8:X8"/>
    <mergeCell ref="Z8:AA8"/>
    <mergeCell ref="AC8:AD8"/>
    <mergeCell ref="OH7:OI7"/>
    <mergeCell ref="OK7:OL7"/>
    <mergeCell ref="ON7:OO7"/>
    <mergeCell ref="OQ7:OR7"/>
    <mergeCell ref="OT7:OU7"/>
    <mergeCell ref="OW7:OX7"/>
    <mergeCell ref="NP7:NQ7"/>
    <mergeCell ref="NS7:NT7"/>
    <mergeCell ref="NV7:NW7"/>
    <mergeCell ref="NY7:NZ7"/>
    <mergeCell ref="OB7:OC7"/>
    <mergeCell ref="OE7:OF7"/>
    <mergeCell ref="MX7:MY7"/>
    <mergeCell ref="NA7:NB7"/>
    <mergeCell ref="ND7:NE7"/>
    <mergeCell ref="NG7:NH7"/>
    <mergeCell ref="NJ7:NK7"/>
    <mergeCell ref="NM7:NN7"/>
    <mergeCell ref="MF7:MG7"/>
    <mergeCell ref="MI7:MJ7"/>
    <mergeCell ref="ML7:MM7"/>
    <mergeCell ref="MO7:MP7"/>
    <mergeCell ref="MR7:MS7"/>
    <mergeCell ref="MU7:MV7"/>
    <mergeCell ref="LN7:LO7"/>
    <mergeCell ref="LQ7:LR7"/>
    <mergeCell ref="LT7:LU7"/>
    <mergeCell ref="LW7:LX7"/>
    <mergeCell ref="LZ7:MA7"/>
    <mergeCell ref="MC7:MD7"/>
    <mergeCell ref="KV7:KW7"/>
    <mergeCell ref="KY7:KZ7"/>
    <mergeCell ref="LB7:LC7"/>
    <mergeCell ref="LE7:LF7"/>
    <mergeCell ref="LH7:LI7"/>
    <mergeCell ref="LK7:LL7"/>
    <mergeCell ref="KG7:KH7"/>
    <mergeCell ref="KJ7:KK7"/>
    <mergeCell ref="KL7:KM7"/>
    <mergeCell ref="KN7:KO7"/>
    <mergeCell ref="KS7:KT7"/>
    <mergeCell ref="KP7:KR7"/>
    <mergeCell ref="JO7:JP7"/>
    <mergeCell ref="JR7:JS7"/>
    <mergeCell ref="JU7:JV7"/>
    <mergeCell ref="JX7:JY7"/>
    <mergeCell ref="KA7:KB7"/>
    <mergeCell ref="KD7:KE7"/>
    <mergeCell ref="IW7:IX7"/>
    <mergeCell ref="IZ7:JA7"/>
    <mergeCell ref="JC7:JD7"/>
    <mergeCell ref="JF7:JG7"/>
    <mergeCell ref="JI7:JJ7"/>
    <mergeCell ref="JL7:JM7"/>
    <mergeCell ref="IG7:IH7"/>
    <mergeCell ref="IJ7:IK7"/>
    <mergeCell ref="IL7:IM7"/>
    <mergeCell ref="IN7:IO7"/>
    <mergeCell ref="IQ7:IR7"/>
    <mergeCell ref="IT7:IU7"/>
    <mergeCell ref="HO7:HP7"/>
    <mergeCell ref="HR7:HS7"/>
    <mergeCell ref="HU7:HV7"/>
    <mergeCell ref="HX7:HY7"/>
    <mergeCell ref="IA7:IB7"/>
    <mergeCell ref="ID7:IE7"/>
    <mergeCell ref="GW7:GX7"/>
    <mergeCell ref="GZ7:HA7"/>
    <mergeCell ref="HC7:HD7"/>
    <mergeCell ref="HF7:HG7"/>
    <mergeCell ref="HI7:HJ7"/>
    <mergeCell ref="HL7:HM7"/>
    <mergeCell ref="GE7:GF7"/>
    <mergeCell ref="GH7:GI7"/>
    <mergeCell ref="GK7:GL7"/>
    <mergeCell ref="GN7:GO7"/>
    <mergeCell ref="GQ7:GR7"/>
    <mergeCell ref="GT7:GU7"/>
    <mergeCell ref="FM7:FN7"/>
    <mergeCell ref="FP7:FQ7"/>
    <mergeCell ref="FS7:FT7"/>
    <mergeCell ref="FV7:FW7"/>
    <mergeCell ref="FY7:FZ7"/>
    <mergeCell ref="GB7:GC7"/>
    <mergeCell ref="EU7:EV7"/>
    <mergeCell ref="EX7:EY7"/>
    <mergeCell ref="FA7:FB7"/>
    <mergeCell ref="FD7:FE7"/>
    <mergeCell ref="FG7:FH7"/>
    <mergeCell ref="FJ7:FK7"/>
    <mergeCell ref="ED7:EE7"/>
    <mergeCell ref="EF7:EG7"/>
    <mergeCell ref="EI7:EJ7"/>
    <mergeCell ref="EL7:EM7"/>
    <mergeCell ref="EO7:EP7"/>
    <mergeCell ref="ER7:ES7"/>
    <mergeCell ref="DL7:DM7"/>
    <mergeCell ref="DO7:DP7"/>
    <mergeCell ref="DR7:DS7"/>
    <mergeCell ref="DU7:DV7"/>
    <mergeCell ref="DX7:DY7"/>
    <mergeCell ref="EA7:EB7"/>
    <mergeCell ref="CV7:CW7"/>
    <mergeCell ref="CY7:CZ7"/>
    <mergeCell ref="DB7:DC7"/>
    <mergeCell ref="DD7:DE7"/>
    <mergeCell ref="DF7:DG7"/>
    <mergeCell ref="DI7:DJ7"/>
    <mergeCell ref="CD7:CE7"/>
    <mergeCell ref="CG7:CH7"/>
    <mergeCell ref="CJ7:CK7"/>
    <mergeCell ref="CM7:CN7"/>
    <mergeCell ref="CP7:CQ7"/>
    <mergeCell ref="CS7:CT7"/>
    <mergeCell ref="BM7:BN7"/>
    <mergeCell ref="BP7:BQ7"/>
    <mergeCell ref="BS7:BT7"/>
    <mergeCell ref="BU7:BV7"/>
    <mergeCell ref="BX7:BY7"/>
    <mergeCell ref="CA7:CB7"/>
    <mergeCell ref="AU7:AV7"/>
    <mergeCell ref="AX7:AY7"/>
    <mergeCell ref="BA7:BB7"/>
    <mergeCell ref="BD7:BE7"/>
    <mergeCell ref="BG7:BH7"/>
    <mergeCell ref="BJ7:BK7"/>
    <mergeCell ref="AC7:AD7"/>
    <mergeCell ref="AF7:AG7"/>
    <mergeCell ref="AI7:AJ7"/>
    <mergeCell ref="AL7:AM7"/>
    <mergeCell ref="AO7:AP7"/>
    <mergeCell ref="AR7:AS7"/>
    <mergeCell ref="OT6:OU6"/>
    <mergeCell ref="OW6:OX6"/>
    <mergeCell ref="OZ6:PA6"/>
    <mergeCell ref="OH6:OI6"/>
    <mergeCell ref="OK6:OL6"/>
    <mergeCell ref="ON6:OO6"/>
    <mergeCell ref="OQ6:OR6"/>
    <mergeCell ref="MI6:MJ6"/>
    <mergeCell ref="ML6:MM6"/>
    <mergeCell ref="MO6:MP6"/>
    <mergeCell ref="LH6:LI6"/>
    <mergeCell ref="LK6:LL6"/>
    <mergeCell ref="LN6:LO6"/>
    <mergeCell ref="LQ6:LR6"/>
    <mergeCell ref="LT6:LU6"/>
    <mergeCell ref="LW6:LX6"/>
    <mergeCell ref="KS6:KT6"/>
    <mergeCell ref="KV6:KW6"/>
    <mergeCell ref="E7:F7"/>
    <mergeCell ref="H7:I7"/>
    <mergeCell ref="K7:L7"/>
    <mergeCell ref="N7:O7"/>
    <mergeCell ref="T7:U7"/>
    <mergeCell ref="W7:X7"/>
    <mergeCell ref="Z7:AA7"/>
    <mergeCell ref="OB6:OC6"/>
    <mergeCell ref="OE6:OF6"/>
    <mergeCell ref="NJ6:NK6"/>
    <mergeCell ref="NM6:NN6"/>
    <mergeCell ref="NP6:NQ6"/>
    <mergeCell ref="NS6:NT6"/>
    <mergeCell ref="NV6:NW6"/>
    <mergeCell ref="NY6:NZ6"/>
    <mergeCell ref="MR6:MS6"/>
    <mergeCell ref="MU6:MV6"/>
    <mergeCell ref="MX6:MY6"/>
    <mergeCell ref="NA6:NB6"/>
    <mergeCell ref="ND6:NE6"/>
    <mergeCell ref="NG6:NH6"/>
    <mergeCell ref="LZ6:MA6"/>
    <mergeCell ref="MC6:MD6"/>
    <mergeCell ref="MF6:MG6"/>
    <mergeCell ref="KY6:KZ6"/>
    <mergeCell ref="LB6:LC6"/>
    <mergeCell ref="LE6:LF6"/>
    <mergeCell ref="KA6:KB6"/>
    <mergeCell ref="KD6:KE6"/>
    <mergeCell ref="KG6:KH6"/>
    <mergeCell ref="KJ6:KK6"/>
    <mergeCell ref="KL6:KM6"/>
    <mergeCell ref="KN6:KO6"/>
    <mergeCell ref="KP6:KR6"/>
    <mergeCell ref="JI6:JJ6"/>
    <mergeCell ref="JL6:JM6"/>
    <mergeCell ref="JO6:JP6"/>
    <mergeCell ref="JR6:JS6"/>
    <mergeCell ref="JU6:JV6"/>
    <mergeCell ref="JX6:JY6"/>
    <mergeCell ref="IQ6:IR6"/>
    <mergeCell ref="IT6:IU6"/>
    <mergeCell ref="IW6:IX6"/>
    <mergeCell ref="IZ6:JA6"/>
    <mergeCell ref="JC6:JD6"/>
    <mergeCell ref="JF6:JG6"/>
    <mergeCell ref="IA6:IB6"/>
    <mergeCell ref="ID6:IE6"/>
    <mergeCell ref="IG6:IH6"/>
    <mergeCell ref="IJ6:IK6"/>
    <mergeCell ref="IL6:IM6"/>
    <mergeCell ref="IN6:IO6"/>
    <mergeCell ref="HI6:HJ6"/>
    <mergeCell ref="HL6:HM6"/>
    <mergeCell ref="HO6:HP6"/>
    <mergeCell ref="HR6:HS6"/>
    <mergeCell ref="HU6:HV6"/>
    <mergeCell ref="HX6:HY6"/>
    <mergeCell ref="GQ6:GR6"/>
    <mergeCell ref="GT6:GU6"/>
    <mergeCell ref="GW6:GX6"/>
    <mergeCell ref="GZ6:HA6"/>
    <mergeCell ref="HC6:HD6"/>
    <mergeCell ref="HF6:HG6"/>
    <mergeCell ref="FY6:FZ6"/>
    <mergeCell ref="GB6:GC6"/>
    <mergeCell ref="GE6:GF6"/>
    <mergeCell ref="GH6:GI6"/>
    <mergeCell ref="GK6:GL6"/>
    <mergeCell ref="GN6:GO6"/>
    <mergeCell ref="FG6:FH6"/>
    <mergeCell ref="FJ6:FK6"/>
    <mergeCell ref="FM6:FN6"/>
    <mergeCell ref="FP6:FQ6"/>
    <mergeCell ref="FS6:FT6"/>
    <mergeCell ref="FV6:FW6"/>
    <mergeCell ref="EO6:EP6"/>
    <mergeCell ref="ER6:ES6"/>
    <mergeCell ref="EU6:EV6"/>
    <mergeCell ref="EX6:EY6"/>
    <mergeCell ref="FA6:FB6"/>
    <mergeCell ref="FD6:FE6"/>
    <mergeCell ref="DX6:DY6"/>
    <mergeCell ref="EA6:EB6"/>
    <mergeCell ref="ED6:EE6"/>
    <mergeCell ref="EF6:EG6"/>
    <mergeCell ref="EI6:EJ6"/>
    <mergeCell ref="EL6:EM6"/>
    <mergeCell ref="DF6:DG6"/>
    <mergeCell ref="DI6:DJ6"/>
    <mergeCell ref="DL6:DM6"/>
    <mergeCell ref="DO6:DP6"/>
    <mergeCell ref="DR6:DS6"/>
    <mergeCell ref="DU6:DV6"/>
    <mergeCell ref="CP6:CQ6"/>
    <mergeCell ref="CS6:CT6"/>
    <mergeCell ref="CV6:CW6"/>
    <mergeCell ref="CY6:CZ6"/>
    <mergeCell ref="DB6:DC6"/>
    <mergeCell ref="DD6:DE6"/>
    <mergeCell ref="BX6:BY6"/>
    <mergeCell ref="CA6:CB6"/>
    <mergeCell ref="CD6:CE6"/>
    <mergeCell ref="CG6:CH6"/>
    <mergeCell ref="CJ6:CK6"/>
    <mergeCell ref="CM6:CN6"/>
    <mergeCell ref="BG6:BH6"/>
    <mergeCell ref="BJ6:BK6"/>
    <mergeCell ref="BM6:BN6"/>
    <mergeCell ref="BP6:BQ6"/>
    <mergeCell ref="BS6:BT6"/>
    <mergeCell ref="BU6:BV6"/>
    <mergeCell ref="AO6:AP6"/>
    <mergeCell ref="AR6:AS6"/>
    <mergeCell ref="AU6:AV6"/>
    <mergeCell ref="AX6:AY6"/>
    <mergeCell ref="BA6:BB6"/>
    <mergeCell ref="BD6:BE6"/>
    <mergeCell ref="W6:X6"/>
    <mergeCell ref="Z6:AA6"/>
    <mergeCell ref="AC6:AD6"/>
    <mergeCell ref="AF6:AG6"/>
    <mergeCell ref="AI6:AJ6"/>
    <mergeCell ref="AL6:AM6"/>
    <mergeCell ref="E6:F6"/>
    <mergeCell ref="H6:I6"/>
    <mergeCell ref="K6:L6"/>
    <mergeCell ref="N6:O6"/>
    <mergeCell ref="Q6:R6"/>
    <mergeCell ref="T6:U6"/>
    <mergeCell ref="OK5:OL5"/>
    <mergeCell ref="ON5:OO5"/>
    <mergeCell ref="OQ5:OR5"/>
    <mergeCell ref="OT5:OU5"/>
    <mergeCell ref="OW5:OX5"/>
    <mergeCell ref="OZ5:PA5"/>
    <mergeCell ref="NS5:NT5"/>
    <mergeCell ref="NV5:NW5"/>
    <mergeCell ref="NY5:NZ5"/>
    <mergeCell ref="OB5:OC5"/>
    <mergeCell ref="OE5:OF5"/>
    <mergeCell ref="OH5:OI5"/>
    <mergeCell ref="NA5:NB5"/>
    <mergeCell ref="ND5:NE5"/>
    <mergeCell ref="NG5:NH5"/>
    <mergeCell ref="NJ5:NK5"/>
    <mergeCell ref="NM5:NN5"/>
    <mergeCell ref="NP5:NQ5"/>
    <mergeCell ref="MI5:MJ5"/>
    <mergeCell ref="ML5:MM5"/>
    <mergeCell ref="MO5:MP5"/>
    <mergeCell ref="MR5:MS5"/>
    <mergeCell ref="MU5:MV5"/>
    <mergeCell ref="MX5:MY5"/>
    <mergeCell ref="LQ5:LR5"/>
    <mergeCell ref="LT5:LU5"/>
    <mergeCell ref="LW5:LX5"/>
    <mergeCell ref="LZ5:MA5"/>
    <mergeCell ref="MC5:MD5"/>
    <mergeCell ref="MF5:MG5"/>
    <mergeCell ref="KY5:KZ5"/>
    <mergeCell ref="LB5:LC5"/>
    <mergeCell ref="LE5:LF5"/>
    <mergeCell ref="LH5:LI5"/>
    <mergeCell ref="LK5:LL5"/>
    <mergeCell ref="LN5:LO5"/>
    <mergeCell ref="KJ5:KK5"/>
    <mergeCell ref="KL5:KM5"/>
    <mergeCell ref="KN5:KO5"/>
    <mergeCell ref="KS5:KT5"/>
    <mergeCell ref="KV5:KW5"/>
    <mergeCell ref="JR5:JS5"/>
    <mergeCell ref="JU5:JV5"/>
    <mergeCell ref="JX5:JY5"/>
    <mergeCell ref="KA5:KB5"/>
    <mergeCell ref="KD5:KE5"/>
    <mergeCell ref="KG5:KH5"/>
    <mergeCell ref="KP5:KR5"/>
    <mergeCell ref="IZ5:JA5"/>
    <mergeCell ref="JC5:JD5"/>
    <mergeCell ref="JF5:JG5"/>
    <mergeCell ref="JI5:JJ5"/>
    <mergeCell ref="JL5:JM5"/>
    <mergeCell ref="JO5:JP5"/>
    <mergeCell ref="IJ5:IK5"/>
    <mergeCell ref="IL5:IM5"/>
    <mergeCell ref="IN5:IO5"/>
    <mergeCell ref="IQ5:IR5"/>
    <mergeCell ref="IT5:IU5"/>
    <mergeCell ref="IW5:IX5"/>
    <mergeCell ref="HR5:HS5"/>
    <mergeCell ref="HU5:HV5"/>
    <mergeCell ref="HX5:HY5"/>
    <mergeCell ref="IA5:IB5"/>
    <mergeCell ref="ID5:IE5"/>
    <mergeCell ref="IG5:IH5"/>
    <mergeCell ref="GZ5:HA5"/>
    <mergeCell ref="HC5:HD5"/>
    <mergeCell ref="HF5:HG5"/>
    <mergeCell ref="HI5:HJ5"/>
    <mergeCell ref="HL5:HM5"/>
    <mergeCell ref="HO5:HP5"/>
    <mergeCell ref="GH5:GI5"/>
    <mergeCell ref="GK5:GL5"/>
    <mergeCell ref="GN5:GO5"/>
    <mergeCell ref="GQ5:GR5"/>
    <mergeCell ref="GT5:GU5"/>
    <mergeCell ref="GW5:GX5"/>
    <mergeCell ref="FP5:FQ5"/>
    <mergeCell ref="FS5:FT5"/>
    <mergeCell ref="FV5:FW5"/>
    <mergeCell ref="FY5:FZ5"/>
    <mergeCell ref="GB5:GC5"/>
    <mergeCell ref="GE5:GF5"/>
    <mergeCell ref="EX5:EY5"/>
    <mergeCell ref="FA5:FB5"/>
    <mergeCell ref="FD5:FE5"/>
    <mergeCell ref="FG5:FH5"/>
    <mergeCell ref="FJ5:FK5"/>
    <mergeCell ref="FM5:FN5"/>
    <mergeCell ref="EF5:EG5"/>
    <mergeCell ref="EI5:EJ5"/>
    <mergeCell ref="EL5:EM5"/>
    <mergeCell ref="EO5:EP5"/>
    <mergeCell ref="ER5:ES5"/>
    <mergeCell ref="EU5:EV5"/>
    <mergeCell ref="DO5:DP5"/>
    <mergeCell ref="DR5:DS5"/>
    <mergeCell ref="DU5:DV5"/>
    <mergeCell ref="DX5:DY5"/>
    <mergeCell ref="EA5:EB5"/>
    <mergeCell ref="ED5:EE5"/>
    <mergeCell ref="CY5:CZ5"/>
    <mergeCell ref="DB5:DC5"/>
    <mergeCell ref="DD5:DE5"/>
    <mergeCell ref="DF5:DG5"/>
    <mergeCell ref="DI5:DJ5"/>
    <mergeCell ref="DL5:DM5"/>
    <mergeCell ref="CG5:CH5"/>
    <mergeCell ref="CJ5:CK5"/>
    <mergeCell ref="CM5:CN5"/>
    <mergeCell ref="CP5:CQ5"/>
    <mergeCell ref="CS5:CT5"/>
    <mergeCell ref="CV5:CW5"/>
    <mergeCell ref="BP5:BQ5"/>
    <mergeCell ref="BS5:BT5"/>
    <mergeCell ref="BU5:BV5"/>
    <mergeCell ref="BX5:BY5"/>
    <mergeCell ref="CA5:CB5"/>
    <mergeCell ref="CD5:CE5"/>
    <mergeCell ref="AX5:AY5"/>
    <mergeCell ref="BA5:BB5"/>
    <mergeCell ref="BD5:BE5"/>
    <mergeCell ref="BG5:BH5"/>
    <mergeCell ref="BJ5:BK5"/>
    <mergeCell ref="BM5:BN5"/>
    <mergeCell ref="AF5:AG5"/>
    <mergeCell ref="AI5:AJ5"/>
    <mergeCell ref="AL5:AM5"/>
    <mergeCell ref="AO5:AP5"/>
    <mergeCell ref="AR5:AS5"/>
    <mergeCell ref="AU5:AV5"/>
    <mergeCell ref="OW4:OX4"/>
    <mergeCell ref="OZ4:PA4"/>
    <mergeCell ref="E5:F5"/>
    <mergeCell ref="H5:I5"/>
    <mergeCell ref="K5:L5"/>
    <mergeCell ref="N5:O5"/>
    <mergeCell ref="T5:U5"/>
    <mergeCell ref="W5:X5"/>
    <mergeCell ref="Z5:AA5"/>
    <mergeCell ref="AC5:AD5"/>
    <mergeCell ref="OE4:OF4"/>
    <mergeCell ref="OH4:OI4"/>
    <mergeCell ref="OK4:OL4"/>
    <mergeCell ref="ON4:OO4"/>
    <mergeCell ref="OQ4:OR4"/>
    <mergeCell ref="OT4:OU4"/>
    <mergeCell ref="NM4:NN4"/>
    <mergeCell ref="NP4:NQ4"/>
    <mergeCell ref="NS4:NT4"/>
    <mergeCell ref="NV4:NW4"/>
    <mergeCell ref="NY4:NZ4"/>
    <mergeCell ref="OB4:OC4"/>
    <mergeCell ref="MU4:MV4"/>
    <mergeCell ref="MX4:MY4"/>
    <mergeCell ref="NA4:NB4"/>
    <mergeCell ref="ND4:NE4"/>
    <mergeCell ref="NG4:NH4"/>
    <mergeCell ref="NJ4:NK4"/>
    <mergeCell ref="MC4:MD4"/>
    <mergeCell ref="MF4:MG4"/>
    <mergeCell ref="MI4:MJ4"/>
    <mergeCell ref="ML4:MM4"/>
    <mergeCell ref="MO4:MP4"/>
    <mergeCell ref="MR4:MS4"/>
    <mergeCell ref="LK4:LL4"/>
    <mergeCell ref="LN4:LO4"/>
    <mergeCell ref="LQ4:LR4"/>
    <mergeCell ref="LT4:LU4"/>
    <mergeCell ref="LW4:LX4"/>
    <mergeCell ref="LZ4:MA4"/>
    <mergeCell ref="KS4:KT4"/>
    <mergeCell ref="KV4:KW4"/>
    <mergeCell ref="KY4:KZ4"/>
    <mergeCell ref="LB4:LC4"/>
    <mergeCell ref="LE4:LF4"/>
    <mergeCell ref="LH4:LI4"/>
    <mergeCell ref="KP4:KR4"/>
    <mergeCell ref="IT4:IU4"/>
    <mergeCell ref="IW4:IX4"/>
    <mergeCell ref="IZ4:JA4"/>
    <mergeCell ref="JC4:JD4"/>
    <mergeCell ref="JF4:JG4"/>
    <mergeCell ref="JI4:JJ4"/>
    <mergeCell ref="ID4:IE4"/>
    <mergeCell ref="IG4:IH4"/>
    <mergeCell ref="IJ4:IK4"/>
    <mergeCell ref="IL4:IM4"/>
    <mergeCell ref="IN4:IO4"/>
    <mergeCell ref="IQ4:IR4"/>
    <mergeCell ref="KD4:KE4"/>
    <mergeCell ref="KG4:KH4"/>
    <mergeCell ref="KJ4:KK4"/>
    <mergeCell ref="KL4:KM4"/>
    <mergeCell ref="KN4:KO4"/>
    <mergeCell ref="JL4:JM4"/>
    <mergeCell ref="JO4:JP4"/>
    <mergeCell ref="JR4:JS4"/>
    <mergeCell ref="JU4:JV4"/>
    <mergeCell ref="JX4:JY4"/>
    <mergeCell ref="KA4:KB4"/>
    <mergeCell ref="HL4:HM4"/>
    <mergeCell ref="HO4:HP4"/>
    <mergeCell ref="HR4:HS4"/>
    <mergeCell ref="HU4:HV4"/>
    <mergeCell ref="HX4:HY4"/>
    <mergeCell ref="IA4:IB4"/>
    <mergeCell ref="GT4:GU4"/>
    <mergeCell ref="GW4:GX4"/>
    <mergeCell ref="GZ4:HA4"/>
    <mergeCell ref="HC4:HD4"/>
    <mergeCell ref="HF4:HG4"/>
    <mergeCell ref="HI4:HJ4"/>
    <mergeCell ref="GB4:GC4"/>
    <mergeCell ref="GE4:GF4"/>
    <mergeCell ref="GH4:GI4"/>
    <mergeCell ref="GK4:GL4"/>
    <mergeCell ref="GN4:GO4"/>
    <mergeCell ref="GQ4:GR4"/>
    <mergeCell ref="FJ4:FK4"/>
    <mergeCell ref="FM4:FN4"/>
    <mergeCell ref="FP4:FQ4"/>
    <mergeCell ref="FS4:FT4"/>
    <mergeCell ref="FV4:FW4"/>
    <mergeCell ref="FY4:FZ4"/>
    <mergeCell ref="ER4:ES4"/>
    <mergeCell ref="EU4:EV4"/>
    <mergeCell ref="EX4:EY4"/>
    <mergeCell ref="FA4:FB4"/>
    <mergeCell ref="FD4:FE4"/>
    <mergeCell ref="FG4:FH4"/>
    <mergeCell ref="EA4:EB4"/>
    <mergeCell ref="ED4:EE4"/>
    <mergeCell ref="EF4:EG4"/>
    <mergeCell ref="EI4:EJ4"/>
    <mergeCell ref="EL4:EM4"/>
    <mergeCell ref="EO4:EP4"/>
    <mergeCell ref="DI4:DJ4"/>
    <mergeCell ref="DL4:DM4"/>
    <mergeCell ref="DO4:DP4"/>
    <mergeCell ref="DR4:DS4"/>
    <mergeCell ref="DU4:DV4"/>
    <mergeCell ref="DX4:DY4"/>
    <mergeCell ref="CS4:CT4"/>
    <mergeCell ref="CV4:CW4"/>
    <mergeCell ref="CY4:CZ4"/>
    <mergeCell ref="DB4:DC4"/>
    <mergeCell ref="DD4:DE4"/>
    <mergeCell ref="DF4:DG4"/>
    <mergeCell ref="CA4:CB4"/>
    <mergeCell ref="CD4:CE4"/>
    <mergeCell ref="CG4:CH4"/>
    <mergeCell ref="CJ4:CK4"/>
    <mergeCell ref="CM4:CN4"/>
    <mergeCell ref="CP4:CQ4"/>
    <mergeCell ref="BJ4:BK4"/>
    <mergeCell ref="BM4:BN4"/>
    <mergeCell ref="BP4:BQ4"/>
    <mergeCell ref="BS4:BT4"/>
    <mergeCell ref="BU4:BV4"/>
    <mergeCell ref="BX4:BY4"/>
    <mergeCell ref="BA4:BB4"/>
    <mergeCell ref="BD4:BE4"/>
    <mergeCell ref="BG4:BH4"/>
    <mergeCell ref="Z4:AA4"/>
    <mergeCell ref="AC4:AD4"/>
    <mergeCell ref="AF4:AG4"/>
    <mergeCell ref="AI4:AJ4"/>
    <mergeCell ref="AL4:AM4"/>
    <mergeCell ref="AO4:AP4"/>
    <mergeCell ref="E4:F4"/>
    <mergeCell ref="H4:I4"/>
    <mergeCell ref="K4:L4"/>
    <mergeCell ref="N4:O4"/>
    <mergeCell ref="T4:U4"/>
    <mergeCell ref="W4:X4"/>
    <mergeCell ref="AR4:AS4"/>
    <mergeCell ref="AU4:AV4"/>
    <mergeCell ref="AX4:AY4"/>
  </mergeCells>
  <conditionalFormatting sqref="GK83:IV83 GK85:IV102 GK103:IE103 IG103:IV103 GK104:IV111 GK112:HJ112 HL112:HM112 HO112:IV112 GK113:IV123 GK124:GX124 GZ124:IV124 GK125:IV126 GK127:GL127 GN127:GU127 GW127:GX127 GZ127:HA127 GK128:IV137 GK138:HY138 IA138:IO138 IQ138:IV138 GK139:IV145 GN146:GO146 GQ146:GR146 HC146:HD146 HF146:HG146 HI146:HJ146 HR146:HY146 IA146:IO146 IQ146:IR146 IT146:IU146 GT146:GU150 GK146:GL152 GW146:GX152 GZ146:HA152 HC147:IV149 GN147:GR150 HC150:IR150 IT150:IU150 HC151:IV151 GN151:GU152 HC152:HG152 HI152:HP152 HR152:HS152 HU152:HV152 HX152:HY152 IA152:IB152 ID152:IE152 IG152:IH152 IJ152:IO152 IQ152:IV152">
    <cfRule type="cellIs" dxfId="60" priority="56" operator="greaterThanOrEqual">
      <formula>1</formula>
    </cfRule>
    <cfRule type="cellIs" dxfId="59" priority="55" operator="greaterThan">
      <formula>10</formula>
    </cfRule>
    <cfRule type="cellIs" dxfId="58" priority="54" operator="greaterThan">
      <formula>100</formula>
    </cfRule>
    <cfRule type="cellIs" dxfId="57" priority="57" operator="lessThan">
      <formula>1</formula>
    </cfRule>
  </conditionalFormatting>
  <conditionalFormatting sqref="HC127:IV127">
    <cfRule type="cellIs" dxfId="56" priority="16" operator="greaterThan">
      <formula>100</formula>
    </cfRule>
    <cfRule type="cellIs" dxfId="55" priority="17" operator="greaterThan">
      <formula>10</formula>
    </cfRule>
    <cfRule type="cellIs" dxfId="54" priority="18" operator="greaterThanOrEqual">
      <formula>1</formula>
    </cfRule>
    <cfRule type="cellIs" dxfId="53" priority="19" operator="lessThan">
      <formula>1</formula>
    </cfRule>
  </conditionalFormatting>
  <conditionalFormatting sqref="HL146:HP146">
    <cfRule type="cellIs" dxfId="52" priority="15" operator="lessThan">
      <formula>1</formula>
    </cfRule>
    <cfRule type="cellIs" dxfId="51" priority="12" operator="greaterThan">
      <formula>100</formula>
    </cfRule>
    <cfRule type="cellIs" dxfId="50" priority="13" operator="greaterThan">
      <formula>10</formula>
    </cfRule>
    <cfRule type="cellIs" dxfId="49" priority="14" operator="greaterThanOrEqual">
      <formula>1</formula>
    </cfRule>
  </conditionalFormatting>
  <conditionalFormatting sqref="JO146:JO149 JR146:JR149 JU146:JU149 KA146:KA149 LB146:LB149 LE146:LE149 LH146:LH149 LW146:LW149 LZ146:LZ149 MC146:MC149 MR146:MR149 MU146:MU149 MX146:MX149 NA146:NA149 NM146:NM149 OH146:OH149">
    <cfRule type="cellIs" dxfId="48" priority="45" operator="greaterThan">
      <formula>#REF!</formula>
    </cfRule>
  </conditionalFormatting>
  <conditionalFormatting sqref="JQ148:JQ149">
    <cfRule type="colorScale" priority="10">
      <colorScale>
        <cfvo type="min"/>
        <cfvo type="percentile" val="50"/>
        <cfvo type="max"/>
        <color rgb="FFF8696B"/>
        <color rgb="FFFCFCFF"/>
        <color rgb="FF63BE7B"/>
      </colorScale>
    </cfRule>
  </conditionalFormatting>
  <conditionalFormatting sqref="JX146:JX149">
    <cfRule type="cellIs" dxfId="47" priority="32" operator="greaterThan">
      <formula>#REF!</formula>
    </cfRule>
  </conditionalFormatting>
  <conditionalFormatting sqref="KD146:KD149">
    <cfRule type="cellIs" dxfId="46" priority="27" operator="greaterThan">
      <formula>#REF!</formula>
    </cfRule>
  </conditionalFormatting>
  <conditionalFormatting sqref="KG146:KG149">
    <cfRule type="cellIs" dxfId="45" priority="9" operator="greaterThan">
      <formula>#REF!</formula>
    </cfRule>
  </conditionalFormatting>
  <conditionalFormatting sqref="KJ127 LB127 LE127 LH127 LW127 LZ127 MC127 MR127 NM127 OH127">
    <cfRule type="cellIs" dxfId="44" priority="51" operator="greaterThanOrEqual">
      <formula>#REF!</formula>
    </cfRule>
  </conditionalFormatting>
  <conditionalFormatting sqref="KL127 KN127 KP127 KS127 KJ150 KL150 KN150 KP150 KS150 LB150 LE150 LH150 LK150 LN150 LW150 LZ150 MC150 MF150 MI150 MR150 MU150 MX150 NA150 NM150 NP150 OH150 OK150">
    <cfRule type="cellIs" dxfId="43" priority="53" operator="greaterThanOrEqual">
      <formula>#REF!</formula>
    </cfRule>
  </conditionalFormatting>
  <conditionalFormatting sqref="KV150">
    <cfRule type="cellIs" dxfId="42" priority="26" operator="greaterThanOrEqual">
      <formula>#REF!</formula>
    </cfRule>
  </conditionalFormatting>
  <conditionalFormatting sqref="KY150">
    <cfRule type="cellIs" dxfId="41" priority="8" operator="greaterThanOrEqual">
      <formula>#REF!</formula>
    </cfRule>
  </conditionalFormatting>
  <conditionalFormatting sqref="LB152 LE152 LH152 LK152 LN152 LW152 LZ152 MC152 MF152 MI152 MR152 MU152 MX152 NA152 NM152 NP152 NS152 NV152 OH152 OK152 ON152 OQ152">
    <cfRule type="cellIs" dxfId="40" priority="52" operator="greaterThanOrEqual">
      <formula>#REF!</formula>
    </cfRule>
  </conditionalFormatting>
  <conditionalFormatting sqref="LK127">
    <cfRule type="cellIs" dxfId="39" priority="31" operator="greaterThanOrEqual">
      <formula>#REF!</formula>
    </cfRule>
  </conditionalFormatting>
  <conditionalFormatting sqref="LK146">
    <cfRule type="cellIs" dxfId="38" priority="30" operator="greaterThan">
      <formula>#REF!</formula>
    </cfRule>
  </conditionalFormatting>
  <conditionalFormatting sqref="LN127">
    <cfRule type="cellIs" dxfId="37" priority="36" operator="greaterThanOrEqual">
      <formula>#REF!</formula>
    </cfRule>
  </conditionalFormatting>
  <conditionalFormatting sqref="LN146:LN149">
    <cfRule type="cellIs" dxfId="36" priority="35" operator="greaterThan">
      <formula>#REF!</formula>
    </cfRule>
  </conditionalFormatting>
  <conditionalFormatting sqref="LQ127">
    <cfRule type="cellIs" dxfId="35" priority="25" operator="greaterThanOrEqual">
      <formula>#REF!</formula>
    </cfRule>
  </conditionalFormatting>
  <conditionalFormatting sqref="LQ146:LQ149">
    <cfRule type="cellIs" dxfId="34" priority="22" operator="greaterThan">
      <formula>#REF!</formula>
    </cfRule>
  </conditionalFormatting>
  <conditionalFormatting sqref="LQ150">
    <cfRule type="cellIs" dxfId="33" priority="24" operator="greaterThanOrEqual">
      <formula>#REF!</formula>
    </cfRule>
  </conditionalFormatting>
  <conditionalFormatting sqref="LQ152">
    <cfRule type="cellIs" dxfId="32" priority="23" operator="greaterThanOrEqual">
      <formula>#REF!</formula>
    </cfRule>
  </conditionalFormatting>
  <conditionalFormatting sqref="LT127">
    <cfRule type="cellIs" dxfId="31" priority="7" operator="greaterThanOrEqual">
      <formula>#REF!</formula>
    </cfRule>
  </conditionalFormatting>
  <conditionalFormatting sqref="LT146:LT149">
    <cfRule type="cellIs" dxfId="30" priority="4" operator="greaterThan">
      <formula>#REF!</formula>
    </cfRule>
  </conditionalFormatting>
  <conditionalFormatting sqref="LT150">
    <cfRule type="cellIs" dxfId="29" priority="6" operator="greaterThanOrEqual">
      <formula>#REF!</formula>
    </cfRule>
  </conditionalFormatting>
  <conditionalFormatting sqref="LT152">
    <cfRule type="cellIs" dxfId="28" priority="5" operator="greaterThanOrEqual">
      <formula>#REF!</formula>
    </cfRule>
  </conditionalFormatting>
  <conditionalFormatting sqref="MF127">
    <cfRule type="cellIs" dxfId="27" priority="29" operator="greaterThanOrEqual">
      <formula>#REF!</formula>
    </cfRule>
  </conditionalFormatting>
  <conditionalFormatting sqref="MF146:MF149 LK147:LK149 NA147:NA149 NP147:NP149 OK147:OK149">
    <cfRule type="cellIs" dxfId="26" priority="28" operator="greaterThan">
      <formula>#REF!</formula>
    </cfRule>
  </conditionalFormatting>
  <conditionalFormatting sqref="MI127">
    <cfRule type="cellIs" dxfId="25" priority="42" operator="greaterThanOrEqual">
      <formula>#REF!</formula>
    </cfRule>
  </conditionalFormatting>
  <conditionalFormatting sqref="MI146:MI149">
    <cfRule type="cellIs" dxfId="24" priority="41" operator="greaterThan">
      <formula>#REF!</formula>
    </cfRule>
  </conditionalFormatting>
  <conditionalFormatting sqref="ML127">
    <cfRule type="cellIs" dxfId="23" priority="11" operator="greaterThanOrEqual">
      <formula>#REF!</formula>
    </cfRule>
  </conditionalFormatting>
  <conditionalFormatting sqref="ML150">
    <cfRule type="cellIs" dxfId="22" priority="21" operator="greaterThanOrEqual">
      <formula>#REF!</formula>
    </cfRule>
  </conditionalFormatting>
  <conditionalFormatting sqref="ML152">
    <cfRule type="cellIs" dxfId="21" priority="20" operator="greaterThanOrEqual">
      <formula>#REF!</formula>
    </cfRule>
  </conditionalFormatting>
  <conditionalFormatting sqref="MO127">
    <cfRule type="cellIs" dxfId="20" priority="1" operator="greaterThanOrEqual">
      <formula>#REF!</formula>
    </cfRule>
  </conditionalFormatting>
  <conditionalFormatting sqref="MO150">
    <cfRule type="cellIs" dxfId="19" priority="3" operator="greaterThanOrEqual">
      <formula>#REF!</formula>
    </cfRule>
  </conditionalFormatting>
  <conditionalFormatting sqref="MO152">
    <cfRule type="cellIs" dxfId="18" priority="2" operator="greaterThanOrEqual">
      <formula>#REF!</formula>
    </cfRule>
  </conditionalFormatting>
  <conditionalFormatting sqref="MU127 MX127 NA127">
    <cfRule type="cellIs" dxfId="17" priority="46" operator="greaterThanOrEqual">
      <formula>#REF!</formula>
    </cfRule>
  </conditionalFormatting>
  <conditionalFormatting sqref="NA127">
    <cfRule type="cellIs" dxfId="16" priority="33" operator="greaterThan">
      <formula>#REF!</formula>
    </cfRule>
  </conditionalFormatting>
  <conditionalFormatting sqref="NA146">
    <cfRule type="cellIs" dxfId="15" priority="34" operator="greaterThan">
      <formula>#REF!</formula>
    </cfRule>
  </conditionalFormatting>
  <conditionalFormatting sqref="NP127 NS127">
    <cfRule type="cellIs" dxfId="14" priority="50" operator="greaterThanOrEqual">
      <formula>#REF!</formula>
    </cfRule>
  </conditionalFormatting>
  <conditionalFormatting sqref="NP146">
    <cfRule type="cellIs" dxfId="13" priority="49" operator="greaterThan">
      <formula>#REF!</formula>
    </cfRule>
  </conditionalFormatting>
  <conditionalFormatting sqref="NS146:NS150">
    <cfRule type="cellIs" dxfId="12" priority="43" operator="greaterThanOrEqual">
      <formula>#REF!</formula>
    </cfRule>
  </conditionalFormatting>
  <conditionalFormatting sqref="NV127">
    <cfRule type="cellIs" dxfId="11" priority="40" operator="greaterThanOrEqual">
      <formula>#REF!</formula>
    </cfRule>
  </conditionalFormatting>
  <conditionalFormatting sqref="NV146:NV150">
    <cfRule type="cellIs" dxfId="10" priority="39" operator="greaterThanOrEqual">
      <formula>#REF!</formula>
    </cfRule>
  </conditionalFormatting>
  <conditionalFormatting sqref="OK127 ON127">
    <cfRule type="cellIs" dxfId="9" priority="48" operator="greaterThanOrEqual">
      <formula>#REF!</formula>
    </cfRule>
  </conditionalFormatting>
  <conditionalFormatting sqref="OK146">
    <cfRule type="cellIs" dxfId="8" priority="47" operator="greaterThan">
      <formula>#REF!</formula>
    </cfRule>
  </conditionalFormatting>
  <conditionalFormatting sqref="ON146:ON150">
    <cfRule type="cellIs" dxfId="7" priority="44" operator="greaterThanOrEqual">
      <formula>#REF!</formula>
    </cfRule>
  </conditionalFormatting>
  <conditionalFormatting sqref="OQ127">
    <cfRule type="cellIs" dxfId="6" priority="38" operator="greaterThanOrEqual">
      <formula>#REF!</formula>
    </cfRule>
  </conditionalFormatting>
  <conditionalFormatting sqref="OQ146:OQ150">
    <cfRule type="cellIs" dxfId="5" priority="37" operator="greaterThanOrEqual">
      <formula>#REF!</formula>
    </cfRule>
  </conditionalFormatting>
  <pageMargins left="0.5" right="0.5" top="0.25" bottom="0.25" header="0.3" footer="0.3"/>
  <pageSetup paperSize="3" scale="66" fitToWidth="0" fitToHeight="2" orientation="landscape" r:id="rId1"/>
  <headerFooter>
    <oddFooter>Page &amp;P of &amp;N</oddFooter>
  </headerFooter>
  <rowBreaks count="1" manualBreakCount="1">
    <brk id="83" max="424" man="1"/>
  </rowBreaks>
  <colBreaks count="10" manualBreakCount="10">
    <brk id="43" max="159" man="1"/>
    <brk id="81" max="159" man="1"/>
    <brk id="121" max="159" man="1"/>
    <brk id="159" max="159" man="1"/>
    <brk id="198" max="159" man="1"/>
    <brk id="240" max="159" man="1"/>
    <brk id="280" max="159" man="1"/>
    <brk id="325" max="159" man="1"/>
    <brk id="367" max="159" man="1"/>
    <brk id="403" max="15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D1850-2A1C-42D8-AA30-28BA4F17A341}">
  <dimension ref="A1:C1"/>
  <sheetViews>
    <sheetView workbookViewId="0">
      <selection activeCell="B24" sqref="B24"/>
    </sheetView>
  </sheetViews>
  <sheetFormatPr defaultRowHeight="12.75" x14ac:dyDescent="0.2"/>
  <sheetData>
    <row r="1" spans="1:3" x14ac:dyDescent="0.2">
      <c r="A1" s="2095" t="s">
        <v>982</v>
      </c>
      <c r="B1" s="2096"/>
      <c r="C1" s="209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9EF9-DDD9-4B62-BA72-C0E15BAB318D}">
  <dimension ref="A1:JW83"/>
  <sheetViews>
    <sheetView view="pageBreakPreview" zoomScale="115" zoomScaleNormal="100" zoomScaleSheetLayoutView="115" workbookViewId="0">
      <selection activeCell="B7" sqref="B7"/>
    </sheetView>
  </sheetViews>
  <sheetFormatPr defaultColWidth="9.140625" defaultRowHeight="11.25" x14ac:dyDescent="0.2"/>
  <cols>
    <col min="1" max="1" width="23.5703125" style="1189" customWidth="1"/>
    <col min="2" max="2" width="7.42578125" style="1374" customWidth="1"/>
    <col min="3" max="3" width="9.28515625" style="1374" customWidth="1"/>
    <col min="4" max="4" width="10.5703125" style="1374" bestFit="1" customWidth="1"/>
    <col min="5" max="5" width="10.140625" style="1375" customWidth="1"/>
    <col min="6" max="6" width="2.42578125" style="1138" customWidth="1"/>
    <col min="7" max="7" width="8.140625" style="1138" bestFit="1" customWidth="1"/>
    <col min="8" max="8" width="8.5703125" style="1375" customWidth="1"/>
    <col min="9" max="9" width="2.42578125" style="1140" customWidth="1"/>
    <col min="10" max="10" width="8.140625" style="1140" bestFit="1" customWidth="1"/>
    <col min="11" max="11" width="8.5703125" style="1376" customWidth="1"/>
    <col min="12" max="12" width="2.42578125" style="1140" customWidth="1"/>
    <col min="13" max="13" width="8.140625" style="1140" bestFit="1" customWidth="1"/>
    <col min="14" max="14" width="8.5703125" style="1375" customWidth="1"/>
    <col min="15" max="15" width="2.42578125" style="1140" customWidth="1"/>
    <col min="16" max="16" width="8.140625" style="1140" bestFit="1" customWidth="1"/>
    <col min="17" max="17" width="8.5703125" style="1375" customWidth="1"/>
    <col min="18" max="18" width="2.42578125" style="1140" customWidth="1"/>
    <col min="19" max="19" width="8.140625" style="1140" bestFit="1" customWidth="1"/>
    <col min="20" max="20" width="8.5703125" style="1375" customWidth="1"/>
    <col min="21" max="21" width="2.42578125" style="1140" customWidth="1"/>
    <col min="22" max="22" width="8.140625" style="1140" bestFit="1" customWidth="1"/>
    <col min="23" max="23" width="8.5703125" style="1375" customWidth="1"/>
    <col min="24" max="24" width="2.42578125" style="1140" customWidth="1"/>
    <col min="25" max="25" width="8.140625" style="1140" bestFit="1" customWidth="1"/>
    <col min="26" max="26" width="8.5703125" style="1375" customWidth="1"/>
    <col min="27" max="27" width="2.42578125" style="1140" customWidth="1"/>
    <col min="28" max="28" width="8.140625" style="1140" bestFit="1" customWidth="1"/>
    <col min="29" max="29" width="8.5703125" style="1375" customWidth="1"/>
    <col min="30" max="30" width="2.42578125" style="1140" customWidth="1"/>
    <col min="31" max="31" width="8.140625" style="1140" bestFit="1" customWidth="1"/>
    <col min="32" max="32" width="8.5703125" style="1375" customWidth="1"/>
    <col min="33" max="33" width="2.42578125" style="1140" customWidth="1"/>
    <col min="34" max="34" width="8.140625" style="1140" bestFit="1" customWidth="1"/>
    <col min="35" max="35" width="8.5703125" style="1375" customWidth="1"/>
    <col min="36" max="36" width="2.42578125" style="1140" customWidth="1"/>
    <col min="37" max="37" width="8.140625" style="1140" bestFit="1" customWidth="1"/>
    <col min="38" max="38" width="8.5703125" style="1375" customWidth="1"/>
    <col min="39" max="39" width="2.42578125" style="1140" customWidth="1"/>
    <col min="40" max="40" width="8.140625" style="1140" bestFit="1" customWidth="1"/>
    <col min="41" max="41" width="8.5703125" style="1375" customWidth="1"/>
    <col min="42" max="42" width="2.42578125" style="1140" customWidth="1"/>
    <col min="43" max="43" width="8.140625" style="1140" bestFit="1" customWidth="1"/>
    <col min="44" max="44" width="8.42578125" style="1375" customWidth="1"/>
    <col min="45" max="45" width="2.42578125" style="1138" customWidth="1"/>
    <col min="46" max="46" width="8.140625" style="1138" bestFit="1" customWidth="1"/>
    <col min="47" max="47" width="7.85546875" style="1375" customWidth="1"/>
    <col min="48" max="48" width="2.42578125" style="1138" customWidth="1"/>
    <col min="49" max="49" width="8.140625" style="1138" bestFit="1" customWidth="1"/>
    <col min="50" max="50" width="9.140625" style="1375"/>
    <col min="51" max="51" width="2.42578125" style="1141" customWidth="1"/>
    <col min="52" max="52" width="8.140625" style="1141" bestFit="1" customWidth="1"/>
    <col min="53" max="53" width="9.140625" style="1375"/>
    <col min="54" max="54" width="2.42578125" style="1141" customWidth="1"/>
    <col min="55" max="55" width="8.140625" style="1141" bestFit="1" customWidth="1"/>
    <col min="56" max="56" width="9.140625" style="1375"/>
    <col min="57" max="57" width="2.42578125" style="1141" customWidth="1"/>
    <col min="58" max="58" width="8.140625" style="1141" bestFit="1" customWidth="1"/>
    <col min="59" max="59" width="8.5703125" style="1375" customWidth="1"/>
    <col min="60" max="60" width="2.42578125" style="1141" customWidth="1"/>
    <col min="61" max="61" width="8.140625" style="1141" bestFit="1" customWidth="1"/>
    <col min="62" max="62" width="9.140625" style="1375"/>
    <col min="63" max="63" width="2.85546875" style="1141" customWidth="1"/>
    <col min="64" max="64" width="8.140625" style="1141" bestFit="1" customWidth="1"/>
    <col min="65" max="65" width="9.140625" style="1375"/>
    <col min="66" max="66" width="2.85546875" style="1141" customWidth="1"/>
    <col min="67" max="67" width="8.140625" style="1141" bestFit="1" customWidth="1"/>
    <col min="68" max="68" width="9.140625" style="1375"/>
    <col min="69" max="69" width="2.85546875" style="1141" customWidth="1"/>
    <col min="70" max="70" width="8.140625" style="1141" bestFit="1" customWidth="1"/>
    <col min="71" max="71" width="9.140625" style="1375"/>
    <col min="72" max="72" width="2.85546875" style="1141" customWidth="1"/>
    <col min="73" max="73" width="8.140625" style="1141" bestFit="1" customWidth="1"/>
    <col min="74" max="74" width="10.85546875" style="1375" customWidth="1"/>
    <col min="75" max="75" width="2.85546875" style="1141" customWidth="1"/>
    <col min="76" max="76" width="8.140625" style="1141" bestFit="1" customWidth="1"/>
    <col min="77" max="77" width="9.140625" style="1375"/>
    <col min="78" max="78" width="3.140625" style="1141" customWidth="1"/>
    <col min="79" max="79" width="8.140625" style="1141" bestFit="1" customWidth="1"/>
    <col min="80" max="80" width="9.140625" style="1189"/>
    <col min="81" max="81" width="3.140625" style="1141" customWidth="1"/>
    <col min="82" max="82" width="8.140625" style="1141" bestFit="1" customWidth="1"/>
    <col min="83" max="111" width="9.140625" style="1141"/>
    <col min="112" max="16384" width="9.140625" style="1189"/>
  </cols>
  <sheetData>
    <row r="1" spans="1:111" s="1141" customFormat="1" ht="12.75" x14ac:dyDescent="0.2">
      <c r="A1" s="184" t="s">
        <v>1081</v>
      </c>
      <c r="B1" s="1138"/>
      <c r="C1" s="1138"/>
      <c r="D1" s="1138"/>
      <c r="E1" s="1139"/>
      <c r="F1" s="1138"/>
      <c r="G1" s="1138"/>
      <c r="H1" s="1139"/>
      <c r="I1" s="1140"/>
      <c r="J1" s="1140"/>
      <c r="K1" s="1140"/>
      <c r="L1" s="1140"/>
      <c r="M1" s="1140"/>
      <c r="N1" s="1139"/>
      <c r="O1" s="1140"/>
      <c r="P1" s="1140"/>
      <c r="Q1" s="1139"/>
      <c r="R1" s="1140"/>
      <c r="S1" s="1140"/>
      <c r="T1" s="1139"/>
      <c r="U1" s="1140"/>
      <c r="V1" s="1140"/>
      <c r="W1" s="1139"/>
      <c r="X1" s="1140"/>
      <c r="Y1" s="1140"/>
      <c r="Z1" s="1139"/>
      <c r="AA1" s="1140"/>
      <c r="AB1" s="1140"/>
      <c r="AC1" s="1139"/>
      <c r="AD1" s="1140"/>
      <c r="AE1" s="1140"/>
      <c r="AF1" s="1139"/>
      <c r="AG1" s="1140"/>
      <c r="AH1" s="1140"/>
      <c r="AI1" s="1139"/>
      <c r="AJ1" s="1140"/>
      <c r="AK1" s="1140"/>
      <c r="AL1" s="1139"/>
      <c r="AM1" s="1140"/>
      <c r="AN1" s="1140"/>
      <c r="AO1" s="1139"/>
      <c r="AP1" s="1140"/>
      <c r="AQ1" s="1140"/>
      <c r="AR1" s="1139"/>
      <c r="AS1" s="1138"/>
      <c r="AT1" s="1138"/>
      <c r="AU1" s="1139"/>
      <c r="AV1" s="1138"/>
      <c r="AW1" s="1138"/>
      <c r="AX1" s="1139"/>
      <c r="BA1" s="1139"/>
      <c r="BD1" s="1139"/>
      <c r="BG1" s="1139"/>
      <c r="BJ1" s="1139"/>
      <c r="BM1" s="1139"/>
      <c r="BP1" s="1139"/>
      <c r="BS1" s="1139"/>
      <c r="BV1" s="1139"/>
      <c r="BY1" s="1139"/>
    </row>
    <row r="2" spans="1:111" s="1141" customFormat="1" ht="12.75" x14ac:dyDescent="0.2">
      <c r="A2" s="1142" t="s">
        <v>601</v>
      </c>
      <c r="B2" s="1138"/>
      <c r="C2" s="1138"/>
      <c r="D2" s="1138"/>
      <c r="E2" s="1139"/>
      <c r="F2" s="1138"/>
      <c r="G2" s="1138"/>
      <c r="H2" s="1139"/>
      <c r="I2" s="1140"/>
      <c r="J2" s="1140"/>
      <c r="K2" s="1140"/>
      <c r="L2" s="1140"/>
      <c r="M2" s="1140"/>
      <c r="N2" s="1139"/>
      <c r="O2" s="1140"/>
      <c r="P2" s="1140"/>
      <c r="Q2" s="1139"/>
      <c r="R2" s="1140"/>
      <c r="S2" s="1140"/>
      <c r="T2" s="1139"/>
      <c r="U2" s="1140"/>
      <c r="V2" s="1140"/>
      <c r="W2" s="1139"/>
      <c r="X2" s="1140"/>
      <c r="Y2" s="1140"/>
      <c r="Z2" s="1139"/>
      <c r="AA2" s="1140"/>
      <c r="AB2" s="1140"/>
      <c r="AC2" s="1139"/>
      <c r="AD2" s="1140"/>
      <c r="AE2" s="1140"/>
      <c r="AF2" s="1139"/>
      <c r="AG2" s="1140"/>
      <c r="AH2" s="1140"/>
      <c r="AI2" s="1139"/>
      <c r="AJ2" s="1140"/>
      <c r="AK2" s="1140"/>
      <c r="AL2" s="1139"/>
      <c r="AM2" s="1140"/>
      <c r="AN2" s="1140"/>
      <c r="AO2" s="1139"/>
      <c r="AP2" s="1140"/>
      <c r="AQ2" s="1140"/>
      <c r="AR2" s="1139"/>
      <c r="AS2" s="1138"/>
      <c r="AT2" s="1138"/>
      <c r="AU2" s="1139"/>
      <c r="AV2" s="1138"/>
      <c r="AW2" s="1138"/>
      <c r="AX2" s="1139"/>
      <c r="BA2" s="1139"/>
      <c r="BD2" s="1139"/>
      <c r="BG2" s="1139"/>
      <c r="BJ2" s="1139"/>
      <c r="BM2" s="1139"/>
      <c r="BP2" s="1139"/>
      <c r="BS2" s="1139"/>
      <c r="BV2" s="1139"/>
      <c r="BW2" s="1143"/>
      <c r="BX2" s="1143"/>
      <c r="BY2" s="1139"/>
    </row>
    <row r="3" spans="1:111" s="1141" customFormat="1" ht="12" x14ac:dyDescent="0.2">
      <c r="A3" s="408" t="s">
        <v>241</v>
      </c>
      <c r="B3" s="1138"/>
      <c r="C3" s="1138"/>
      <c r="D3" s="1138"/>
      <c r="E3" s="1139"/>
      <c r="F3" s="1138"/>
      <c r="G3" s="1138"/>
      <c r="H3" s="1139"/>
      <c r="I3" s="1138"/>
      <c r="J3" s="1138"/>
      <c r="K3" s="1138"/>
      <c r="L3" s="1138"/>
      <c r="M3" s="1138"/>
      <c r="N3" s="1139"/>
      <c r="O3" s="1138"/>
      <c r="P3" s="1138"/>
      <c r="Q3" s="1139"/>
      <c r="R3" s="1138"/>
      <c r="S3" s="1138"/>
      <c r="T3" s="1139"/>
      <c r="U3" s="1138"/>
      <c r="V3" s="1138"/>
      <c r="W3" s="1139"/>
      <c r="X3" s="1138"/>
      <c r="Y3" s="1138"/>
      <c r="Z3" s="1139"/>
      <c r="AA3" s="1138"/>
      <c r="AB3" s="1138"/>
      <c r="AC3" s="1139"/>
      <c r="AD3" s="1138"/>
      <c r="AE3" s="1138"/>
      <c r="AF3" s="1139"/>
      <c r="AG3" s="1138"/>
      <c r="AH3" s="1138"/>
      <c r="AI3" s="1139"/>
      <c r="AJ3" s="1138"/>
      <c r="AK3" s="1138"/>
      <c r="AL3" s="1139"/>
      <c r="AM3" s="1138"/>
      <c r="AN3" s="1138"/>
      <c r="AO3" s="1139"/>
      <c r="AP3" s="1138"/>
      <c r="AQ3" s="1138"/>
      <c r="AR3" s="1139"/>
      <c r="AS3" s="1138"/>
      <c r="AT3" s="1138"/>
      <c r="AU3" s="1139"/>
      <c r="AV3" s="1138"/>
      <c r="AW3" s="1138"/>
      <c r="AX3" s="1139"/>
      <c r="AY3" s="1138"/>
      <c r="AZ3" s="1138"/>
      <c r="BA3" s="1139"/>
      <c r="BB3" s="1138"/>
      <c r="BC3" s="1138"/>
      <c r="BD3" s="1139"/>
      <c r="BE3" s="1138"/>
      <c r="BF3" s="1138"/>
      <c r="BG3" s="1139"/>
      <c r="BH3" s="1138"/>
      <c r="BI3" s="1138"/>
      <c r="BJ3" s="1139"/>
      <c r="BK3" s="1138"/>
      <c r="BL3" s="1138"/>
      <c r="BM3" s="1139"/>
      <c r="BN3" s="1138"/>
      <c r="BO3" s="1138"/>
      <c r="BP3" s="1139"/>
      <c r="BQ3" s="1138"/>
      <c r="BR3" s="1138"/>
      <c r="BS3" s="1139"/>
      <c r="BT3" s="1138"/>
      <c r="BU3" s="1138"/>
      <c r="BV3" s="1139"/>
      <c r="BW3" s="1138"/>
      <c r="BX3" s="1138"/>
      <c r="BY3" s="1139"/>
    </row>
    <row r="4" spans="1:111" s="1141" customFormat="1" ht="3.75" customHeight="1" thickBot="1" x14ac:dyDescent="0.25">
      <c r="B4" s="1138"/>
      <c r="C4" s="1138"/>
      <c r="D4" s="1138"/>
      <c r="E4" s="1139"/>
      <c r="F4" s="1138"/>
      <c r="G4" s="1138"/>
      <c r="H4" s="1139"/>
      <c r="I4" s="1140"/>
      <c r="J4" s="1140"/>
      <c r="K4" s="1140"/>
      <c r="L4" s="1140"/>
      <c r="M4" s="1140"/>
      <c r="N4" s="1139"/>
      <c r="O4" s="1140"/>
      <c r="P4" s="1140"/>
      <c r="Q4" s="1139"/>
      <c r="R4" s="1140"/>
      <c r="S4" s="1140"/>
      <c r="T4" s="1139"/>
      <c r="U4" s="1140"/>
      <c r="V4" s="1140"/>
      <c r="W4" s="1139"/>
      <c r="X4" s="1140"/>
      <c r="Y4" s="1140"/>
      <c r="Z4" s="1139"/>
      <c r="AA4" s="1140"/>
      <c r="AB4" s="1140"/>
      <c r="AC4" s="1139"/>
      <c r="AD4" s="1140"/>
      <c r="AE4" s="1140"/>
      <c r="AF4" s="1139"/>
      <c r="AG4" s="1140"/>
      <c r="AH4" s="1140"/>
      <c r="AI4" s="1139"/>
      <c r="AJ4" s="1140"/>
      <c r="AK4" s="1140"/>
      <c r="AL4" s="1139"/>
      <c r="AM4" s="1140"/>
      <c r="AN4" s="1140"/>
      <c r="AO4" s="1139"/>
      <c r="AP4" s="1140"/>
      <c r="AQ4" s="1140"/>
      <c r="AR4" s="1139"/>
      <c r="AS4" s="1138"/>
      <c r="AT4" s="1138"/>
      <c r="AU4" s="1139"/>
      <c r="AV4" s="1138"/>
      <c r="AW4" s="1138"/>
      <c r="AX4" s="1139"/>
      <c r="BA4" s="1139"/>
      <c r="BD4" s="1139"/>
      <c r="BG4" s="1139"/>
      <c r="BJ4" s="1139"/>
      <c r="BM4" s="1139"/>
      <c r="BP4" s="1139"/>
      <c r="BS4" s="1139"/>
      <c r="BV4" s="1139"/>
      <c r="BY4" s="1139"/>
    </row>
    <row r="5" spans="1:111" s="1141" customFormat="1" ht="13.5" customHeight="1" x14ac:dyDescent="0.25">
      <c r="A5" s="1144" t="s">
        <v>341</v>
      </c>
      <c r="B5" s="1145"/>
      <c r="C5" s="1145"/>
      <c r="D5" s="1145"/>
      <c r="E5" s="2289" t="s">
        <v>602</v>
      </c>
      <c r="F5" s="2289"/>
      <c r="G5" s="2289"/>
      <c r="H5" s="2289" t="s">
        <v>602</v>
      </c>
      <c r="I5" s="2289"/>
      <c r="J5" s="2289"/>
      <c r="K5" s="2289" t="s">
        <v>602</v>
      </c>
      <c r="L5" s="2289"/>
      <c r="M5" s="2289"/>
      <c r="N5" s="2289" t="s">
        <v>603</v>
      </c>
      <c r="O5" s="2289"/>
      <c r="P5" s="2289"/>
      <c r="Q5" s="2289" t="s">
        <v>604</v>
      </c>
      <c r="R5" s="2289"/>
      <c r="S5" s="2289"/>
      <c r="T5" s="2289" t="s">
        <v>605</v>
      </c>
      <c r="U5" s="2289"/>
      <c r="V5" s="2289"/>
      <c r="W5" s="2289" t="s">
        <v>605</v>
      </c>
      <c r="X5" s="2289"/>
      <c r="Y5" s="2289"/>
      <c r="Z5" s="2289" t="s">
        <v>606</v>
      </c>
      <c r="AA5" s="2289"/>
      <c r="AB5" s="2289"/>
      <c r="AC5" s="2289" t="s">
        <v>606</v>
      </c>
      <c r="AD5" s="2289"/>
      <c r="AE5" s="2289"/>
      <c r="AF5" s="2289" t="s">
        <v>607</v>
      </c>
      <c r="AG5" s="2289"/>
      <c r="AH5" s="2289"/>
      <c r="AI5" s="2289" t="s">
        <v>608</v>
      </c>
      <c r="AJ5" s="2289"/>
      <c r="AK5" s="2289"/>
      <c r="AL5" s="2289" t="s">
        <v>608</v>
      </c>
      <c r="AM5" s="2289"/>
      <c r="AN5" s="2289"/>
      <c r="AO5" s="2289" t="s">
        <v>608</v>
      </c>
      <c r="AP5" s="2289"/>
      <c r="AQ5" s="2289"/>
      <c r="AR5" s="2289" t="s">
        <v>609</v>
      </c>
      <c r="AS5" s="2289"/>
      <c r="AT5" s="2289"/>
      <c r="AU5" s="2289" t="s">
        <v>609</v>
      </c>
      <c r="AV5" s="2289"/>
      <c r="AW5" s="2289"/>
      <c r="AX5" s="2289" t="s">
        <v>610</v>
      </c>
      <c r="AY5" s="2289"/>
      <c r="AZ5" s="2289"/>
      <c r="BA5" s="2289" t="s">
        <v>610</v>
      </c>
      <c r="BB5" s="2289"/>
      <c r="BC5" s="2289"/>
      <c r="BD5" s="2289" t="s">
        <v>610</v>
      </c>
      <c r="BE5" s="2289"/>
      <c r="BF5" s="2289"/>
      <c r="BG5" s="2289" t="s">
        <v>610</v>
      </c>
      <c r="BH5" s="2289"/>
      <c r="BI5" s="2289"/>
      <c r="BJ5" s="2289" t="s">
        <v>611</v>
      </c>
      <c r="BK5" s="2289"/>
      <c r="BL5" s="2289"/>
      <c r="BM5" s="2289" t="s">
        <v>611</v>
      </c>
      <c r="BN5" s="2289"/>
      <c r="BO5" s="2289"/>
      <c r="BP5" s="2289" t="s">
        <v>611</v>
      </c>
      <c r="BQ5" s="2289"/>
      <c r="BR5" s="2289"/>
      <c r="BS5" s="2289" t="s">
        <v>611</v>
      </c>
      <c r="BT5" s="2289"/>
      <c r="BU5" s="2289"/>
      <c r="BV5" s="2289" t="s">
        <v>612</v>
      </c>
      <c r="BW5" s="2289"/>
      <c r="BX5" s="2289"/>
      <c r="BY5" s="2289" t="s">
        <v>613</v>
      </c>
      <c r="BZ5" s="2289"/>
      <c r="CA5" s="2289"/>
      <c r="CB5" s="2289" t="s">
        <v>614</v>
      </c>
      <c r="CC5" s="2289"/>
      <c r="CD5" s="2289"/>
    </row>
    <row r="6" spans="1:111" s="1148" customFormat="1" ht="12.75" x14ac:dyDescent="0.2">
      <c r="A6" s="1146" t="s">
        <v>67</v>
      </c>
      <c r="B6" s="1147"/>
      <c r="C6" s="1147"/>
      <c r="D6" s="1147"/>
      <c r="E6" s="2290" t="s">
        <v>615</v>
      </c>
      <c r="F6" s="2290"/>
      <c r="G6" s="2290"/>
      <c r="H6" s="2290" t="s">
        <v>616</v>
      </c>
      <c r="I6" s="2290"/>
      <c r="J6" s="2290"/>
      <c r="K6" s="2290" t="s">
        <v>617</v>
      </c>
      <c r="L6" s="2290"/>
      <c r="M6" s="2290"/>
      <c r="N6" s="2290" t="s">
        <v>618</v>
      </c>
      <c r="O6" s="2290"/>
      <c r="P6" s="2290"/>
      <c r="Q6" s="2290" t="s">
        <v>619</v>
      </c>
      <c r="R6" s="2290"/>
      <c r="S6" s="2290"/>
      <c r="T6" s="2290" t="s">
        <v>620</v>
      </c>
      <c r="U6" s="2290"/>
      <c r="V6" s="2290"/>
      <c r="W6" s="2290" t="s">
        <v>621</v>
      </c>
      <c r="X6" s="2290"/>
      <c r="Y6" s="2290"/>
      <c r="Z6" s="2290" t="s">
        <v>622</v>
      </c>
      <c r="AA6" s="2290"/>
      <c r="AB6" s="2290"/>
      <c r="AC6" s="2290" t="s">
        <v>623</v>
      </c>
      <c r="AD6" s="2290"/>
      <c r="AE6" s="2290"/>
      <c r="AF6" s="2290" t="s">
        <v>624</v>
      </c>
      <c r="AG6" s="2290"/>
      <c r="AH6" s="2290"/>
      <c r="AI6" s="2290" t="s">
        <v>625</v>
      </c>
      <c r="AJ6" s="2290"/>
      <c r="AK6" s="2290"/>
      <c r="AL6" s="2290" t="s">
        <v>626</v>
      </c>
      <c r="AM6" s="2290"/>
      <c r="AN6" s="2290"/>
      <c r="AO6" s="2290" t="s">
        <v>627</v>
      </c>
      <c r="AP6" s="2290"/>
      <c r="AQ6" s="2290"/>
      <c r="AR6" s="2290" t="s">
        <v>628</v>
      </c>
      <c r="AS6" s="2290"/>
      <c r="AT6" s="2290"/>
      <c r="AU6" s="2290" t="s">
        <v>629</v>
      </c>
      <c r="AV6" s="2290"/>
      <c r="AW6" s="2290"/>
      <c r="AX6" s="2290" t="s">
        <v>630</v>
      </c>
      <c r="AY6" s="2290"/>
      <c r="AZ6" s="2290"/>
      <c r="BA6" s="2290" t="s">
        <v>631</v>
      </c>
      <c r="BB6" s="2290"/>
      <c r="BC6" s="2290"/>
      <c r="BD6" s="2290" t="s">
        <v>632</v>
      </c>
      <c r="BE6" s="2290"/>
      <c r="BF6" s="2290"/>
      <c r="BG6" s="2290" t="s">
        <v>633</v>
      </c>
      <c r="BH6" s="2290"/>
      <c r="BI6" s="2290"/>
      <c r="BJ6" s="2290" t="s">
        <v>634</v>
      </c>
      <c r="BK6" s="2290"/>
      <c r="BL6" s="2290"/>
      <c r="BM6" s="2290" t="s">
        <v>635</v>
      </c>
      <c r="BN6" s="2290"/>
      <c r="BO6" s="2290"/>
      <c r="BP6" s="2290" t="s">
        <v>636</v>
      </c>
      <c r="BQ6" s="2290"/>
      <c r="BR6" s="2290"/>
      <c r="BS6" s="2290" t="s">
        <v>637</v>
      </c>
      <c r="BT6" s="2290"/>
      <c r="BU6" s="2290"/>
      <c r="BV6" s="2290" t="s">
        <v>638</v>
      </c>
      <c r="BW6" s="2290"/>
      <c r="BX6" s="2290"/>
      <c r="BY6" s="2290" t="s">
        <v>639</v>
      </c>
      <c r="BZ6" s="2290"/>
      <c r="CA6" s="2290"/>
      <c r="CB6" s="2290" t="s">
        <v>640</v>
      </c>
      <c r="CC6" s="2290"/>
      <c r="CD6" s="2290"/>
    </row>
    <row r="7" spans="1:111" s="1151" customFormat="1" ht="12.75" x14ac:dyDescent="0.25">
      <c r="A7" s="1149" t="s">
        <v>296</v>
      </c>
      <c r="B7" s="1150"/>
      <c r="C7" s="1150"/>
      <c r="D7" s="1150"/>
      <c r="E7" s="2291">
        <v>39028</v>
      </c>
      <c r="F7" s="2291"/>
      <c r="G7" s="2291"/>
      <c r="H7" s="2291">
        <v>39419</v>
      </c>
      <c r="I7" s="2291"/>
      <c r="J7" s="2291"/>
      <c r="K7" s="2291">
        <v>39419</v>
      </c>
      <c r="L7" s="2291"/>
      <c r="M7" s="2291"/>
      <c r="N7" s="2291">
        <v>39419</v>
      </c>
      <c r="O7" s="2291"/>
      <c r="P7" s="2291"/>
      <c r="Q7" s="2291">
        <v>37873</v>
      </c>
      <c r="R7" s="2291"/>
      <c r="S7" s="2291"/>
      <c r="T7" s="2291">
        <v>39028</v>
      </c>
      <c r="U7" s="2291"/>
      <c r="V7" s="2291"/>
      <c r="W7" s="2291">
        <v>39419</v>
      </c>
      <c r="X7" s="2291"/>
      <c r="Y7" s="2291"/>
      <c r="Z7" s="2291">
        <v>39028</v>
      </c>
      <c r="AA7" s="2291"/>
      <c r="AB7" s="2291"/>
      <c r="AC7" s="2291">
        <v>39419</v>
      </c>
      <c r="AD7" s="2291"/>
      <c r="AE7" s="2291"/>
      <c r="AF7" s="2291">
        <v>37873</v>
      </c>
      <c r="AG7" s="2291"/>
      <c r="AH7" s="2291"/>
      <c r="AI7" s="2291">
        <v>37873</v>
      </c>
      <c r="AJ7" s="2291"/>
      <c r="AK7" s="2291"/>
      <c r="AL7" s="2291">
        <v>38541</v>
      </c>
      <c r="AM7" s="2291"/>
      <c r="AN7" s="2291"/>
      <c r="AO7" s="2291">
        <v>39419</v>
      </c>
      <c r="AP7" s="2291"/>
      <c r="AQ7" s="2291"/>
      <c r="AR7" s="2291">
        <v>39028</v>
      </c>
      <c r="AS7" s="2291"/>
      <c r="AT7" s="2291"/>
      <c r="AU7" s="2291">
        <v>39419</v>
      </c>
      <c r="AV7" s="2291"/>
      <c r="AW7" s="2291"/>
      <c r="AX7" s="2291">
        <v>37873</v>
      </c>
      <c r="AY7" s="2291"/>
      <c r="AZ7" s="2291"/>
      <c r="BA7" s="2291">
        <v>38541</v>
      </c>
      <c r="BB7" s="2291"/>
      <c r="BC7" s="2291"/>
      <c r="BD7" s="2291">
        <v>39028</v>
      </c>
      <c r="BE7" s="2291"/>
      <c r="BF7" s="2291"/>
      <c r="BG7" s="2291">
        <v>39419</v>
      </c>
      <c r="BH7" s="2291"/>
      <c r="BI7" s="2291"/>
      <c r="BJ7" s="2291">
        <v>37873</v>
      </c>
      <c r="BK7" s="2291"/>
      <c r="BL7" s="2291"/>
      <c r="BM7" s="2291">
        <v>38541</v>
      </c>
      <c r="BN7" s="2291"/>
      <c r="BO7" s="2291"/>
      <c r="BP7" s="2291">
        <v>39028</v>
      </c>
      <c r="BQ7" s="2291"/>
      <c r="BR7" s="2291"/>
      <c r="BS7" s="2291">
        <v>39419</v>
      </c>
      <c r="BT7" s="2291"/>
      <c r="BU7" s="2291"/>
      <c r="BV7" s="2291">
        <v>39419</v>
      </c>
      <c r="BW7" s="2291"/>
      <c r="BX7" s="2291"/>
      <c r="BY7" s="2291">
        <v>39419</v>
      </c>
      <c r="BZ7" s="2291"/>
      <c r="CA7" s="2291"/>
      <c r="CB7" s="2291">
        <v>39419</v>
      </c>
      <c r="CC7" s="2291"/>
      <c r="CD7" s="2291"/>
    </row>
    <row r="8" spans="1:111" s="1153" customFormat="1" ht="14.25" customHeight="1" thickBot="1" x14ac:dyDescent="0.3">
      <c r="A8" s="1149" t="s">
        <v>75</v>
      </c>
      <c r="B8" s="1152"/>
      <c r="C8" s="1152"/>
      <c r="D8" s="1152"/>
      <c r="E8" s="2292" t="s">
        <v>91</v>
      </c>
      <c r="F8" s="2292"/>
      <c r="G8" s="2292"/>
      <c r="H8" s="2292" t="s">
        <v>91</v>
      </c>
      <c r="I8" s="2292"/>
      <c r="J8" s="2292"/>
      <c r="K8" s="2292" t="s">
        <v>530</v>
      </c>
      <c r="L8" s="2292"/>
      <c r="M8" s="2292"/>
      <c r="N8" s="2292" t="s">
        <v>91</v>
      </c>
      <c r="O8" s="2292"/>
      <c r="P8" s="2292"/>
      <c r="Q8" s="2292" t="s">
        <v>91</v>
      </c>
      <c r="R8" s="2292"/>
      <c r="S8" s="2292"/>
      <c r="T8" s="2292" t="s">
        <v>91</v>
      </c>
      <c r="U8" s="2292"/>
      <c r="V8" s="2292"/>
      <c r="W8" s="2292" t="s">
        <v>91</v>
      </c>
      <c r="X8" s="2292"/>
      <c r="Y8" s="2292"/>
      <c r="Z8" s="2292" t="s">
        <v>91</v>
      </c>
      <c r="AA8" s="2292"/>
      <c r="AB8" s="2292"/>
      <c r="AC8" s="2292" t="s">
        <v>91</v>
      </c>
      <c r="AD8" s="2292"/>
      <c r="AE8" s="2292"/>
      <c r="AF8" s="2292" t="s">
        <v>91</v>
      </c>
      <c r="AG8" s="2292"/>
      <c r="AH8" s="2292"/>
      <c r="AI8" s="2292" t="s">
        <v>91</v>
      </c>
      <c r="AJ8" s="2292"/>
      <c r="AK8" s="2292"/>
      <c r="AL8" s="2292" t="s">
        <v>91</v>
      </c>
      <c r="AM8" s="2292"/>
      <c r="AN8" s="2292"/>
      <c r="AO8" s="2292" t="s">
        <v>91</v>
      </c>
      <c r="AP8" s="2292"/>
      <c r="AQ8" s="2292"/>
      <c r="AR8" s="2292" t="s">
        <v>91</v>
      </c>
      <c r="AS8" s="2292"/>
      <c r="AT8" s="2292"/>
      <c r="AU8" s="2292" t="s">
        <v>91</v>
      </c>
      <c r="AV8" s="2292"/>
      <c r="AW8" s="2292"/>
      <c r="AX8" s="2292" t="s">
        <v>91</v>
      </c>
      <c r="AY8" s="2292"/>
      <c r="AZ8" s="2292"/>
      <c r="BA8" s="2292" t="s">
        <v>91</v>
      </c>
      <c r="BB8" s="2292"/>
      <c r="BC8" s="2292"/>
      <c r="BD8" s="2292" t="s">
        <v>91</v>
      </c>
      <c r="BE8" s="2292"/>
      <c r="BF8" s="2292"/>
      <c r="BG8" s="2292" t="s">
        <v>91</v>
      </c>
      <c r="BH8" s="2292"/>
      <c r="BI8" s="2292"/>
      <c r="BJ8" s="2292" t="s">
        <v>91</v>
      </c>
      <c r="BK8" s="2292"/>
      <c r="BL8" s="2292"/>
      <c r="BM8" s="2292" t="s">
        <v>91</v>
      </c>
      <c r="BN8" s="2292"/>
      <c r="BO8" s="2292"/>
      <c r="BP8" s="2292" t="s">
        <v>91</v>
      </c>
      <c r="BQ8" s="2292"/>
      <c r="BR8" s="2292"/>
      <c r="BS8" s="2292" t="s">
        <v>91</v>
      </c>
      <c r="BT8" s="2292"/>
      <c r="BU8" s="2292"/>
      <c r="BV8" s="2292" t="s">
        <v>91</v>
      </c>
      <c r="BW8" s="2292"/>
      <c r="BX8" s="2292"/>
      <c r="BY8" s="2292" t="s">
        <v>91</v>
      </c>
      <c r="BZ8" s="2292"/>
      <c r="CA8" s="2292"/>
      <c r="CB8" s="2292" t="s">
        <v>91</v>
      </c>
      <c r="CC8" s="2292"/>
      <c r="CD8" s="2292"/>
    </row>
    <row r="9" spans="1:111" s="1163" customFormat="1" ht="37.5" customHeight="1" thickBot="1" x14ac:dyDescent="0.3">
      <c r="A9" s="1154" t="s">
        <v>641</v>
      </c>
      <c r="B9" s="1154" t="s">
        <v>0</v>
      </c>
      <c r="C9" s="1155" t="s">
        <v>642</v>
      </c>
      <c r="D9" s="1156" t="s">
        <v>643</v>
      </c>
      <c r="E9" s="1157"/>
      <c r="F9" s="1158"/>
      <c r="G9" s="1159" t="s">
        <v>202</v>
      </c>
      <c r="H9" s="1157"/>
      <c r="I9" s="1160"/>
      <c r="J9" s="1159" t="s">
        <v>202</v>
      </c>
      <c r="K9" s="1160"/>
      <c r="L9" s="1160"/>
      <c r="M9" s="1159" t="s">
        <v>202</v>
      </c>
      <c r="N9" s="1157"/>
      <c r="O9" s="1160"/>
      <c r="P9" s="1159" t="s">
        <v>202</v>
      </c>
      <c r="Q9" s="1157"/>
      <c r="R9" s="1160"/>
      <c r="S9" s="1159" t="s">
        <v>202</v>
      </c>
      <c r="T9" s="1157"/>
      <c r="U9" s="1160"/>
      <c r="V9" s="1159" t="s">
        <v>202</v>
      </c>
      <c r="W9" s="1157"/>
      <c r="X9" s="1160"/>
      <c r="Y9" s="1159" t="s">
        <v>202</v>
      </c>
      <c r="Z9" s="1157"/>
      <c r="AA9" s="1160"/>
      <c r="AB9" s="1159" t="s">
        <v>202</v>
      </c>
      <c r="AC9" s="1157"/>
      <c r="AD9" s="1160"/>
      <c r="AE9" s="1159" t="s">
        <v>202</v>
      </c>
      <c r="AF9" s="1157"/>
      <c r="AG9" s="1160"/>
      <c r="AH9" s="1159" t="s">
        <v>202</v>
      </c>
      <c r="AI9" s="1157"/>
      <c r="AJ9" s="1160"/>
      <c r="AK9" s="1159" t="s">
        <v>202</v>
      </c>
      <c r="AL9" s="1157"/>
      <c r="AM9" s="1160"/>
      <c r="AN9" s="1159" t="s">
        <v>202</v>
      </c>
      <c r="AO9" s="1157"/>
      <c r="AP9" s="1160"/>
      <c r="AQ9" s="1159" t="s">
        <v>202</v>
      </c>
      <c r="AR9" s="1157"/>
      <c r="AS9" s="1158"/>
      <c r="AT9" s="1159" t="s">
        <v>202</v>
      </c>
      <c r="AU9" s="1157"/>
      <c r="AV9" s="1158"/>
      <c r="AW9" s="1159" t="s">
        <v>202</v>
      </c>
      <c r="AX9" s="1157"/>
      <c r="AY9" s="1158"/>
      <c r="AZ9" s="1159" t="s">
        <v>202</v>
      </c>
      <c r="BA9" s="1157"/>
      <c r="BB9" s="1158"/>
      <c r="BC9" s="1159" t="s">
        <v>202</v>
      </c>
      <c r="BD9" s="1157"/>
      <c r="BE9" s="1158"/>
      <c r="BF9" s="1159" t="s">
        <v>202</v>
      </c>
      <c r="BG9" s="1157"/>
      <c r="BH9" s="1158"/>
      <c r="BI9" s="1159" t="s">
        <v>202</v>
      </c>
      <c r="BJ9" s="1157"/>
      <c r="BK9" s="1158"/>
      <c r="BL9" s="1159" t="s">
        <v>202</v>
      </c>
      <c r="BM9" s="1157"/>
      <c r="BN9" s="1160"/>
      <c r="BO9" s="1159" t="s">
        <v>202</v>
      </c>
      <c r="BP9" s="1157"/>
      <c r="BQ9" s="1160"/>
      <c r="BR9" s="1159" t="s">
        <v>202</v>
      </c>
      <c r="BS9" s="1157"/>
      <c r="BT9" s="1160"/>
      <c r="BU9" s="1159" t="s">
        <v>202</v>
      </c>
      <c r="BV9" s="1157"/>
      <c r="BW9" s="1158"/>
      <c r="BX9" s="1159" t="s">
        <v>202</v>
      </c>
      <c r="BY9" s="1157"/>
      <c r="BZ9" s="1158"/>
      <c r="CA9" s="1159" t="s">
        <v>202</v>
      </c>
      <c r="CB9" s="1158"/>
      <c r="CC9" s="1158"/>
      <c r="CD9" s="1161" t="s">
        <v>202</v>
      </c>
      <c r="CE9" s="1162"/>
      <c r="CF9" s="1162"/>
      <c r="CG9" s="1162"/>
      <c r="CH9" s="1162"/>
      <c r="CI9" s="1162"/>
      <c r="CJ9" s="1162"/>
      <c r="CK9" s="1162"/>
      <c r="CL9" s="1162"/>
      <c r="CM9" s="1162"/>
      <c r="CN9" s="1162"/>
      <c r="CO9" s="1162"/>
      <c r="CP9" s="1162"/>
      <c r="CQ9" s="1162"/>
      <c r="CR9" s="1162"/>
      <c r="CS9" s="1162"/>
      <c r="CT9" s="1162"/>
      <c r="CU9" s="1162"/>
      <c r="CV9" s="1162"/>
      <c r="CW9" s="1162"/>
      <c r="CX9" s="1162"/>
      <c r="CY9" s="1162"/>
      <c r="CZ9" s="1162"/>
      <c r="DA9" s="1162"/>
      <c r="DB9" s="1162"/>
      <c r="DC9" s="1162"/>
      <c r="DD9" s="1162"/>
      <c r="DE9" s="1162"/>
      <c r="DF9" s="1162"/>
      <c r="DG9" s="1162"/>
    </row>
    <row r="10" spans="1:111" s="1170" customFormat="1" ht="13.5" x14ac:dyDescent="0.25">
      <c r="A10" s="1164" t="s">
        <v>545</v>
      </c>
      <c r="B10" s="1165"/>
      <c r="C10" s="1165"/>
      <c r="D10" s="1166"/>
      <c r="E10" s="1167"/>
      <c r="F10" s="1168"/>
      <c r="G10" s="1168"/>
      <c r="H10" s="1167"/>
      <c r="I10" s="1169"/>
      <c r="J10" s="1169"/>
      <c r="K10" s="1169"/>
      <c r="L10" s="1169"/>
      <c r="M10" s="1169"/>
      <c r="N10" s="1167"/>
      <c r="O10" s="1169"/>
      <c r="P10" s="1169"/>
      <c r="Q10" s="1167"/>
      <c r="R10" s="1169"/>
      <c r="S10" s="1169"/>
      <c r="T10" s="1167"/>
      <c r="U10" s="1169"/>
      <c r="V10" s="1169"/>
      <c r="W10" s="1167"/>
      <c r="X10" s="1169"/>
      <c r="Y10" s="1169"/>
      <c r="Z10" s="1167"/>
      <c r="AA10" s="1169"/>
      <c r="AB10" s="1169"/>
      <c r="AC10" s="1167"/>
      <c r="AD10" s="1169"/>
      <c r="AE10" s="1169"/>
      <c r="AF10" s="1167"/>
      <c r="AG10" s="1169"/>
      <c r="AH10" s="1169"/>
      <c r="AI10" s="1167"/>
      <c r="AJ10" s="1169"/>
      <c r="AK10" s="1169"/>
      <c r="AL10" s="1167"/>
      <c r="AM10" s="1169"/>
      <c r="AN10" s="1169"/>
      <c r="AO10" s="1167"/>
      <c r="AP10" s="1169"/>
      <c r="AQ10" s="1169"/>
      <c r="AR10" s="1167"/>
      <c r="AS10" s="1168"/>
      <c r="AT10" s="1168"/>
      <c r="AU10" s="1167"/>
      <c r="AV10" s="1168"/>
      <c r="AW10" s="1168"/>
      <c r="AX10" s="1167"/>
      <c r="AY10" s="1168"/>
      <c r="AZ10" s="1168"/>
      <c r="BA10" s="1167"/>
      <c r="BB10" s="1168"/>
      <c r="BC10" s="1168"/>
      <c r="BD10" s="1167"/>
      <c r="BE10" s="1168"/>
      <c r="BF10" s="1168"/>
      <c r="BG10" s="1167"/>
      <c r="BH10" s="1168"/>
      <c r="BI10" s="1168"/>
      <c r="BJ10" s="1167"/>
      <c r="BK10" s="1168"/>
      <c r="BL10" s="1168"/>
      <c r="BM10" s="1167"/>
      <c r="BN10" s="1169"/>
      <c r="BO10" s="1169"/>
      <c r="BP10" s="1167"/>
      <c r="BQ10" s="1169"/>
      <c r="BR10" s="1169"/>
      <c r="BS10" s="1167"/>
      <c r="BT10" s="1169"/>
      <c r="BU10" s="1169"/>
      <c r="BV10" s="1167"/>
      <c r="BW10" s="1168"/>
      <c r="BX10" s="1168"/>
      <c r="BY10" s="1167"/>
      <c r="BZ10" s="1168"/>
      <c r="CA10" s="1168"/>
      <c r="CB10" s="1168"/>
      <c r="CC10" s="1168"/>
      <c r="CD10" s="1168"/>
      <c r="CE10" s="1162"/>
      <c r="CF10" s="1162"/>
      <c r="CG10" s="1162"/>
      <c r="CH10" s="1162"/>
      <c r="CI10" s="1162"/>
      <c r="CJ10" s="1162"/>
      <c r="CK10" s="1162"/>
      <c r="CL10" s="1162"/>
      <c r="CM10" s="1162"/>
      <c r="CN10" s="1162"/>
      <c r="CO10" s="1162"/>
      <c r="CP10" s="1162"/>
      <c r="CQ10" s="1162"/>
      <c r="CR10" s="1162"/>
      <c r="CS10" s="1162"/>
      <c r="CT10" s="1162"/>
      <c r="CU10" s="1162"/>
      <c r="CV10" s="1162"/>
      <c r="CW10" s="1162"/>
      <c r="CX10" s="1162"/>
      <c r="CY10" s="1162"/>
      <c r="CZ10" s="1162"/>
      <c r="DA10" s="1162"/>
      <c r="DB10" s="1162"/>
      <c r="DC10" s="1162"/>
      <c r="DD10" s="1162"/>
      <c r="DE10" s="1162"/>
      <c r="DF10" s="1162"/>
      <c r="DG10" s="1162"/>
    </row>
    <row r="11" spans="1:111" x14ac:dyDescent="0.2">
      <c r="A11" s="1171" t="s">
        <v>644</v>
      </c>
      <c r="B11" s="1172" t="s">
        <v>540</v>
      </c>
      <c r="C11" s="1172"/>
      <c r="D11" s="1173" t="s">
        <v>2</v>
      </c>
      <c r="E11" s="1174"/>
      <c r="F11" s="1175" t="s">
        <v>3</v>
      </c>
      <c r="G11" s="1175"/>
      <c r="H11" s="1176"/>
      <c r="I11" s="1177" t="s">
        <v>3</v>
      </c>
      <c r="J11" s="1177"/>
      <c r="K11" s="1177"/>
      <c r="L11" s="1178" t="s">
        <v>3</v>
      </c>
      <c r="M11" s="1178"/>
      <c r="N11" s="1176"/>
      <c r="O11" s="1178" t="s">
        <v>3</v>
      </c>
      <c r="P11" s="1178"/>
      <c r="Q11" s="1179">
        <v>2</v>
      </c>
      <c r="R11" s="1175"/>
      <c r="S11" s="1175"/>
      <c r="T11" s="1174"/>
      <c r="U11" s="1175" t="s">
        <v>3</v>
      </c>
      <c r="V11" s="1175"/>
      <c r="W11" s="1174"/>
      <c r="X11" s="1180" t="s">
        <v>3</v>
      </c>
      <c r="Y11" s="1180"/>
      <c r="Z11" s="1174"/>
      <c r="AA11" s="1180" t="s">
        <v>3</v>
      </c>
      <c r="AB11" s="1180"/>
      <c r="AC11" s="1174"/>
      <c r="AD11" s="1180" t="s">
        <v>3</v>
      </c>
      <c r="AE11" s="1180"/>
      <c r="AF11" s="1174">
        <v>278</v>
      </c>
      <c r="AG11" s="1180"/>
      <c r="AH11" s="1180"/>
      <c r="AI11" s="1174">
        <v>78</v>
      </c>
      <c r="AJ11" s="1175"/>
      <c r="AK11" s="1175"/>
      <c r="AL11" s="1174">
        <v>173</v>
      </c>
      <c r="AM11" s="1180"/>
      <c r="AN11" s="1180"/>
      <c r="AO11" s="1174">
        <v>380</v>
      </c>
      <c r="AP11" s="1175"/>
      <c r="AQ11" s="1175"/>
      <c r="AR11" s="1181"/>
      <c r="AS11" s="1182" t="s">
        <v>3</v>
      </c>
      <c r="AT11" s="1182"/>
      <c r="AU11" s="1181">
        <v>27.6</v>
      </c>
      <c r="AV11" s="1182"/>
      <c r="AW11" s="1182"/>
      <c r="AX11" s="1181">
        <v>10</v>
      </c>
      <c r="AY11" s="1182"/>
      <c r="AZ11" s="1182"/>
      <c r="BA11" s="1181">
        <v>79.5</v>
      </c>
      <c r="BB11" s="1182"/>
      <c r="BC11" s="1182"/>
      <c r="BD11" s="1181">
        <v>31.6</v>
      </c>
      <c r="BE11" s="1182"/>
      <c r="BF11" s="1182"/>
      <c r="BG11" s="1181"/>
      <c r="BH11" s="1183" t="s">
        <v>3</v>
      </c>
      <c r="BI11" s="1183"/>
      <c r="BJ11" s="1184">
        <v>2</v>
      </c>
      <c r="BK11" s="1183"/>
      <c r="BL11" s="1183"/>
      <c r="BM11" s="1181">
        <v>34.700000000000003</v>
      </c>
      <c r="BN11" s="1185"/>
      <c r="BO11" s="1185"/>
      <c r="BP11" s="1184">
        <v>5.2</v>
      </c>
      <c r="BQ11" s="1186"/>
      <c r="BR11" s="1186"/>
      <c r="BS11" s="1181"/>
      <c r="BT11" s="1186" t="s">
        <v>3</v>
      </c>
      <c r="BU11" s="1186"/>
      <c r="BV11" s="1181"/>
      <c r="BW11" s="1183" t="s">
        <v>3</v>
      </c>
      <c r="BX11" s="1183"/>
      <c r="BY11" s="1187">
        <v>478</v>
      </c>
      <c r="CB11" s="1188">
        <v>118</v>
      </c>
    </row>
    <row r="12" spans="1:111" s="1206" customFormat="1" x14ac:dyDescent="0.2">
      <c r="A12" s="181" t="s">
        <v>224</v>
      </c>
      <c r="B12" s="1190"/>
      <c r="C12" s="1190"/>
      <c r="D12" s="1191"/>
      <c r="E12" s="1192"/>
      <c r="F12" s="1193"/>
      <c r="G12" s="1193"/>
      <c r="H12" s="1194"/>
      <c r="I12" s="1195"/>
      <c r="J12" s="1195"/>
      <c r="K12" s="1195"/>
      <c r="L12" s="1196"/>
      <c r="M12" s="1196"/>
      <c r="N12" s="1194"/>
      <c r="O12" s="1196"/>
      <c r="P12" s="1196"/>
      <c r="Q12" s="1197"/>
      <c r="R12" s="1193"/>
      <c r="S12" s="1193"/>
      <c r="T12" s="1192"/>
      <c r="U12" s="1193"/>
      <c r="V12" s="1193"/>
      <c r="W12" s="1192"/>
      <c r="X12" s="1198"/>
      <c r="Y12" s="1198"/>
      <c r="Z12" s="1192"/>
      <c r="AA12" s="1198"/>
      <c r="AB12" s="1198"/>
      <c r="AC12" s="1192"/>
      <c r="AD12" s="1198"/>
      <c r="AE12" s="1198"/>
      <c r="AF12" s="1197"/>
      <c r="AG12" s="1198"/>
      <c r="AH12" s="1198"/>
      <c r="AI12" s="1197"/>
      <c r="AJ12" s="1198"/>
      <c r="AK12" s="1198"/>
      <c r="AL12" s="1197"/>
      <c r="AM12" s="1198"/>
      <c r="AN12" s="1198"/>
      <c r="AO12" s="1192"/>
      <c r="AP12" s="1198"/>
      <c r="AQ12" s="1198"/>
      <c r="AR12" s="1199"/>
      <c r="AS12" s="1200"/>
      <c r="AT12" s="1200"/>
      <c r="AU12" s="1199"/>
      <c r="AV12" s="1200"/>
      <c r="AW12" s="1200"/>
      <c r="AX12" s="1201"/>
      <c r="AY12" s="1200"/>
      <c r="AZ12" s="1200"/>
      <c r="BA12" s="1201"/>
      <c r="BB12" s="1200"/>
      <c r="BC12" s="1200"/>
      <c r="BD12" s="1199"/>
      <c r="BE12" s="1200"/>
      <c r="BF12" s="1200"/>
      <c r="BG12" s="1199"/>
      <c r="BH12" s="1200"/>
      <c r="BI12" s="1200"/>
      <c r="BJ12" s="1202"/>
      <c r="BK12" s="1200"/>
      <c r="BL12" s="1200"/>
      <c r="BM12" s="1201"/>
      <c r="BN12" s="821"/>
      <c r="BO12" s="821"/>
      <c r="BP12" s="1199"/>
      <c r="BQ12" s="821"/>
      <c r="BR12" s="821"/>
      <c r="BS12" s="1199"/>
      <c r="BT12" s="821"/>
      <c r="BU12" s="821"/>
      <c r="BV12" s="1199"/>
      <c r="BW12" s="1200"/>
      <c r="BX12" s="1200"/>
      <c r="BY12" s="1203"/>
      <c r="BZ12" s="1204"/>
      <c r="CA12" s="1204"/>
      <c r="CB12" s="1205"/>
      <c r="CC12" s="1204"/>
      <c r="CD12" s="1204"/>
      <c r="CE12" s="1141"/>
      <c r="CF12" s="1141"/>
      <c r="CG12" s="1141"/>
      <c r="CH12" s="1141"/>
      <c r="CI12" s="1141"/>
      <c r="CJ12" s="1141"/>
      <c r="CK12" s="1141"/>
      <c r="CL12" s="1141"/>
      <c r="CM12" s="1141"/>
      <c r="CN12" s="1141"/>
      <c r="CO12" s="1141"/>
      <c r="CP12" s="1141"/>
      <c r="CQ12" s="1141"/>
      <c r="CR12" s="1141"/>
      <c r="CS12" s="1141"/>
      <c r="CT12" s="1141"/>
      <c r="CU12" s="1141"/>
      <c r="CV12" s="1141"/>
      <c r="CW12" s="1141"/>
      <c r="CX12" s="1141"/>
      <c r="CY12" s="1141"/>
      <c r="CZ12" s="1141"/>
      <c r="DA12" s="1141"/>
      <c r="DB12" s="1141"/>
      <c r="DC12" s="1141"/>
      <c r="DD12" s="1141"/>
      <c r="DE12" s="1141"/>
      <c r="DF12" s="1141"/>
      <c r="DG12" s="1141"/>
    </row>
    <row r="13" spans="1:111" x14ac:dyDescent="0.2">
      <c r="A13" s="1207" t="s">
        <v>9</v>
      </c>
      <c r="B13" s="1208" t="s">
        <v>540</v>
      </c>
      <c r="C13" s="1209" t="s">
        <v>2</v>
      </c>
      <c r="D13" s="1210">
        <v>0.05</v>
      </c>
      <c r="E13" s="1211"/>
      <c r="F13" s="1212" t="s">
        <v>3</v>
      </c>
      <c r="G13" s="1212"/>
      <c r="H13" s="1213"/>
      <c r="I13" s="1214" t="s">
        <v>3</v>
      </c>
      <c r="J13" s="1214"/>
      <c r="K13" s="1214"/>
      <c r="L13" s="1215" t="s">
        <v>3</v>
      </c>
      <c r="M13" s="1215"/>
      <c r="N13" s="1213"/>
      <c r="O13" s="1215" t="s">
        <v>3</v>
      </c>
      <c r="P13" s="1215"/>
      <c r="Q13" s="1216">
        <v>0.33200000000000002</v>
      </c>
      <c r="R13" s="1212"/>
      <c r="S13" s="1212"/>
      <c r="T13" s="1211"/>
      <c r="U13" s="1212" t="s">
        <v>3</v>
      </c>
      <c r="V13" s="1212"/>
      <c r="W13" s="1211"/>
      <c r="X13" s="1217" t="s">
        <v>3</v>
      </c>
      <c r="Y13" s="1217"/>
      <c r="Z13" s="1211"/>
      <c r="AA13" s="1217" t="s">
        <v>3</v>
      </c>
      <c r="AB13" s="1217"/>
      <c r="AC13" s="1211"/>
      <c r="AD13" s="1217" t="s">
        <v>3</v>
      </c>
      <c r="AE13" s="1217"/>
      <c r="AF13" s="1218">
        <v>13.7</v>
      </c>
      <c r="AG13" s="1217"/>
      <c r="AH13" s="1219">
        <f>(IF(((AF13/$D13)&lt;10),"&lt;10",ROUND((AF13/$D13),0)))</f>
        <v>274</v>
      </c>
      <c r="AI13" s="1220">
        <v>5.89</v>
      </c>
      <c r="AJ13" s="1217"/>
      <c r="AK13" s="1219">
        <f>(IF(((AI13/$D13)&lt;10),"&lt;10",ROUND((AI13/$D13),0)))</f>
        <v>118</v>
      </c>
      <c r="AL13" s="1218">
        <v>10.8</v>
      </c>
      <c r="AM13" s="1217"/>
      <c r="AN13" s="1219">
        <f>(IF(((AL13/$D13)&lt;10),"&lt;10",ROUND((AL13/$D13),0)))</f>
        <v>216</v>
      </c>
      <c r="AO13" s="1211"/>
      <c r="AP13" s="1217" t="s">
        <v>3</v>
      </c>
      <c r="AQ13" s="1217"/>
      <c r="AR13" s="1221"/>
      <c r="AS13" s="1222" t="s">
        <v>3</v>
      </c>
      <c r="AT13" s="1222"/>
      <c r="AU13" s="1221"/>
      <c r="AV13" s="1222" t="s">
        <v>3</v>
      </c>
      <c r="AW13" s="1222"/>
      <c r="AX13" s="1223">
        <v>1.58</v>
      </c>
      <c r="AY13" s="1222"/>
      <c r="AZ13" s="1219">
        <f>(IF(((AX13/$D13)&lt;10),"&lt;10",ROUND((AX13/$D13),0)))</f>
        <v>32</v>
      </c>
      <c r="BA13" s="1223">
        <v>2.41</v>
      </c>
      <c r="BB13" s="1222"/>
      <c r="BC13" s="1219">
        <f>(IF(((BA13/$D13)&lt;10),"&lt;10",ROUND((BA13/$D13),0)))</f>
        <v>48</v>
      </c>
      <c r="BD13" s="1221"/>
      <c r="BE13" s="1222" t="s">
        <v>3</v>
      </c>
      <c r="BF13" s="1222"/>
      <c r="BG13" s="1221"/>
      <c r="BH13" s="1222" t="s">
        <v>3</v>
      </c>
      <c r="BI13" s="1222"/>
      <c r="BJ13" s="1224">
        <v>0.1</v>
      </c>
      <c r="BK13" s="1222" t="s">
        <v>12</v>
      </c>
      <c r="BL13" s="1222"/>
      <c r="BM13" s="1223">
        <v>1.88</v>
      </c>
      <c r="BN13" s="1225"/>
      <c r="BO13" s="1219">
        <f>(IF(((BM13/$D13)&lt;10),"&lt;10",ROUND((BM13/$D13),0)))</f>
        <v>38</v>
      </c>
      <c r="BP13" s="1221"/>
      <c r="BQ13" s="1225" t="s">
        <v>3</v>
      </c>
      <c r="BR13" s="1225"/>
      <c r="BS13" s="1221"/>
      <c r="BT13" s="1225" t="s">
        <v>3</v>
      </c>
      <c r="BU13" s="1225"/>
      <c r="BV13" s="1221"/>
      <c r="BW13" s="1222" t="s">
        <v>3</v>
      </c>
      <c r="BX13" s="1222"/>
      <c r="BY13" s="1226"/>
      <c r="BZ13" s="1227" t="s">
        <v>3</v>
      </c>
      <c r="CA13" s="1227"/>
      <c r="CB13" s="1228"/>
      <c r="CC13" s="1227" t="s">
        <v>3</v>
      </c>
      <c r="CD13" s="1227"/>
    </row>
    <row r="14" spans="1:111" x14ac:dyDescent="0.2">
      <c r="A14" s="1229" t="s">
        <v>15</v>
      </c>
      <c r="B14" s="1230" t="s">
        <v>540</v>
      </c>
      <c r="C14" s="1230">
        <v>0.1</v>
      </c>
      <c r="D14" s="1209" t="s">
        <v>2</v>
      </c>
      <c r="E14" s="1231"/>
      <c r="F14" s="1232" t="s">
        <v>3</v>
      </c>
      <c r="G14" s="1232"/>
      <c r="H14" s="1233"/>
      <c r="I14" s="1234" t="s">
        <v>3</v>
      </c>
      <c r="J14" s="1234"/>
      <c r="K14" s="1235"/>
      <c r="L14" s="1234" t="s">
        <v>3</v>
      </c>
      <c r="M14" s="1234"/>
      <c r="N14" s="1233"/>
      <c r="O14" s="1234" t="s">
        <v>3</v>
      </c>
      <c r="P14" s="1234"/>
      <c r="Q14" s="1236">
        <v>0.01</v>
      </c>
      <c r="R14" s="1232" t="s">
        <v>12</v>
      </c>
      <c r="S14" s="1232"/>
      <c r="T14" s="1231"/>
      <c r="U14" s="1232" t="s">
        <v>3</v>
      </c>
      <c r="V14" s="1232"/>
      <c r="W14" s="1231"/>
      <c r="X14" s="1237" t="s">
        <v>3</v>
      </c>
      <c r="Y14" s="1237"/>
      <c r="Z14" s="1231"/>
      <c r="AA14" s="1237" t="s">
        <v>3</v>
      </c>
      <c r="AB14" s="1237"/>
      <c r="AC14" s="1231"/>
      <c r="AD14" s="1237" t="s">
        <v>3</v>
      </c>
      <c r="AE14" s="1237"/>
      <c r="AF14" s="1238">
        <v>0.17</v>
      </c>
      <c r="AG14" s="1237"/>
      <c r="AH14" s="1219" t="str">
        <f t="shared" ref="AH14:AH15" si="0">(IF(((AF14/$C14)&lt;10),"&lt;10",ROUND((AF14/$C14),0)))</f>
        <v>&lt;10</v>
      </c>
      <c r="AI14" s="1236">
        <v>1.46E-2</v>
      </c>
      <c r="AJ14" s="1232"/>
      <c r="AK14" s="1232"/>
      <c r="AL14" s="1236">
        <v>2.5700000000000001E-2</v>
      </c>
      <c r="AM14" s="1237"/>
      <c r="AN14" s="1237"/>
      <c r="AO14" s="1231"/>
      <c r="AP14" s="1232" t="s">
        <v>3</v>
      </c>
      <c r="AQ14" s="1232"/>
      <c r="AR14" s="1231"/>
      <c r="AS14" s="1237" t="s">
        <v>3</v>
      </c>
      <c r="AT14" s="1237"/>
      <c r="AU14" s="1231"/>
      <c r="AV14" s="1237" t="s">
        <v>3</v>
      </c>
      <c r="AW14" s="1237"/>
      <c r="AX14" s="1236">
        <v>0.01</v>
      </c>
      <c r="AY14" s="1237" t="s">
        <v>12</v>
      </c>
      <c r="AZ14" s="1237"/>
      <c r="BA14" s="1236">
        <v>1.72E-2</v>
      </c>
      <c r="BB14" s="1237"/>
      <c r="BC14" s="1237"/>
      <c r="BD14" s="1231"/>
      <c r="BE14" s="1237" t="s">
        <v>3</v>
      </c>
      <c r="BF14" s="1237"/>
      <c r="BG14" s="1231"/>
      <c r="BH14" s="1237" t="s">
        <v>3</v>
      </c>
      <c r="BI14" s="1237"/>
      <c r="BJ14" s="1236">
        <v>0.01</v>
      </c>
      <c r="BK14" s="1237" t="s">
        <v>12</v>
      </c>
      <c r="BL14" s="1237"/>
      <c r="BM14" s="1236">
        <v>0.01</v>
      </c>
      <c r="BN14" s="1239" t="s">
        <v>12</v>
      </c>
      <c r="BO14" s="1239"/>
      <c r="BP14" s="1231"/>
      <c r="BQ14" s="1239" t="s">
        <v>3</v>
      </c>
      <c r="BR14" s="1239"/>
      <c r="BS14" s="1231"/>
      <c r="BT14" s="1239" t="s">
        <v>3</v>
      </c>
      <c r="BU14" s="1239"/>
      <c r="BV14" s="1231"/>
      <c r="BW14" s="1237" t="s">
        <v>3</v>
      </c>
      <c r="BX14" s="1237"/>
      <c r="BY14" s="1240"/>
      <c r="BZ14" s="1241" t="s">
        <v>3</v>
      </c>
      <c r="CA14" s="1241"/>
      <c r="CB14" s="1242"/>
      <c r="CC14" s="1241" t="s">
        <v>3</v>
      </c>
      <c r="CD14" s="1241"/>
    </row>
    <row r="15" spans="1:111" x14ac:dyDescent="0.2">
      <c r="A15" s="1229" t="s">
        <v>16</v>
      </c>
      <c r="B15" s="1230" t="s">
        <v>540</v>
      </c>
      <c r="C15" s="1230">
        <v>2.7399999999999998E-3</v>
      </c>
      <c r="D15" s="1209" t="s">
        <v>2</v>
      </c>
      <c r="E15" s="1236">
        <v>0.01</v>
      </c>
      <c r="F15" s="1232" t="s">
        <v>12</v>
      </c>
      <c r="G15" s="1232"/>
      <c r="H15" s="1233"/>
      <c r="I15" s="1234" t="s">
        <v>3</v>
      </c>
      <c r="J15" s="1234"/>
      <c r="K15" s="1235"/>
      <c r="L15" s="1234" t="s">
        <v>3</v>
      </c>
      <c r="M15" s="1234"/>
      <c r="N15" s="1233"/>
      <c r="O15" s="1235" t="s">
        <v>3</v>
      </c>
      <c r="P15" s="1235"/>
      <c r="Q15" s="1236">
        <v>0.01</v>
      </c>
      <c r="R15" s="1232" t="s">
        <v>12</v>
      </c>
      <c r="S15" s="1232"/>
      <c r="T15" s="1243">
        <v>1.26E-2</v>
      </c>
      <c r="U15" s="1232"/>
      <c r="V15" s="1219" t="str">
        <f t="shared" ref="V15" si="1">(IF(((T15/$C15)&lt;10),"&lt;10",ROUND((T15/$C15),0)))</f>
        <v>&lt;10</v>
      </c>
      <c r="W15" s="1231"/>
      <c r="X15" s="1237" t="s">
        <v>3</v>
      </c>
      <c r="Y15" s="1237"/>
      <c r="Z15" s="1243">
        <v>1.6299999999999999E-2</v>
      </c>
      <c r="AA15" s="1237"/>
      <c r="AB15" s="1219" t="str">
        <f t="shared" ref="AB15" si="2">(IF(((Z15/$C15)&lt;10),"&lt;10",ROUND((Z15/$C15),0)))</f>
        <v>&lt;10</v>
      </c>
      <c r="AC15" s="1231"/>
      <c r="AD15" s="1237" t="s">
        <v>3</v>
      </c>
      <c r="AE15" s="1237"/>
      <c r="AF15" s="1238">
        <v>0.16500000000000001</v>
      </c>
      <c r="AG15" s="1237"/>
      <c r="AH15" s="1219">
        <f t="shared" si="0"/>
        <v>60</v>
      </c>
      <c r="AI15" s="1244">
        <v>3.2199999999999999E-2</v>
      </c>
      <c r="AJ15" s="1232"/>
      <c r="AK15" s="1219">
        <f t="shared" ref="AK15" si="3">(IF(((AI15/$C15)&lt;10),"&lt;10",ROUND((AI15/$C15),0)))</f>
        <v>12</v>
      </c>
      <c r="AL15" s="1244">
        <v>5.2900000000000003E-2</v>
      </c>
      <c r="AM15" s="1237"/>
      <c r="AN15" s="1219">
        <f t="shared" ref="AN15" si="4">(IF(((AL15/$C15)&lt;10),"&lt;10",ROUND((AL15/$C15),0)))</f>
        <v>19</v>
      </c>
      <c r="AO15" s="1231"/>
      <c r="AP15" s="1232" t="s">
        <v>3</v>
      </c>
      <c r="AQ15" s="1232"/>
      <c r="AR15" s="1244">
        <v>1.1599999999999999E-2</v>
      </c>
      <c r="AS15" s="1232"/>
      <c r="AT15" s="1219" t="str">
        <f t="shared" ref="AT15" si="5">(IF(((AR15/$C15)&lt;10),"&lt;10",ROUND((AR15/$C15),0)))</f>
        <v>&lt;10</v>
      </c>
      <c r="AU15" s="1231"/>
      <c r="AV15" s="1232" t="s">
        <v>3</v>
      </c>
      <c r="AW15" s="1232"/>
      <c r="AX15" s="1244">
        <v>1.04E-2</v>
      </c>
      <c r="AY15" s="1232"/>
      <c r="AZ15" s="1219" t="str">
        <f t="shared" ref="AZ15" si="6">(IF(((AX15/$C15)&lt;10),"&lt;10",ROUND((AX15/$C15),0)))</f>
        <v>&lt;10</v>
      </c>
      <c r="BA15" s="1244">
        <v>2.41E-2</v>
      </c>
      <c r="BB15" s="1237"/>
      <c r="BC15" s="1219" t="str">
        <f t="shared" ref="BC15" si="7">(IF(((BA15/$C15)&lt;10),"&lt;10",ROUND((BA15/$C15),0)))</f>
        <v>&lt;10</v>
      </c>
      <c r="BD15" s="1244">
        <v>1.0200000000000001E-2</v>
      </c>
      <c r="BE15" s="1237"/>
      <c r="BF15" s="1219" t="str">
        <f t="shared" ref="BF15" si="8">(IF(((BD15/$C15)&lt;10),"&lt;10",ROUND((BD15/$C15),0)))</f>
        <v>&lt;10</v>
      </c>
      <c r="BG15" s="1231"/>
      <c r="BH15" s="1237" t="s">
        <v>3</v>
      </c>
      <c r="BI15" s="1237"/>
      <c r="BJ15" s="1236">
        <v>0.01</v>
      </c>
      <c r="BK15" s="1237" t="s">
        <v>12</v>
      </c>
      <c r="BL15" s="1237"/>
      <c r="BM15" s="1244">
        <v>1.23E-2</v>
      </c>
      <c r="BN15" s="1239"/>
      <c r="BO15" s="1219" t="str">
        <f t="shared" ref="BO15" si="9">(IF(((BM15/$C15)&lt;10),"&lt;10",ROUND((BM15/$C15),0)))</f>
        <v>&lt;10</v>
      </c>
      <c r="BP15" s="1236">
        <v>0.01</v>
      </c>
      <c r="BQ15" s="1239" t="s">
        <v>12</v>
      </c>
      <c r="BR15" s="1239"/>
      <c r="BS15" s="1231"/>
      <c r="BT15" s="1239" t="s">
        <v>3</v>
      </c>
      <c r="BU15" s="1239"/>
      <c r="BV15" s="1231"/>
      <c r="BW15" s="1237" t="s">
        <v>3</v>
      </c>
      <c r="BX15" s="1237"/>
      <c r="BY15" s="1240"/>
      <c r="BZ15" s="1241" t="s">
        <v>3</v>
      </c>
      <c r="CA15" s="1241"/>
      <c r="CB15" s="1242"/>
      <c r="CC15" s="1241" t="s">
        <v>3</v>
      </c>
      <c r="CD15" s="1241"/>
    </row>
    <row r="16" spans="1:111" x14ac:dyDescent="0.2">
      <c r="A16" s="1229" t="s">
        <v>17</v>
      </c>
      <c r="B16" s="1230" t="s">
        <v>540</v>
      </c>
      <c r="C16" s="1209" t="s">
        <v>2</v>
      </c>
      <c r="D16" s="1237">
        <v>5.4000000000000001E-4</v>
      </c>
      <c r="E16" s="1231"/>
      <c r="F16" s="1232" t="s">
        <v>3</v>
      </c>
      <c r="G16" s="1232"/>
      <c r="H16" s="1233"/>
      <c r="I16" s="1234" t="s">
        <v>3</v>
      </c>
      <c r="J16" s="1234"/>
      <c r="K16" s="1235"/>
      <c r="L16" s="1234" t="s">
        <v>3</v>
      </c>
      <c r="M16" s="1234"/>
      <c r="N16" s="1233"/>
      <c r="O16" s="1234" t="s">
        <v>3</v>
      </c>
      <c r="P16" s="1234"/>
      <c r="Q16" s="1245">
        <v>3.0000000000000001E-3</v>
      </c>
      <c r="R16" s="1232" t="s">
        <v>12</v>
      </c>
      <c r="S16" s="1232"/>
      <c r="T16" s="1231"/>
      <c r="U16" s="1232" t="s">
        <v>3</v>
      </c>
      <c r="V16" s="1232"/>
      <c r="W16" s="1231"/>
      <c r="X16" s="1237" t="s">
        <v>3</v>
      </c>
      <c r="Y16" s="1237"/>
      <c r="Z16" s="1231"/>
      <c r="AA16" s="1237" t="s">
        <v>3</v>
      </c>
      <c r="AB16" s="1237"/>
      <c r="AC16" s="1231"/>
      <c r="AD16" s="1237" t="s">
        <v>3</v>
      </c>
      <c r="AE16" s="1237"/>
      <c r="AF16" s="1246">
        <v>0.30199999999999999</v>
      </c>
      <c r="AG16" s="1237"/>
      <c r="AH16" s="1219">
        <f>(IF(((AF16/$D16)&lt;10),"&lt;10",ROUND((AF16/$D16),0)))</f>
        <v>559</v>
      </c>
      <c r="AI16" s="1247">
        <v>2.5899999999999999E-2</v>
      </c>
      <c r="AJ16" s="1232"/>
      <c r="AK16" s="1219">
        <f>(IF(((AI16/$D16)&lt;10),"&lt;10",ROUND((AI16/$D16),0)))</f>
        <v>48</v>
      </c>
      <c r="AL16" s="1247">
        <v>3.3099999999999997E-2</v>
      </c>
      <c r="AM16" s="1237"/>
      <c r="AN16" s="1219">
        <f>(IF(((AL16/$D16)&lt;10),"&lt;10",ROUND((AL16/$D16),0)))</f>
        <v>61</v>
      </c>
      <c r="AO16" s="1231"/>
      <c r="AP16" s="1232" t="s">
        <v>3</v>
      </c>
      <c r="AQ16" s="1232"/>
      <c r="AR16" s="1231"/>
      <c r="AS16" s="1232" t="s">
        <v>3</v>
      </c>
      <c r="AT16" s="1232"/>
      <c r="AU16" s="1231"/>
      <c r="AV16" s="1232" t="s">
        <v>3</v>
      </c>
      <c r="AW16" s="1232"/>
      <c r="AX16" s="1248">
        <v>6.8999999999999999E-3</v>
      </c>
      <c r="AY16" s="1232"/>
      <c r="AZ16" s="1219">
        <f>(IF(((AX16/$D16)&lt;10),"&lt;10",ROUND((AX16/$D16),0)))</f>
        <v>13</v>
      </c>
      <c r="BA16" s="1248">
        <v>8.9499999999999996E-3</v>
      </c>
      <c r="BB16" s="1232"/>
      <c r="BC16" s="1219">
        <f>(IF(((BA16/$D16)&lt;10),"&lt;10",ROUND((BA16/$D16),0)))</f>
        <v>17</v>
      </c>
      <c r="BD16" s="1248">
        <v>5.1999999999999998E-3</v>
      </c>
      <c r="BE16" s="1232"/>
      <c r="BF16" s="1219" t="str">
        <f>(IF(((BD16/$D16)&lt;10),"&lt;10",ROUND((BD16/$D16),0)))</f>
        <v>&lt;10</v>
      </c>
      <c r="BG16" s="1231"/>
      <c r="BH16" s="1237" t="s">
        <v>3</v>
      </c>
      <c r="BI16" s="1237"/>
      <c r="BJ16" s="1245">
        <v>3.0000000000000001E-3</v>
      </c>
      <c r="BK16" s="1237" t="s">
        <v>12</v>
      </c>
      <c r="BL16" s="1237"/>
      <c r="BM16" s="1248">
        <v>6.2199999999999998E-3</v>
      </c>
      <c r="BN16" s="1239"/>
      <c r="BO16" s="1219">
        <f>(IF(((BM16/$D16)&lt;10),"&lt;10",ROUND((BM16/$D16),0)))</f>
        <v>12</v>
      </c>
      <c r="BP16" s="1248">
        <v>5.7000000000000002E-3</v>
      </c>
      <c r="BQ16" s="1239"/>
      <c r="BR16" s="1219">
        <f>(IF(((BP16/$D16)&lt;10),"&lt;10",ROUND((BP16/$D16),0)))</f>
        <v>11</v>
      </c>
      <c r="BS16" s="1231"/>
      <c r="BT16" s="1239" t="s">
        <v>3</v>
      </c>
      <c r="BU16" s="1239"/>
      <c r="BV16" s="1231"/>
      <c r="BW16" s="1237" t="s">
        <v>3</v>
      </c>
      <c r="BX16" s="1237"/>
      <c r="BY16" s="1240"/>
      <c r="BZ16" s="1241" t="s">
        <v>3</v>
      </c>
      <c r="CA16" s="1241"/>
      <c r="CB16" s="1242"/>
      <c r="CC16" s="1241" t="s">
        <v>3</v>
      </c>
      <c r="CD16" s="1241"/>
    </row>
    <row r="17" spans="1:111" x14ac:dyDescent="0.2">
      <c r="A17" s="1229" t="s">
        <v>553</v>
      </c>
      <c r="B17" s="1230" t="s">
        <v>540</v>
      </c>
      <c r="C17" s="1209" t="s">
        <v>2</v>
      </c>
      <c r="D17" s="1249">
        <v>0.05</v>
      </c>
      <c r="E17" s="1231"/>
      <c r="F17" s="1232" t="s">
        <v>3</v>
      </c>
      <c r="G17" s="1232"/>
      <c r="H17" s="1233"/>
      <c r="I17" s="1235" t="s">
        <v>3</v>
      </c>
      <c r="J17" s="1235"/>
      <c r="K17" s="1235"/>
      <c r="L17" s="1234" t="s">
        <v>3</v>
      </c>
      <c r="M17" s="1234"/>
      <c r="N17" s="1233"/>
      <c r="O17" s="1234" t="s">
        <v>3</v>
      </c>
      <c r="P17" s="1234"/>
      <c r="Q17" s="1250">
        <v>6.3100000000000003E-2</v>
      </c>
      <c r="R17" s="1232"/>
      <c r="S17" s="1219" t="str">
        <f>(IF(((Q17/$D17)&lt;10),"&lt;10",ROUND((Q17/$D17),0)))</f>
        <v>&lt;10</v>
      </c>
      <c r="T17" s="1231"/>
      <c r="U17" s="1232" t="s">
        <v>3</v>
      </c>
      <c r="V17" s="1232"/>
      <c r="W17" s="1231"/>
      <c r="X17" s="1237" t="s">
        <v>3</v>
      </c>
      <c r="Y17" s="1237"/>
      <c r="Z17" s="1231"/>
      <c r="AA17" s="1237" t="s">
        <v>3</v>
      </c>
      <c r="AB17" s="1237"/>
      <c r="AC17" s="1231"/>
      <c r="AD17" s="1237" t="s">
        <v>3</v>
      </c>
      <c r="AE17" s="1237"/>
      <c r="AF17" s="1251">
        <v>2.08</v>
      </c>
      <c r="AG17" s="1237"/>
      <c r="AH17" s="1219">
        <f>(IF(((AF17/$D17)&lt;10),"&lt;10",ROUND((AF17/$D17),0)))</f>
        <v>42</v>
      </c>
      <c r="AI17" s="1246">
        <v>0.34699999999999998</v>
      </c>
      <c r="AJ17" s="1237"/>
      <c r="AK17" s="1219" t="str">
        <f>(IF(((AI17/$D17)&lt;10),"&lt;10",ROUND((AI17/$D17),0)))</f>
        <v>&lt;10</v>
      </c>
      <c r="AL17" s="1246">
        <v>0.45400000000000001</v>
      </c>
      <c r="AM17" s="1237"/>
      <c r="AN17" s="1219" t="str">
        <f>(IF(((AL17/$D17)&lt;10),"&lt;10",ROUND((AL17/$D17),0)))</f>
        <v>&lt;10</v>
      </c>
      <c r="AO17" s="1231"/>
      <c r="AP17" s="1237" t="s">
        <v>3</v>
      </c>
      <c r="AQ17" s="1237"/>
      <c r="AR17" s="1231"/>
      <c r="AS17" s="1237" t="s">
        <v>3</v>
      </c>
      <c r="AT17" s="1237"/>
      <c r="AU17" s="1231"/>
      <c r="AV17" s="1237" t="s">
        <v>3</v>
      </c>
      <c r="AW17" s="1237"/>
      <c r="AX17" s="1246">
        <v>0.34399999999999997</v>
      </c>
      <c r="AY17" s="1237"/>
      <c r="AZ17" s="1219" t="str">
        <f>(IF(((AX17/$D17)&lt;10),"&lt;10",ROUND((AX17/$D17),0)))</f>
        <v>&lt;10</v>
      </c>
      <c r="BA17" s="1246">
        <v>0.15</v>
      </c>
      <c r="BB17" s="1237"/>
      <c r="BC17" s="1219" t="str">
        <f>(IF(((BA17/$D17)&lt;10),"&lt;10",ROUND((BA17/$D17),0)))</f>
        <v>&lt;10</v>
      </c>
      <c r="BD17" s="1231"/>
      <c r="BE17" s="1237" t="s">
        <v>3</v>
      </c>
      <c r="BF17" s="1237"/>
      <c r="BG17" s="1231"/>
      <c r="BH17" s="1237" t="s">
        <v>3</v>
      </c>
      <c r="BI17" s="1237"/>
      <c r="BJ17" s="1251">
        <v>1.1499999999999999</v>
      </c>
      <c r="BK17" s="1237"/>
      <c r="BL17" s="1219">
        <f>(IF(((BJ17/$D17)&lt;10),"&lt;10",ROUND((BJ17/$D17),0)))</f>
        <v>23</v>
      </c>
      <c r="BM17" s="1246">
        <v>0.124</v>
      </c>
      <c r="BN17" s="1239"/>
      <c r="BO17" s="1219" t="str">
        <f>(IF(((BM17/$D17)&lt;10),"&lt;10",ROUND((BM17/$D17),0)))</f>
        <v>&lt;10</v>
      </c>
      <c r="BP17" s="1231"/>
      <c r="BQ17" s="1239" t="s">
        <v>3</v>
      </c>
      <c r="BR17" s="1239"/>
      <c r="BS17" s="1231"/>
      <c r="BT17" s="1239" t="s">
        <v>3</v>
      </c>
      <c r="BU17" s="1239"/>
      <c r="BV17" s="1231"/>
      <c r="BW17" s="1237" t="s">
        <v>3</v>
      </c>
      <c r="BX17" s="1237"/>
      <c r="BY17" s="1240"/>
      <c r="BZ17" s="1241" t="s">
        <v>3</v>
      </c>
      <c r="CA17" s="1241"/>
      <c r="CB17" s="1242"/>
      <c r="CC17" s="1241" t="s">
        <v>3</v>
      </c>
      <c r="CD17" s="1241"/>
    </row>
    <row r="18" spans="1:111" x14ac:dyDescent="0.2">
      <c r="A18" s="1229" t="s">
        <v>645</v>
      </c>
      <c r="B18" s="1230" t="s">
        <v>540</v>
      </c>
      <c r="C18" s="1209" t="s">
        <v>2</v>
      </c>
      <c r="D18" s="1209" t="s">
        <v>2</v>
      </c>
      <c r="E18" s="1231"/>
      <c r="F18" s="1237" t="s">
        <v>3</v>
      </c>
      <c r="G18" s="1237"/>
      <c r="H18" s="1233"/>
      <c r="I18" s="1234" t="s">
        <v>3</v>
      </c>
      <c r="J18" s="1234"/>
      <c r="K18" s="1235"/>
      <c r="L18" s="1234" t="s">
        <v>3</v>
      </c>
      <c r="M18" s="1234"/>
      <c r="N18" s="1233"/>
      <c r="O18" s="1234" t="s">
        <v>3</v>
      </c>
      <c r="P18" s="1234"/>
      <c r="Q18" s="1236">
        <v>2.5000000000000001E-2</v>
      </c>
      <c r="R18" s="1237" t="s">
        <v>12</v>
      </c>
      <c r="S18" s="1237"/>
      <c r="T18" s="1231"/>
      <c r="U18" s="1237" t="s">
        <v>3</v>
      </c>
      <c r="V18" s="1237"/>
      <c r="W18" s="1231"/>
      <c r="X18" s="1237" t="s">
        <v>3</v>
      </c>
      <c r="Y18" s="1237"/>
      <c r="Z18" s="1231"/>
      <c r="AA18" s="1237" t="s">
        <v>3</v>
      </c>
      <c r="AB18" s="1237"/>
      <c r="AC18" s="1231"/>
      <c r="AD18" s="1237" t="s">
        <v>3</v>
      </c>
      <c r="AE18" s="1237"/>
      <c r="AF18" s="1236">
        <v>2.5000000000000001E-2</v>
      </c>
      <c r="AG18" s="1237" t="s">
        <v>12</v>
      </c>
      <c r="AH18" s="1237"/>
      <c r="AI18" s="1236">
        <v>2.5000000000000001E-2</v>
      </c>
      <c r="AJ18" s="1237" t="s">
        <v>12</v>
      </c>
      <c r="AK18" s="1237"/>
      <c r="AL18" s="1236">
        <v>2.5000000000000001E-2</v>
      </c>
      <c r="AM18" s="1237" t="s">
        <v>12</v>
      </c>
      <c r="AN18" s="1237"/>
      <c r="AO18" s="1231"/>
      <c r="AP18" s="1237" t="s">
        <v>3</v>
      </c>
      <c r="AQ18" s="1237"/>
      <c r="AR18" s="1231"/>
      <c r="AS18" s="1237" t="s">
        <v>3</v>
      </c>
      <c r="AT18" s="1237"/>
      <c r="AU18" s="1231"/>
      <c r="AV18" s="1237" t="s">
        <v>3</v>
      </c>
      <c r="AW18" s="1237"/>
      <c r="AX18" s="1236">
        <v>2.5000000000000001E-2</v>
      </c>
      <c r="AY18" s="1237" t="s">
        <v>12</v>
      </c>
      <c r="AZ18" s="1237"/>
      <c r="BA18" s="1236">
        <v>2.5000000000000001E-2</v>
      </c>
      <c r="BB18" s="1237" t="s">
        <v>12</v>
      </c>
      <c r="BC18" s="1237"/>
      <c r="BD18" s="1231"/>
      <c r="BE18" s="1237" t="s">
        <v>3</v>
      </c>
      <c r="BF18" s="1237"/>
      <c r="BG18" s="1231"/>
      <c r="BH18" s="1237" t="s">
        <v>3</v>
      </c>
      <c r="BI18" s="1237"/>
      <c r="BJ18" s="1236">
        <v>2.5000000000000001E-2</v>
      </c>
      <c r="BK18" s="1237" t="s">
        <v>12</v>
      </c>
      <c r="BL18" s="1237"/>
      <c r="BM18" s="1236">
        <v>2.5000000000000001E-2</v>
      </c>
      <c r="BN18" s="1239" t="s">
        <v>12</v>
      </c>
      <c r="BO18" s="1239"/>
      <c r="BP18" s="1231"/>
      <c r="BQ18" s="1239" t="s">
        <v>3</v>
      </c>
      <c r="BR18" s="1239"/>
      <c r="BS18" s="1231"/>
      <c r="BT18" s="1239" t="s">
        <v>3</v>
      </c>
      <c r="BU18" s="1239"/>
      <c r="BV18" s="1231"/>
      <c r="BW18" s="1237" t="s">
        <v>3</v>
      </c>
      <c r="BX18" s="1237"/>
      <c r="BY18" s="1240"/>
      <c r="BZ18" s="1241" t="s">
        <v>3</v>
      </c>
      <c r="CA18" s="1241"/>
      <c r="CB18" s="1242"/>
      <c r="CC18" s="1241" t="s">
        <v>3</v>
      </c>
      <c r="CD18" s="1241"/>
    </row>
    <row r="19" spans="1:111" x14ac:dyDescent="0.2">
      <c r="A19" s="1229" t="s">
        <v>19</v>
      </c>
      <c r="B19" s="1230" t="s">
        <v>540</v>
      </c>
      <c r="C19" s="1209" t="s">
        <v>2</v>
      </c>
      <c r="D19" s="1249">
        <v>1.6E-2</v>
      </c>
      <c r="E19" s="1231"/>
      <c r="F19" s="1232" t="s">
        <v>3</v>
      </c>
      <c r="G19" s="1232"/>
      <c r="H19" s="1233"/>
      <c r="I19" s="1234" t="s">
        <v>3</v>
      </c>
      <c r="J19" s="1234"/>
      <c r="K19" s="1235"/>
      <c r="L19" s="1234" t="s">
        <v>3</v>
      </c>
      <c r="M19" s="1234"/>
      <c r="N19" s="1233"/>
      <c r="O19" s="1234" t="s">
        <v>3</v>
      </c>
      <c r="P19" s="1234"/>
      <c r="Q19" s="1236">
        <v>0.02</v>
      </c>
      <c r="R19" s="1237" t="s">
        <v>12</v>
      </c>
      <c r="S19" s="1237"/>
      <c r="T19" s="1231"/>
      <c r="U19" s="1237" t="s">
        <v>3</v>
      </c>
      <c r="V19" s="1237"/>
      <c r="W19" s="1231"/>
      <c r="X19" s="1237" t="s">
        <v>3</v>
      </c>
      <c r="Y19" s="1237"/>
      <c r="Z19" s="1231"/>
      <c r="AA19" s="1237" t="s">
        <v>3</v>
      </c>
      <c r="AB19" s="1237"/>
      <c r="AC19" s="1231"/>
      <c r="AD19" s="1237" t="s">
        <v>3</v>
      </c>
      <c r="AE19" s="1237"/>
      <c r="AF19" s="1247">
        <v>2.6200000000000001E-2</v>
      </c>
      <c r="AG19" s="1237"/>
      <c r="AH19" s="1219" t="str">
        <f>(IF(((AF19/$D19)&lt;10),"&lt;10",ROUND((AF19/$D19),0)))</f>
        <v>&lt;10</v>
      </c>
      <c r="AI19" s="1236">
        <v>0.02</v>
      </c>
      <c r="AJ19" s="1232" t="s">
        <v>12</v>
      </c>
      <c r="AK19" s="1232"/>
      <c r="AL19" s="1236">
        <v>0.02</v>
      </c>
      <c r="AM19" s="1237" t="s">
        <v>12</v>
      </c>
      <c r="AN19" s="1237"/>
      <c r="AO19" s="1231"/>
      <c r="AP19" s="1232" t="s">
        <v>3</v>
      </c>
      <c r="AQ19" s="1232"/>
      <c r="AR19" s="1231"/>
      <c r="AS19" s="1237" t="s">
        <v>3</v>
      </c>
      <c r="AT19" s="1237"/>
      <c r="AU19" s="1231"/>
      <c r="AV19" s="1237" t="s">
        <v>3</v>
      </c>
      <c r="AW19" s="1237"/>
      <c r="AX19" s="1236">
        <v>0.02</v>
      </c>
      <c r="AY19" s="1237" t="s">
        <v>12</v>
      </c>
      <c r="AZ19" s="1237"/>
      <c r="BA19" s="1236">
        <v>0.02</v>
      </c>
      <c r="BB19" s="1237" t="s">
        <v>12</v>
      </c>
      <c r="BC19" s="1237"/>
      <c r="BD19" s="1231"/>
      <c r="BE19" s="1237" t="s">
        <v>3</v>
      </c>
      <c r="BF19" s="1237"/>
      <c r="BG19" s="1231"/>
      <c r="BH19" s="1237" t="s">
        <v>3</v>
      </c>
      <c r="BI19" s="1237"/>
      <c r="BJ19" s="1236">
        <v>0.02</v>
      </c>
      <c r="BK19" s="1237" t="s">
        <v>12</v>
      </c>
      <c r="BL19" s="1237"/>
      <c r="BM19" s="1236">
        <v>0.02</v>
      </c>
      <c r="BN19" s="1239" t="s">
        <v>12</v>
      </c>
      <c r="BO19" s="1239"/>
      <c r="BP19" s="1231"/>
      <c r="BQ19" s="1239" t="s">
        <v>3</v>
      </c>
      <c r="BR19" s="1239"/>
      <c r="BS19" s="1231"/>
      <c r="BT19" s="1239" t="s">
        <v>3</v>
      </c>
      <c r="BU19" s="1239"/>
      <c r="BV19" s="1231"/>
      <c r="BW19" s="1237" t="s">
        <v>3</v>
      </c>
      <c r="BX19" s="1237"/>
      <c r="BY19" s="1240"/>
      <c r="BZ19" s="1241" t="s">
        <v>3</v>
      </c>
      <c r="CA19" s="1241"/>
      <c r="CB19" s="1242"/>
      <c r="CC19" s="1241" t="s">
        <v>3</v>
      </c>
      <c r="CD19" s="1241"/>
    </row>
    <row r="20" spans="1:111" x14ac:dyDescent="0.2">
      <c r="A20" s="1252" t="s">
        <v>22</v>
      </c>
      <c r="B20" s="1253" t="s">
        <v>540</v>
      </c>
      <c r="C20" s="1253">
        <v>3.6499999999999998E-2</v>
      </c>
      <c r="D20" s="1254" t="s">
        <v>2</v>
      </c>
      <c r="E20" s="1255">
        <v>0.53600000000000003</v>
      </c>
      <c r="F20" s="1256"/>
      <c r="G20" s="1219">
        <f t="shared" ref="G20" si="10">(IF(((E20/$C20)&lt;10),"&lt;10",ROUND((E20/$C20),0)))</f>
        <v>15</v>
      </c>
      <c r="H20" s="1257">
        <v>0.99</v>
      </c>
      <c r="I20" s="1258"/>
      <c r="J20" s="1219">
        <f t="shared" ref="J20" si="11">(IF(((H20/$C20)&lt;10),"&lt;10",ROUND((H20/$C20),0)))</f>
        <v>27</v>
      </c>
      <c r="K20" s="1257">
        <v>0.65100000000000002</v>
      </c>
      <c r="L20" s="1258"/>
      <c r="M20" s="1219">
        <f t="shared" ref="M20" si="12">(IF(((K20/$C20)&lt;10),"&lt;10",ROUND((K20/$C20),0)))</f>
        <v>18</v>
      </c>
      <c r="N20" s="1257">
        <v>0.95099999999999996</v>
      </c>
      <c r="O20" s="1258"/>
      <c r="P20" s="1219">
        <f t="shared" ref="P20" si="13">(IF(((N20/$C20)&lt;10),"&lt;10",ROUND((N20/$C20),0)))</f>
        <v>26</v>
      </c>
      <c r="Q20" s="1259">
        <v>4.0399999999999998E-2</v>
      </c>
      <c r="R20" s="1256"/>
      <c r="S20" s="1219" t="str">
        <f t="shared" ref="S20" si="14">(IF(((Q20/$C20)&lt;10),"&lt;10",ROUND((Q20/$C20),0)))</f>
        <v>&lt;10</v>
      </c>
      <c r="T20" s="1259">
        <v>7.2900000000000006E-2</v>
      </c>
      <c r="U20" s="1256"/>
      <c r="V20" s="1219" t="str">
        <f t="shared" ref="V20" si="15">(IF(((T20/$C20)&lt;10),"&lt;10",ROUND((T20/$C20),0)))</f>
        <v>&lt;10</v>
      </c>
      <c r="W20" s="1255">
        <v>0.104</v>
      </c>
      <c r="X20" s="1256"/>
      <c r="Y20" s="1219" t="str">
        <f t="shared" ref="Y20" si="16">(IF(((W20/$C20)&lt;10),"&lt;10",ROUND((W20/$C20),0)))</f>
        <v>&lt;10</v>
      </c>
      <c r="Z20" s="1259">
        <v>9.8900009999999997E-2</v>
      </c>
      <c r="AA20" s="1256"/>
      <c r="AB20" s="1219" t="str">
        <f t="shared" ref="AB20" si="17">(IF(((Z20/$C20)&lt;10),"&lt;10",ROUND((Z20/$C20),0)))</f>
        <v>&lt;10</v>
      </c>
      <c r="AC20" s="1259">
        <v>7.4700000000000003E-2</v>
      </c>
      <c r="AD20" s="1256"/>
      <c r="AE20" s="1219" t="str">
        <f t="shared" ref="AE20" si="18">(IF(((AC20/$C20)&lt;10),"&lt;10",ROUND((AC20/$C20),0)))</f>
        <v>&lt;10</v>
      </c>
      <c r="AF20" s="1260">
        <v>1.08</v>
      </c>
      <c r="AG20" s="1256"/>
      <c r="AH20" s="1219">
        <f t="shared" ref="AH20" si="19">(IF(((AF20/$C20)&lt;10),"&lt;10",ROUND((AF20/$C20),0)))</f>
        <v>30</v>
      </c>
      <c r="AI20" s="1261">
        <v>0.26500000000000001</v>
      </c>
      <c r="AJ20" s="1256"/>
      <c r="AK20" s="1219" t="str">
        <f t="shared" ref="AK20" si="20">(IF(((AI20/$C20)&lt;10),"&lt;10",ROUND((AI20/$C20),0)))</f>
        <v>&lt;10</v>
      </c>
      <c r="AL20" s="1261">
        <v>0.35899999999999999</v>
      </c>
      <c r="AM20" s="1256"/>
      <c r="AN20" s="1219" t="str">
        <f t="shared" ref="AN20" si="21">(IF(((AL20/$C20)&lt;10),"&lt;10",ROUND((AL20/$C20),0)))</f>
        <v>&lt;10</v>
      </c>
      <c r="AO20" s="1261">
        <v>0.24299999999999999</v>
      </c>
      <c r="AP20" s="1256"/>
      <c r="AQ20" s="1219" t="str">
        <f t="shared" ref="AQ20" si="22">(IF(((AO20/$C20)&lt;10),"&lt;10",ROUND((AO20/$C20),0)))</f>
        <v>&lt;10</v>
      </c>
      <c r="AR20" s="1261">
        <v>0.997</v>
      </c>
      <c r="AS20" s="1256"/>
      <c r="AT20" s="1219">
        <f t="shared" ref="AT20" si="23">(IF(((AR20/$C20)&lt;10),"&lt;10",ROUND((AR20/$C20),0)))</f>
        <v>27</v>
      </c>
      <c r="AU20" s="1262">
        <v>1.21</v>
      </c>
      <c r="AV20" s="1256"/>
      <c r="AW20" s="1219">
        <f t="shared" ref="AW20" si="24">(IF(((AU20/$C20)&lt;10),"&lt;10",ROUND((AU20/$C20),0)))</f>
        <v>33</v>
      </c>
      <c r="AX20" s="1261">
        <v>0.24</v>
      </c>
      <c r="AY20" s="1256"/>
      <c r="AZ20" s="1219" t="str">
        <f t="shared" ref="AZ20" si="25">(IF(((AX20/$C20)&lt;10),"&lt;10",ROUND((AX20/$C20),0)))</f>
        <v>&lt;10</v>
      </c>
      <c r="BA20" s="1261">
        <v>0.73899999999999999</v>
      </c>
      <c r="BB20" s="1256"/>
      <c r="BC20" s="1219">
        <f t="shared" ref="BC20" si="26">(IF(((BA20/$C20)&lt;10),"&lt;10",ROUND((BA20/$C20),0)))</f>
        <v>20</v>
      </c>
      <c r="BD20" s="1261">
        <v>0.93</v>
      </c>
      <c r="BE20" s="1256"/>
      <c r="BF20" s="1219">
        <f t="shared" ref="BF20" si="27">(IF(((BD20/$C20)&lt;10),"&lt;10",ROUND((BD20/$C20),0)))</f>
        <v>25</v>
      </c>
      <c r="BG20" s="1263"/>
      <c r="BH20" s="1256" t="s">
        <v>3</v>
      </c>
      <c r="BI20" s="1256"/>
      <c r="BJ20" s="1264">
        <v>6.8900000000000003E-2</v>
      </c>
      <c r="BK20" s="1256"/>
      <c r="BL20" s="1219" t="str">
        <f t="shared" ref="BL20" si="28">(IF(((BJ20/$C20)&lt;10),"&lt;10",ROUND((BJ20/$C20),0)))</f>
        <v>&lt;10</v>
      </c>
      <c r="BM20" s="1261">
        <v>0.81799999999999995</v>
      </c>
      <c r="BN20" s="1265"/>
      <c r="BO20" s="1219">
        <f t="shared" ref="BO20" si="29">(IF(((BM20/$C20)&lt;10),"&lt;10",ROUND((BM20/$C20),0)))</f>
        <v>22</v>
      </c>
      <c r="BP20" s="1262">
        <v>1.4</v>
      </c>
      <c r="BQ20" s="1265"/>
      <c r="BR20" s="1219">
        <f t="shared" ref="BR20" si="30">(IF(((BP20/$C20)&lt;10),"&lt;10",ROUND((BP20/$C20),0)))</f>
        <v>38</v>
      </c>
      <c r="BS20" s="1263"/>
      <c r="BT20" s="1265" t="s">
        <v>3</v>
      </c>
      <c r="BU20" s="1265"/>
      <c r="BV20" s="1263"/>
      <c r="BW20" s="1256" t="s">
        <v>3</v>
      </c>
      <c r="BX20" s="1256"/>
      <c r="BY20" s="1266">
        <v>0.33500000000000002</v>
      </c>
      <c r="BZ20" s="1267"/>
      <c r="CA20" s="1219" t="str">
        <f t="shared" ref="CA20" si="31">(IF(((BY20/$C20)&lt;10),"&lt;10",ROUND((BY20/$C20),0)))</f>
        <v>&lt;10</v>
      </c>
      <c r="CB20" s="1268">
        <v>0.29699999999999999</v>
      </c>
      <c r="CC20" s="1267"/>
      <c r="CD20" s="1219" t="str">
        <f t="shared" ref="CD20" si="32">(IF(((CB20/$C20)&lt;10),"&lt;10",ROUND((CB20/$C20),0)))</f>
        <v>&lt;10</v>
      </c>
    </row>
    <row r="21" spans="1:111" s="1206" customFormat="1" x14ac:dyDescent="0.2">
      <c r="A21" s="181" t="s">
        <v>555</v>
      </c>
      <c r="B21" s="1190"/>
      <c r="C21" s="1190"/>
      <c r="D21" s="1269"/>
      <c r="E21" s="1192"/>
      <c r="F21" s="1193"/>
      <c r="G21" s="1193"/>
      <c r="H21" s="1194"/>
      <c r="I21" s="1195"/>
      <c r="J21" s="1195"/>
      <c r="K21" s="1195"/>
      <c r="L21" s="1196"/>
      <c r="M21" s="1196"/>
      <c r="N21" s="1194"/>
      <c r="O21" s="1196"/>
      <c r="P21" s="1196"/>
      <c r="Q21" s="1270"/>
      <c r="R21" s="1193"/>
      <c r="S21" s="1193"/>
      <c r="T21" s="1192"/>
      <c r="U21" s="1193"/>
      <c r="V21" s="1193"/>
      <c r="W21" s="1192"/>
      <c r="X21" s="1198"/>
      <c r="Y21" s="1198"/>
      <c r="Z21" s="1192"/>
      <c r="AA21" s="1198"/>
      <c r="AB21" s="1198"/>
      <c r="AC21" s="1192"/>
      <c r="AD21" s="1198"/>
      <c r="AE21" s="1198"/>
      <c r="AF21" s="1192"/>
      <c r="AG21" s="1198"/>
      <c r="AH21" s="1198"/>
      <c r="AI21" s="1192"/>
      <c r="AJ21" s="1193"/>
      <c r="AK21" s="1193"/>
      <c r="AL21" s="1192"/>
      <c r="AM21" s="1198"/>
      <c r="AN21" s="1198"/>
      <c r="AO21" s="1192"/>
      <c r="AP21" s="1193"/>
      <c r="AQ21" s="1193"/>
      <c r="AR21" s="1199"/>
      <c r="AS21" s="1271"/>
      <c r="AT21" s="1271"/>
      <c r="AU21" s="1199"/>
      <c r="AV21" s="1271"/>
      <c r="AW21" s="1271"/>
      <c r="AX21" s="1199"/>
      <c r="AY21" s="1271"/>
      <c r="AZ21" s="1271"/>
      <c r="BA21" s="1199"/>
      <c r="BB21" s="1271"/>
      <c r="BC21" s="1271"/>
      <c r="BD21" s="1199"/>
      <c r="BE21" s="1271"/>
      <c r="BF21" s="1271"/>
      <c r="BG21" s="1199"/>
      <c r="BH21" s="1200"/>
      <c r="BI21" s="1200"/>
      <c r="BJ21" s="1272"/>
      <c r="BK21" s="1200"/>
      <c r="BL21" s="1200"/>
      <c r="BM21" s="1199"/>
      <c r="BN21" s="821"/>
      <c r="BO21" s="821"/>
      <c r="BP21" s="1272"/>
      <c r="BQ21" s="1273"/>
      <c r="BR21" s="1273"/>
      <c r="BS21" s="1199"/>
      <c r="BT21" s="1273"/>
      <c r="BU21" s="1273"/>
      <c r="BV21" s="1199"/>
      <c r="BW21" s="1200"/>
      <c r="BX21" s="1200"/>
      <c r="BY21" s="1203"/>
      <c r="BZ21" s="1204"/>
      <c r="CA21" s="1204"/>
      <c r="CB21" s="1205"/>
      <c r="CC21" s="1204"/>
      <c r="CD21" s="1204"/>
      <c r="CE21" s="1141"/>
      <c r="CF21" s="1141"/>
      <c r="CG21" s="1141"/>
      <c r="CH21" s="1141"/>
      <c r="CI21" s="1141"/>
      <c r="CJ21" s="1141"/>
      <c r="CK21" s="1141"/>
      <c r="CL21" s="1141"/>
      <c r="CM21" s="1141"/>
      <c r="CN21" s="1141"/>
      <c r="CO21" s="1141"/>
      <c r="CP21" s="1141"/>
      <c r="CQ21" s="1141"/>
      <c r="CR21" s="1141"/>
      <c r="CS21" s="1141"/>
      <c r="CT21" s="1141"/>
      <c r="CU21" s="1141"/>
      <c r="CV21" s="1141"/>
      <c r="CW21" s="1141"/>
      <c r="CX21" s="1141"/>
      <c r="CY21" s="1141"/>
      <c r="CZ21" s="1141"/>
      <c r="DA21" s="1141"/>
      <c r="DB21" s="1141"/>
      <c r="DC21" s="1141"/>
      <c r="DD21" s="1141"/>
      <c r="DE21" s="1141"/>
      <c r="DF21" s="1141"/>
      <c r="DG21" s="1141"/>
    </row>
    <row r="22" spans="1:111" x14ac:dyDescent="0.2">
      <c r="A22" s="1207" t="s">
        <v>9</v>
      </c>
      <c r="B22" s="1208" t="s">
        <v>540</v>
      </c>
      <c r="C22" s="1209" t="s">
        <v>2</v>
      </c>
      <c r="D22" s="1210">
        <v>0.05</v>
      </c>
      <c r="E22" s="1211"/>
      <c r="F22" s="1217" t="s">
        <v>3</v>
      </c>
      <c r="G22" s="1217"/>
      <c r="H22" s="1213"/>
      <c r="I22" s="1215" t="s">
        <v>3</v>
      </c>
      <c r="J22" s="1215"/>
      <c r="K22" s="1214"/>
      <c r="L22" s="1215" t="s">
        <v>3</v>
      </c>
      <c r="M22" s="1215"/>
      <c r="N22" s="1213"/>
      <c r="O22" s="1215" t="s">
        <v>3</v>
      </c>
      <c r="P22" s="1215"/>
      <c r="Q22" s="1216">
        <v>0.1</v>
      </c>
      <c r="R22" s="1212" t="s">
        <v>12</v>
      </c>
      <c r="S22" s="1212"/>
      <c r="T22" s="1211"/>
      <c r="U22" s="1212" t="s">
        <v>3</v>
      </c>
      <c r="V22" s="1212"/>
      <c r="W22" s="1211"/>
      <c r="X22" s="1217" t="s">
        <v>3</v>
      </c>
      <c r="Y22" s="1217"/>
      <c r="Z22" s="1211"/>
      <c r="AA22" s="1217" t="s">
        <v>3</v>
      </c>
      <c r="AB22" s="1217"/>
      <c r="AC22" s="1211"/>
      <c r="AD22" s="1217" t="s">
        <v>3</v>
      </c>
      <c r="AE22" s="1217"/>
      <c r="AF22" s="1216">
        <v>0.1</v>
      </c>
      <c r="AG22" s="1217" t="s">
        <v>12</v>
      </c>
      <c r="AH22" s="1217"/>
      <c r="AI22" s="1216">
        <v>0.24099999999999999</v>
      </c>
      <c r="AJ22" s="1217"/>
      <c r="AK22" s="1217"/>
      <c r="AL22" s="1274">
        <v>0.59099999999999997</v>
      </c>
      <c r="AM22" s="1217"/>
      <c r="AN22" s="1219">
        <f>(IF(((AL22/$D22)&lt;10),"&lt;10",ROUND((AL22/$D22),0)))</f>
        <v>12</v>
      </c>
      <c r="AO22" s="1211"/>
      <c r="AP22" s="1217" t="s">
        <v>3</v>
      </c>
      <c r="AQ22" s="1217"/>
      <c r="AR22" s="1221"/>
      <c r="AS22" s="1222" t="s">
        <v>3</v>
      </c>
      <c r="AT22" s="1222"/>
      <c r="AU22" s="1221"/>
      <c r="AV22" s="1222" t="s">
        <v>3</v>
      </c>
      <c r="AW22" s="1222"/>
      <c r="AX22" s="1224">
        <v>0.1</v>
      </c>
      <c r="AY22" s="1222" t="s">
        <v>12</v>
      </c>
      <c r="AZ22" s="1222"/>
      <c r="BA22" s="1224">
        <v>0.1</v>
      </c>
      <c r="BB22" s="1222" t="s">
        <v>12</v>
      </c>
      <c r="BC22" s="1222"/>
      <c r="BD22" s="1221"/>
      <c r="BE22" s="1222" t="s">
        <v>3</v>
      </c>
      <c r="BF22" s="1222"/>
      <c r="BG22" s="1221"/>
      <c r="BH22" s="1222" t="s">
        <v>3</v>
      </c>
      <c r="BI22" s="1222"/>
      <c r="BJ22" s="1224">
        <v>0.1</v>
      </c>
      <c r="BK22" s="1222" t="s">
        <v>12</v>
      </c>
      <c r="BL22" s="1222"/>
      <c r="BM22" s="1224">
        <v>0.1</v>
      </c>
      <c r="BN22" s="1225" t="s">
        <v>12</v>
      </c>
      <c r="BO22" s="1225"/>
      <c r="BP22" s="1221"/>
      <c r="BQ22" s="1225" t="s">
        <v>3</v>
      </c>
      <c r="BR22" s="1225"/>
      <c r="BS22" s="1221"/>
      <c r="BT22" s="1225" t="s">
        <v>3</v>
      </c>
      <c r="BU22" s="1225"/>
      <c r="BV22" s="1221"/>
      <c r="BW22" s="1222" t="s">
        <v>3</v>
      </c>
      <c r="BX22" s="1222"/>
      <c r="BY22" s="1226"/>
      <c r="BZ22" s="1227" t="s">
        <v>3</v>
      </c>
      <c r="CA22" s="1227"/>
      <c r="CB22" s="1228"/>
      <c r="CC22" s="1227" t="s">
        <v>3</v>
      </c>
      <c r="CD22" s="1227"/>
    </row>
    <row r="23" spans="1:111" x14ac:dyDescent="0.2">
      <c r="A23" s="1229" t="s">
        <v>15</v>
      </c>
      <c r="B23" s="1230" t="s">
        <v>540</v>
      </c>
      <c r="C23" s="1230">
        <v>0.1</v>
      </c>
      <c r="D23" s="1254" t="s">
        <v>2</v>
      </c>
      <c r="E23" s="1231"/>
      <c r="F23" s="1232" t="s">
        <v>3</v>
      </c>
      <c r="G23" s="1232"/>
      <c r="H23" s="1233"/>
      <c r="I23" s="1234" t="s">
        <v>3</v>
      </c>
      <c r="J23" s="1234"/>
      <c r="K23" s="1235"/>
      <c r="L23" s="1234" t="s">
        <v>3</v>
      </c>
      <c r="M23" s="1234"/>
      <c r="N23" s="1233"/>
      <c r="O23" s="1234" t="s">
        <v>3</v>
      </c>
      <c r="P23" s="1234"/>
      <c r="Q23" s="1236">
        <v>0.01</v>
      </c>
      <c r="R23" s="1237" t="s">
        <v>12</v>
      </c>
      <c r="S23" s="1237"/>
      <c r="T23" s="1231"/>
      <c r="U23" s="1237" t="s">
        <v>3</v>
      </c>
      <c r="V23" s="1237"/>
      <c r="W23" s="1231"/>
      <c r="X23" s="1237" t="s">
        <v>3</v>
      </c>
      <c r="Y23" s="1237"/>
      <c r="Z23" s="1231"/>
      <c r="AA23" s="1237" t="s">
        <v>3</v>
      </c>
      <c r="AB23" s="1237"/>
      <c r="AC23" s="1231"/>
      <c r="AD23" s="1237" t="s">
        <v>3</v>
      </c>
      <c r="AE23" s="1237"/>
      <c r="AF23" s="1236">
        <v>1.55E-2</v>
      </c>
      <c r="AG23" s="1237"/>
      <c r="AH23" s="1237"/>
      <c r="AI23" s="1236">
        <v>0.01</v>
      </c>
      <c r="AJ23" s="1237" t="s">
        <v>12</v>
      </c>
      <c r="AK23" s="1237"/>
      <c r="AL23" s="1236">
        <v>0.01</v>
      </c>
      <c r="AM23" s="1237" t="s">
        <v>12</v>
      </c>
      <c r="AN23" s="1237"/>
      <c r="AO23" s="1231"/>
      <c r="AP23" s="1237" t="s">
        <v>3</v>
      </c>
      <c r="AQ23" s="1237"/>
      <c r="AR23" s="1275"/>
      <c r="AS23" s="1276" t="s">
        <v>3</v>
      </c>
      <c r="AT23" s="1276"/>
      <c r="AU23" s="1275"/>
      <c r="AV23" s="1276" t="s">
        <v>3</v>
      </c>
      <c r="AW23" s="1276"/>
      <c r="AX23" s="1277">
        <v>0.01</v>
      </c>
      <c r="AY23" s="1276" t="s">
        <v>12</v>
      </c>
      <c r="AZ23" s="1276"/>
      <c r="BA23" s="1277">
        <v>1.01E-2</v>
      </c>
      <c r="BB23" s="1276"/>
      <c r="BC23" s="1276"/>
      <c r="BD23" s="1275"/>
      <c r="BE23" s="1276" t="s">
        <v>3</v>
      </c>
      <c r="BF23" s="1276"/>
      <c r="BG23" s="1275"/>
      <c r="BH23" s="1276" t="s">
        <v>3</v>
      </c>
      <c r="BI23" s="1276"/>
      <c r="BJ23" s="1277">
        <v>0.01</v>
      </c>
      <c r="BK23" s="1276" t="s">
        <v>12</v>
      </c>
      <c r="BL23" s="1276"/>
      <c r="BM23" s="1277">
        <v>0.01</v>
      </c>
      <c r="BN23" s="1239" t="s">
        <v>12</v>
      </c>
      <c r="BO23" s="1239"/>
      <c r="BP23" s="1275"/>
      <c r="BQ23" s="1239" t="s">
        <v>3</v>
      </c>
      <c r="BR23" s="1239"/>
      <c r="BS23" s="1275"/>
      <c r="BT23" s="1239" t="s">
        <v>3</v>
      </c>
      <c r="BU23" s="1239"/>
      <c r="BV23" s="1275"/>
      <c r="BW23" s="1276" t="s">
        <v>3</v>
      </c>
      <c r="BX23" s="1276"/>
      <c r="BY23" s="1240"/>
      <c r="BZ23" s="1241" t="s">
        <v>3</v>
      </c>
      <c r="CA23" s="1241"/>
      <c r="CB23" s="1242"/>
      <c r="CC23" s="1241" t="s">
        <v>3</v>
      </c>
      <c r="CD23" s="1241"/>
    </row>
    <row r="24" spans="1:111" x14ac:dyDescent="0.2">
      <c r="A24" s="1229" t="s">
        <v>16</v>
      </c>
      <c r="B24" s="1230" t="s">
        <v>540</v>
      </c>
      <c r="C24" s="1230">
        <v>2.7399999999999998E-3</v>
      </c>
      <c r="D24" s="1254" t="s">
        <v>2</v>
      </c>
      <c r="E24" s="1231"/>
      <c r="F24" s="1232" t="s">
        <v>3</v>
      </c>
      <c r="G24" s="1232"/>
      <c r="H24" s="1233"/>
      <c r="I24" s="1234" t="s">
        <v>3</v>
      </c>
      <c r="J24" s="1234"/>
      <c r="K24" s="1235"/>
      <c r="L24" s="1234" t="s">
        <v>3</v>
      </c>
      <c r="M24" s="1234"/>
      <c r="N24" s="1233"/>
      <c r="O24" s="1234" t="s">
        <v>3</v>
      </c>
      <c r="P24" s="1234"/>
      <c r="Q24" s="1236">
        <v>0.01</v>
      </c>
      <c r="R24" s="1232" t="s">
        <v>12</v>
      </c>
      <c r="S24" s="1232"/>
      <c r="T24" s="1231"/>
      <c r="U24" s="1232" t="s">
        <v>3</v>
      </c>
      <c r="V24" s="1232"/>
      <c r="W24" s="1231"/>
      <c r="X24" s="1237" t="s">
        <v>3</v>
      </c>
      <c r="Y24" s="1237"/>
      <c r="Z24" s="1231"/>
      <c r="AA24" s="1237" t="s">
        <v>3</v>
      </c>
      <c r="AB24" s="1237"/>
      <c r="AC24" s="1231"/>
      <c r="AD24" s="1237" t="s">
        <v>3</v>
      </c>
      <c r="AE24" s="1237"/>
      <c r="AF24" s="1236">
        <v>2.9000000000000001E-2</v>
      </c>
      <c r="AG24" s="1237"/>
      <c r="AH24" s="1237"/>
      <c r="AI24" s="1236">
        <v>1.34E-2</v>
      </c>
      <c r="AJ24" s="1237"/>
      <c r="AK24" s="1237"/>
      <c r="AL24" s="1244">
        <v>1.83E-2</v>
      </c>
      <c r="AM24" s="1237"/>
      <c r="AN24" s="1219" t="str">
        <f t="shared" ref="AN24" si="33">(IF(((AL24/$C24)&lt;10),"&lt;10",ROUND((AL24/$C24),0)))</f>
        <v>&lt;10</v>
      </c>
      <c r="AO24" s="1231"/>
      <c r="AP24" s="1237" t="s">
        <v>3</v>
      </c>
      <c r="AQ24" s="1237"/>
      <c r="AR24" s="1275"/>
      <c r="AS24" s="1276" t="s">
        <v>3</v>
      </c>
      <c r="AT24" s="1276"/>
      <c r="AU24" s="1275"/>
      <c r="AV24" s="1276" t="s">
        <v>3</v>
      </c>
      <c r="AW24" s="1276"/>
      <c r="AX24" s="1277">
        <v>0.01</v>
      </c>
      <c r="AY24" s="1276" t="s">
        <v>12</v>
      </c>
      <c r="AZ24" s="1276"/>
      <c r="BA24" s="1277">
        <v>0.01</v>
      </c>
      <c r="BB24" s="1276" t="s">
        <v>12</v>
      </c>
      <c r="BC24" s="1276"/>
      <c r="BD24" s="1275"/>
      <c r="BE24" s="1276" t="s">
        <v>3</v>
      </c>
      <c r="BF24" s="1276"/>
      <c r="BG24" s="1275"/>
      <c r="BH24" s="1276" t="s">
        <v>3</v>
      </c>
      <c r="BI24" s="1276"/>
      <c r="BJ24" s="1277">
        <v>0.01</v>
      </c>
      <c r="BK24" s="1276" t="s">
        <v>12</v>
      </c>
      <c r="BL24" s="1276"/>
      <c r="BM24" s="1277">
        <v>0.01</v>
      </c>
      <c r="BN24" s="1239" t="s">
        <v>12</v>
      </c>
      <c r="BO24" s="1239"/>
      <c r="BP24" s="1275"/>
      <c r="BQ24" s="1239" t="s">
        <v>3</v>
      </c>
      <c r="BR24" s="1239"/>
      <c r="BS24" s="1275"/>
      <c r="BT24" s="1239" t="s">
        <v>3</v>
      </c>
      <c r="BU24" s="1239"/>
      <c r="BV24" s="1275"/>
      <c r="BW24" s="1276" t="s">
        <v>3</v>
      </c>
      <c r="BX24" s="1276"/>
      <c r="BY24" s="1240"/>
      <c r="BZ24" s="1241" t="s">
        <v>3</v>
      </c>
      <c r="CA24" s="1241"/>
      <c r="CB24" s="1242"/>
      <c r="CC24" s="1241" t="s">
        <v>3</v>
      </c>
      <c r="CD24" s="1241"/>
    </row>
    <row r="25" spans="1:111" x14ac:dyDescent="0.2">
      <c r="A25" s="1229" t="s">
        <v>17</v>
      </c>
      <c r="B25" s="1230" t="s">
        <v>540</v>
      </c>
      <c r="C25" s="1209" t="s">
        <v>2</v>
      </c>
      <c r="D25" s="1237">
        <v>5.4000000000000001E-4</v>
      </c>
      <c r="E25" s="1231"/>
      <c r="F25" s="1232" t="s">
        <v>3</v>
      </c>
      <c r="G25" s="1232"/>
      <c r="H25" s="1233"/>
      <c r="I25" s="1234" t="s">
        <v>3</v>
      </c>
      <c r="J25" s="1234"/>
      <c r="K25" s="1235"/>
      <c r="L25" s="1234" t="s">
        <v>3</v>
      </c>
      <c r="M25" s="1234"/>
      <c r="N25" s="1233"/>
      <c r="O25" s="1234" t="s">
        <v>3</v>
      </c>
      <c r="P25" s="1234"/>
      <c r="Q25" s="1245">
        <v>3.0000000000000001E-3</v>
      </c>
      <c r="R25" s="1237" t="s">
        <v>12</v>
      </c>
      <c r="S25" s="1237"/>
      <c r="T25" s="1231"/>
      <c r="U25" s="1237" t="s">
        <v>3</v>
      </c>
      <c r="V25" s="1237"/>
      <c r="W25" s="1231"/>
      <c r="X25" s="1237" t="s">
        <v>3</v>
      </c>
      <c r="Y25" s="1237"/>
      <c r="Z25" s="1231"/>
      <c r="AA25" s="1237" t="s">
        <v>3</v>
      </c>
      <c r="AB25" s="1237"/>
      <c r="AC25" s="1231"/>
      <c r="AD25" s="1237" t="s">
        <v>3</v>
      </c>
      <c r="AE25" s="1237"/>
      <c r="AF25" s="1245">
        <v>6.6E-3</v>
      </c>
      <c r="AG25" s="1237"/>
      <c r="AH25" s="1237"/>
      <c r="AI25" s="1245">
        <v>3.0000000000000001E-3</v>
      </c>
      <c r="AJ25" s="1237" t="s">
        <v>12</v>
      </c>
      <c r="AK25" s="1237"/>
      <c r="AL25" s="1245">
        <v>5.0000000000000001E-3</v>
      </c>
      <c r="AM25" s="1237" t="s">
        <v>12</v>
      </c>
      <c r="AN25" s="1237"/>
      <c r="AO25" s="1231"/>
      <c r="AP25" s="1237" t="s">
        <v>3</v>
      </c>
      <c r="AQ25" s="1237"/>
      <c r="AR25" s="1275"/>
      <c r="AS25" s="1276" t="s">
        <v>3</v>
      </c>
      <c r="AT25" s="1276"/>
      <c r="AU25" s="1275"/>
      <c r="AV25" s="1276" t="s">
        <v>3</v>
      </c>
      <c r="AW25" s="1276"/>
      <c r="AX25" s="1278">
        <v>3.0000000000000001E-3</v>
      </c>
      <c r="AY25" s="1276" t="s">
        <v>12</v>
      </c>
      <c r="AZ25" s="1276"/>
      <c r="BA25" s="1278">
        <v>5.0000000000000001E-3</v>
      </c>
      <c r="BB25" s="1276" t="s">
        <v>12</v>
      </c>
      <c r="BC25" s="1276"/>
      <c r="BD25" s="1275"/>
      <c r="BE25" s="1276" t="s">
        <v>3</v>
      </c>
      <c r="BF25" s="1276"/>
      <c r="BG25" s="1275"/>
      <c r="BH25" s="1276" t="s">
        <v>3</v>
      </c>
      <c r="BI25" s="1276"/>
      <c r="BJ25" s="1278">
        <v>3.0000000000000001E-3</v>
      </c>
      <c r="BK25" s="1276" t="s">
        <v>12</v>
      </c>
      <c r="BL25" s="1276"/>
      <c r="BM25" s="1278">
        <v>5.0000000000000001E-3</v>
      </c>
      <c r="BN25" s="1239" t="s">
        <v>12</v>
      </c>
      <c r="BO25" s="1239"/>
      <c r="BP25" s="1275"/>
      <c r="BQ25" s="1239" t="s">
        <v>3</v>
      </c>
      <c r="BR25" s="1239"/>
      <c r="BS25" s="1275"/>
      <c r="BT25" s="1239" t="s">
        <v>3</v>
      </c>
      <c r="BU25" s="1239"/>
      <c r="BV25" s="1275"/>
      <c r="BW25" s="1276" t="s">
        <v>3</v>
      </c>
      <c r="BX25" s="1276"/>
      <c r="BY25" s="1240"/>
      <c r="BZ25" s="1241" t="s">
        <v>3</v>
      </c>
      <c r="CA25" s="1241"/>
      <c r="CB25" s="1242"/>
      <c r="CC25" s="1241" t="s">
        <v>3</v>
      </c>
      <c r="CD25" s="1241"/>
    </row>
    <row r="26" spans="1:111" x14ac:dyDescent="0.2">
      <c r="A26" s="1229" t="s">
        <v>553</v>
      </c>
      <c r="B26" s="1230" t="s">
        <v>540</v>
      </c>
      <c r="C26" s="1209" t="s">
        <v>2</v>
      </c>
      <c r="D26" s="1249">
        <v>0.05</v>
      </c>
      <c r="E26" s="1231"/>
      <c r="F26" s="1232" t="s">
        <v>3</v>
      </c>
      <c r="G26" s="1232"/>
      <c r="H26" s="1233"/>
      <c r="I26" s="1235" t="s">
        <v>3</v>
      </c>
      <c r="J26" s="1235"/>
      <c r="K26" s="1235"/>
      <c r="L26" s="1234" t="s">
        <v>3</v>
      </c>
      <c r="M26" s="1234"/>
      <c r="N26" s="1233"/>
      <c r="O26" s="1234" t="s">
        <v>3</v>
      </c>
      <c r="P26" s="1234"/>
      <c r="Q26" s="1236">
        <v>3.04E-2</v>
      </c>
      <c r="R26" s="1232"/>
      <c r="S26" s="1232"/>
      <c r="T26" s="1231"/>
      <c r="U26" s="1232" t="s">
        <v>3</v>
      </c>
      <c r="V26" s="1232"/>
      <c r="W26" s="1231"/>
      <c r="X26" s="1237" t="s">
        <v>3</v>
      </c>
      <c r="Y26" s="1237"/>
      <c r="Z26" s="1231"/>
      <c r="AA26" s="1237" t="s">
        <v>3</v>
      </c>
      <c r="AB26" s="1237"/>
      <c r="AC26" s="1231"/>
      <c r="AD26" s="1237" t="s">
        <v>3</v>
      </c>
      <c r="AE26" s="1237"/>
      <c r="AF26" s="1279">
        <v>0.13200000000000001</v>
      </c>
      <c r="AG26" s="1237"/>
      <c r="AH26" s="1237"/>
      <c r="AI26" s="1279">
        <v>0.14099999999999999</v>
      </c>
      <c r="AJ26" s="1237"/>
      <c r="AK26" s="1237"/>
      <c r="AL26" s="1247">
        <v>9.6300010000000005E-2</v>
      </c>
      <c r="AM26" s="1237"/>
      <c r="AN26" s="1219" t="str">
        <f>(IF(((AL26/$D26)&lt;10),"&lt;10",ROUND((AL26/$D26),0)))</f>
        <v>&lt;10</v>
      </c>
      <c r="AO26" s="1231"/>
      <c r="AP26" s="1237" t="s">
        <v>3</v>
      </c>
      <c r="AQ26" s="1237"/>
      <c r="AR26" s="1275"/>
      <c r="AS26" s="1276" t="s">
        <v>3</v>
      </c>
      <c r="AT26" s="1276"/>
      <c r="AU26" s="1275"/>
      <c r="AV26" s="1276" t="s">
        <v>3</v>
      </c>
      <c r="AW26" s="1276"/>
      <c r="AX26" s="1280">
        <v>0.28199999999999997</v>
      </c>
      <c r="AY26" s="1276"/>
      <c r="AZ26" s="1219" t="str">
        <f>(IF(((AX26/$D26)&lt;10),"&lt;10",ROUND((AX26/$D26),0)))</f>
        <v>&lt;10</v>
      </c>
      <c r="BA26" s="1277">
        <v>1.04E-2</v>
      </c>
      <c r="BB26" s="1276"/>
      <c r="BC26" s="1276"/>
      <c r="BD26" s="1275"/>
      <c r="BE26" s="1276" t="s">
        <v>3</v>
      </c>
      <c r="BF26" s="1276"/>
      <c r="BG26" s="1275"/>
      <c r="BH26" s="1276" t="s">
        <v>3</v>
      </c>
      <c r="BI26" s="1276"/>
      <c r="BJ26" s="1281">
        <v>1.1499999999999999</v>
      </c>
      <c r="BK26" s="1276"/>
      <c r="BL26" s="1219">
        <f>(IF(((BJ26/$D26)&lt;10),"&lt;10",ROUND((BJ26/$D26),0)))</f>
        <v>23</v>
      </c>
      <c r="BM26" s="1277">
        <v>3.0499999999999999E-2</v>
      </c>
      <c r="BN26" s="1239"/>
      <c r="BO26" s="1239"/>
      <c r="BP26" s="1275"/>
      <c r="BQ26" s="1239" t="s">
        <v>3</v>
      </c>
      <c r="BR26" s="1239"/>
      <c r="BS26" s="1275"/>
      <c r="BT26" s="1239" t="s">
        <v>3</v>
      </c>
      <c r="BU26" s="1239"/>
      <c r="BV26" s="1275"/>
      <c r="BW26" s="1276" t="s">
        <v>3</v>
      </c>
      <c r="BX26" s="1276"/>
      <c r="BY26" s="1240"/>
      <c r="BZ26" s="1241" t="s">
        <v>3</v>
      </c>
      <c r="CA26" s="1241"/>
      <c r="CB26" s="1242"/>
      <c r="CC26" s="1241" t="s">
        <v>3</v>
      </c>
      <c r="CD26" s="1241"/>
    </row>
    <row r="27" spans="1:111" x14ac:dyDescent="0.2">
      <c r="A27" s="1229" t="s">
        <v>645</v>
      </c>
      <c r="B27" s="1230" t="s">
        <v>540</v>
      </c>
      <c r="C27" s="1209" t="s">
        <v>2</v>
      </c>
      <c r="D27" s="1282" t="s">
        <v>2</v>
      </c>
      <c r="E27" s="1231"/>
      <c r="F27" s="1232" t="s">
        <v>3</v>
      </c>
      <c r="G27" s="1232"/>
      <c r="H27" s="1233"/>
      <c r="I27" s="1235" t="s">
        <v>3</v>
      </c>
      <c r="J27" s="1235"/>
      <c r="K27" s="1235"/>
      <c r="L27" s="1234" t="s">
        <v>3</v>
      </c>
      <c r="M27" s="1234"/>
      <c r="N27" s="1233"/>
      <c r="O27" s="1234" t="s">
        <v>3</v>
      </c>
      <c r="P27" s="1234"/>
      <c r="Q27" s="1236">
        <v>2.5000000000000001E-2</v>
      </c>
      <c r="R27" s="1232" t="s">
        <v>12</v>
      </c>
      <c r="S27" s="1232"/>
      <c r="T27" s="1231"/>
      <c r="U27" s="1232" t="s">
        <v>3</v>
      </c>
      <c r="V27" s="1232"/>
      <c r="W27" s="1231"/>
      <c r="X27" s="1237" t="s">
        <v>3</v>
      </c>
      <c r="Y27" s="1237"/>
      <c r="Z27" s="1231"/>
      <c r="AA27" s="1237" t="s">
        <v>3</v>
      </c>
      <c r="AB27" s="1237"/>
      <c r="AC27" s="1231"/>
      <c r="AD27" s="1237" t="s">
        <v>3</v>
      </c>
      <c r="AE27" s="1237"/>
      <c r="AF27" s="1236">
        <v>2.5000000000000001E-2</v>
      </c>
      <c r="AG27" s="1237" t="s">
        <v>12</v>
      </c>
      <c r="AH27" s="1237"/>
      <c r="AI27" s="1236">
        <v>2.5000000000000001E-2</v>
      </c>
      <c r="AJ27" s="1237" t="s">
        <v>12</v>
      </c>
      <c r="AK27" s="1237"/>
      <c r="AL27" s="1236">
        <v>2.5000000000000001E-2</v>
      </c>
      <c r="AM27" s="1237" t="s">
        <v>12</v>
      </c>
      <c r="AN27" s="1237"/>
      <c r="AO27" s="1231"/>
      <c r="AP27" s="1237" t="s">
        <v>3</v>
      </c>
      <c r="AQ27" s="1237"/>
      <c r="AR27" s="1275"/>
      <c r="AS27" s="1276" t="s">
        <v>3</v>
      </c>
      <c r="AT27" s="1276"/>
      <c r="AU27" s="1275"/>
      <c r="AV27" s="1276" t="s">
        <v>3</v>
      </c>
      <c r="AW27" s="1276"/>
      <c r="AX27" s="1277">
        <v>2.5000000000000001E-2</v>
      </c>
      <c r="AY27" s="1276" t="s">
        <v>12</v>
      </c>
      <c r="AZ27" s="1276"/>
      <c r="BA27" s="1277">
        <v>2.5000000000000001E-2</v>
      </c>
      <c r="BB27" s="1276" t="s">
        <v>12</v>
      </c>
      <c r="BC27" s="1276"/>
      <c r="BD27" s="1275"/>
      <c r="BE27" s="1276" t="s">
        <v>3</v>
      </c>
      <c r="BF27" s="1276"/>
      <c r="BG27" s="1275"/>
      <c r="BH27" s="1276" t="s">
        <v>3</v>
      </c>
      <c r="BI27" s="1276"/>
      <c r="BJ27" s="1277">
        <v>2.5000000000000001E-2</v>
      </c>
      <c r="BK27" s="1276" t="s">
        <v>12</v>
      </c>
      <c r="BL27" s="1276"/>
      <c r="BM27" s="1277">
        <v>2.5000000000000001E-2</v>
      </c>
      <c r="BN27" s="1239" t="s">
        <v>12</v>
      </c>
      <c r="BO27" s="1239"/>
      <c r="BP27" s="1275"/>
      <c r="BQ27" s="1239" t="s">
        <v>3</v>
      </c>
      <c r="BR27" s="1239"/>
      <c r="BS27" s="1275"/>
      <c r="BT27" s="1239" t="s">
        <v>3</v>
      </c>
      <c r="BU27" s="1239"/>
      <c r="BV27" s="1275"/>
      <c r="BW27" s="1276" t="s">
        <v>3</v>
      </c>
      <c r="BX27" s="1276"/>
      <c r="BY27" s="1240"/>
      <c r="BZ27" s="1241" t="s">
        <v>3</v>
      </c>
      <c r="CA27" s="1241"/>
      <c r="CB27" s="1242"/>
      <c r="CC27" s="1241" t="s">
        <v>3</v>
      </c>
      <c r="CD27" s="1241"/>
    </row>
    <row r="28" spans="1:111" x14ac:dyDescent="0.2">
      <c r="A28" s="1229" t="s">
        <v>19</v>
      </c>
      <c r="B28" s="1230" t="s">
        <v>540</v>
      </c>
      <c r="C28" s="1209" t="s">
        <v>2</v>
      </c>
      <c r="D28" s="1249">
        <v>1.6E-2</v>
      </c>
      <c r="E28" s="1231"/>
      <c r="F28" s="1232" t="s">
        <v>3</v>
      </c>
      <c r="G28" s="1232"/>
      <c r="H28" s="1233"/>
      <c r="I28" s="1235" t="s">
        <v>3</v>
      </c>
      <c r="J28" s="1235"/>
      <c r="K28" s="1235"/>
      <c r="L28" s="1234" t="s">
        <v>3</v>
      </c>
      <c r="M28" s="1234"/>
      <c r="N28" s="1233"/>
      <c r="O28" s="1234" t="s">
        <v>3</v>
      </c>
      <c r="P28" s="1234"/>
      <c r="Q28" s="1236">
        <v>0.02</v>
      </c>
      <c r="R28" s="1232" t="s">
        <v>12</v>
      </c>
      <c r="S28" s="1232"/>
      <c r="T28" s="1231"/>
      <c r="U28" s="1232" t="s">
        <v>3</v>
      </c>
      <c r="V28" s="1232"/>
      <c r="W28" s="1231"/>
      <c r="X28" s="1237" t="s">
        <v>3</v>
      </c>
      <c r="Y28" s="1237"/>
      <c r="Z28" s="1231"/>
      <c r="AA28" s="1237" t="s">
        <v>3</v>
      </c>
      <c r="AB28" s="1237"/>
      <c r="AC28" s="1231"/>
      <c r="AD28" s="1237" t="s">
        <v>3</v>
      </c>
      <c r="AE28" s="1237"/>
      <c r="AF28" s="1236">
        <v>0.02</v>
      </c>
      <c r="AG28" s="1237" t="s">
        <v>12</v>
      </c>
      <c r="AH28" s="1237"/>
      <c r="AI28" s="1236">
        <v>0.02</v>
      </c>
      <c r="AJ28" s="1237" t="s">
        <v>12</v>
      </c>
      <c r="AK28" s="1237"/>
      <c r="AL28" s="1236">
        <v>0.02</v>
      </c>
      <c r="AM28" s="1237" t="s">
        <v>12</v>
      </c>
      <c r="AN28" s="1237"/>
      <c r="AO28" s="1231"/>
      <c r="AP28" s="1237" t="s">
        <v>3</v>
      </c>
      <c r="AQ28" s="1237"/>
      <c r="AR28" s="1275"/>
      <c r="AS28" s="1276" t="s">
        <v>3</v>
      </c>
      <c r="AT28" s="1276"/>
      <c r="AU28" s="1275"/>
      <c r="AV28" s="1276" t="s">
        <v>3</v>
      </c>
      <c r="AW28" s="1276"/>
      <c r="AX28" s="1277">
        <v>0.02</v>
      </c>
      <c r="AY28" s="1276" t="s">
        <v>12</v>
      </c>
      <c r="AZ28" s="1276"/>
      <c r="BA28" s="1277">
        <v>0.02</v>
      </c>
      <c r="BB28" s="1276" t="s">
        <v>12</v>
      </c>
      <c r="BC28" s="1276"/>
      <c r="BD28" s="1275"/>
      <c r="BE28" s="1276" t="s">
        <v>3</v>
      </c>
      <c r="BF28" s="1276"/>
      <c r="BG28" s="1275"/>
      <c r="BH28" s="1276" t="s">
        <v>3</v>
      </c>
      <c r="BI28" s="1276"/>
      <c r="BJ28" s="1277">
        <v>0.02</v>
      </c>
      <c r="BK28" s="1276" t="s">
        <v>12</v>
      </c>
      <c r="BL28" s="1276"/>
      <c r="BM28" s="1277">
        <v>0.02</v>
      </c>
      <c r="BN28" s="1239" t="s">
        <v>12</v>
      </c>
      <c r="BO28" s="1239"/>
      <c r="BP28" s="1275"/>
      <c r="BQ28" s="1239" t="s">
        <v>3</v>
      </c>
      <c r="BR28" s="1239"/>
      <c r="BS28" s="1275"/>
      <c r="BT28" s="1239" t="s">
        <v>3</v>
      </c>
      <c r="BU28" s="1239"/>
      <c r="BV28" s="1275"/>
      <c r="BW28" s="1276" t="s">
        <v>3</v>
      </c>
      <c r="BX28" s="1276"/>
      <c r="BY28" s="1240"/>
      <c r="BZ28" s="1241" t="s">
        <v>3</v>
      </c>
      <c r="CA28" s="1241"/>
      <c r="CB28" s="1242"/>
      <c r="CC28" s="1241" t="s">
        <v>3</v>
      </c>
      <c r="CD28" s="1241"/>
    </row>
    <row r="29" spans="1:111" x14ac:dyDescent="0.2">
      <c r="A29" s="1252" t="s">
        <v>22</v>
      </c>
      <c r="B29" s="1253" t="s">
        <v>540</v>
      </c>
      <c r="C29" s="1253">
        <v>3.6499999999999998E-2</v>
      </c>
      <c r="D29" s="1254" t="s">
        <v>2</v>
      </c>
      <c r="E29" s="1263"/>
      <c r="F29" s="1256" t="s">
        <v>3</v>
      </c>
      <c r="G29" s="1256"/>
      <c r="H29" s="1283"/>
      <c r="I29" s="1258" t="s">
        <v>3</v>
      </c>
      <c r="J29" s="1258"/>
      <c r="K29" s="1258"/>
      <c r="L29" s="1284" t="s">
        <v>3</v>
      </c>
      <c r="M29" s="1284"/>
      <c r="N29" s="1283"/>
      <c r="O29" s="1284" t="s">
        <v>3</v>
      </c>
      <c r="P29" s="1284"/>
      <c r="Q29" s="1285">
        <v>2.8500000000000001E-2</v>
      </c>
      <c r="R29" s="1256"/>
      <c r="S29" s="1256"/>
      <c r="T29" s="1263"/>
      <c r="U29" s="1256" t="s">
        <v>3</v>
      </c>
      <c r="V29" s="1256"/>
      <c r="W29" s="1263"/>
      <c r="X29" s="1286" t="s">
        <v>3</v>
      </c>
      <c r="Y29" s="1286"/>
      <c r="Z29" s="1263"/>
      <c r="AA29" s="1286" t="s">
        <v>3</v>
      </c>
      <c r="AB29" s="1286"/>
      <c r="AC29" s="1263"/>
      <c r="AD29" s="1286" t="s">
        <v>3</v>
      </c>
      <c r="AE29" s="1286"/>
      <c r="AF29" s="1285">
        <v>3.5799999999999998E-2</v>
      </c>
      <c r="AG29" s="1286"/>
      <c r="AH29" s="1286"/>
      <c r="AI29" s="1285">
        <v>5.5E-2</v>
      </c>
      <c r="AJ29" s="1286"/>
      <c r="AK29" s="1286"/>
      <c r="AL29" s="1264">
        <v>4.9799999999999997E-2</v>
      </c>
      <c r="AM29" s="1286"/>
      <c r="AN29" s="1219" t="str">
        <f t="shared" ref="AN29" si="34">(IF(((AL29/$C29)&lt;10),"&lt;10",ROUND((AL29/$C29),0)))</f>
        <v>&lt;10</v>
      </c>
      <c r="AO29" s="1263"/>
      <c r="AP29" s="1286" t="s">
        <v>3</v>
      </c>
      <c r="AQ29" s="1286"/>
      <c r="AR29" s="1287"/>
      <c r="AS29" s="1288" t="s">
        <v>3</v>
      </c>
      <c r="AT29" s="1288"/>
      <c r="AU29" s="1287"/>
      <c r="AV29" s="1288" t="s">
        <v>3</v>
      </c>
      <c r="AW29" s="1288"/>
      <c r="AX29" s="1289">
        <v>0.121</v>
      </c>
      <c r="AY29" s="1288"/>
      <c r="AZ29" s="1219" t="str">
        <f t="shared" ref="AZ29" si="35">(IF(((AX29/$C29)&lt;10),"&lt;10",ROUND((AX29/$C29),0)))</f>
        <v>&lt;10</v>
      </c>
      <c r="BA29" s="1289">
        <v>0.13900000000000001</v>
      </c>
      <c r="BB29" s="1288"/>
      <c r="BC29" s="1219" t="str">
        <f t="shared" ref="BC29" si="36">(IF(((BA29/$C29)&lt;10),"&lt;10",ROUND((BA29/$C29),0)))</f>
        <v>&lt;10</v>
      </c>
      <c r="BD29" s="1287"/>
      <c r="BE29" s="1288" t="s">
        <v>3</v>
      </c>
      <c r="BF29" s="1288"/>
      <c r="BG29" s="1287"/>
      <c r="BH29" s="1288" t="s">
        <v>3</v>
      </c>
      <c r="BI29" s="1288"/>
      <c r="BJ29" s="1290">
        <v>6.5799999999999997E-2</v>
      </c>
      <c r="BK29" s="1288"/>
      <c r="BL29" s="1219" t="str">
        <f t="shared" ref="BL29" si="37">(IF(((BJ29/$C29)&lt;10),"&lt;10",ROUND((BJ29/$C29),0)))</f>
        <v>&lt;10</v>
      </c>
      <c r="BM29" s="1289">
        <v>0.28299999999999997</v>
      </c>
      <c r="BN29" s="1291"/>
      <c r="BO29" s="1219" t="str">
        <f t="shared" ref="BO29" si="38">(IF(((BM29/$C29)&lt;10),"&lt;10",ROUND((BM29/$C29),0)))</f>
        <v>&lt;10</v>
      </c>
      <c r="BP29" s="1287"/>
      <c r="BQ29" s="1291" t="s">
        <v>3</v>
      </c>
      <c r="BR29" s="1291"/>
      <c r="BS29" s="1287"/>
      <c r="BT29" s="1291" t="s">
        <v>3</v>
      </c>
      <c r="BU29" s="1291"/>
      <c r="BV29" s="1287"/>
      <c r="BW29" s="1288" t="s">
        <v>3</v>
      </c>
      <c r="BX29" s="1288"/>
      <c r="BY29" s="1292"/>
      <c r="BZ29" s="1267" t="s">
        <v>3</v>
      </c>
      <c r="CA29" s="1267"/>
      <c r="CB29" s="1293"/>
      <c r="CC29" s="1267" t="s">
        <v>3</v>
      </c>
      <c r="CD29" s="1267"/>
    </row>
    <row r="30" spans="1:111" s="1206" customFormat="1" x14ac:dyDescent="0.2">
      <c r="A30" s="1294" t="s">
        <v>238</v>
      </c>
      <c r="B30" s="1190"/>
      <c r="C30" s="1190"/>
      <c r="D30" s="1269"/>
      <c r="E30" s="1295"/>
      <c r="F30" s="1193"/>
      <c r="G30" s="1193"/>
      <c r="H30" s="1296"/>
      <c r="I30" s="1195"/>
      <c r="J30" s="1195"/>
      <c r="K30" s="1296"/>
      <c r="L30" s="1195"/>
      <c r="M30" s="1195"/>
      <c r="N30" s="1296"/>
      <c r="O30" s="1195"/>
      <c r="P30" s="1195"/>
      <c r="Q30" s="1197"/>
      <c r="R30" s="1193"/>
      <c r="S30" s="1193"/>
      <c r="T30" s="1197"/>
      <c r="U30" s="1193"/>
      <c r="V30" s="1193"/>
      <c r="W30" s="1295"/>
      <c r="X30" s="1193"/>
      <c r="Y30" s="1193"/>
      <c r="Z30" s="1197"/>
      <c r="AA30" s="1193"/>
      <c r="AB30" s="1193"/>
      <c r="AC30" s="1197"/>
      <c r="AD30" s="1193"/>
      <c r="AE30" s="1193"/>
      <c r="AF30" s="1270"/>
      <c r="AG30" s="1193"/>
      <c r="AH30" s="1193"/>
      <c r="AI30" s="1295"/>
      <c r="AJ30" s="1193"/>
      <c r="AK30" s="1193"/>
      <c r="AL30" s="1295"/>
      <c r="AM30" s="1193"/>
      <c r="AN30" s="1193"/>
      <c r="AO30" s="1295"/>
      <c r="AP30" s="1193"/>
      <c r="AQ30" s="1193"/>
      <c r="AR30" s="1295"/>
      <c r="AS30" s="1193"/>
      <c r="AT30" s="1193"/>
      <c r="AU30" s="1270"/>
      <c r="AV30" s="1193"/>
      <c r="AW30" s="1193"/>
      <c r="AX30" s="1295"/>
      <c r="AY30" s="1193"/>
      <c r="AZ30" s="1193"/>
      <c r="BA30" s="1295"/>
      <c r="BB30" s="1193"/>
      <c r="BC30" s="1193"/>
      <c r="BD30" s="1295"/>
      <c r="BE30" s="1193"/>
      <c r="BF30" s="1193"/>
      <c r="BG30" s="1192"/>
      <c r="BH30" s="1193"/>
      <c r="BI30" s="1193"/>
      <c r="BJ30" s="1197"/>
      <c r="BK30" s="1193"/>
      <c r="BL30" s="1193"/>
      <c r="BM30" s="1295"/>
      <c r="BN30" s="1273"/>
      <c r="BO30" s="1273"/>
      <c r="BP30" s="1270"/>
      <c r="BQ30" s="1273"/>
      <c r="BR30" s="1273"/>
      <c r="BS30" s="1192"/>
      <c r="BT30" s="1273"/>
      <c r="BU30" s="1273"/>
      <c r="BV30" s="1192"/>
      <c r="BW30" s="1193"/>
      <c r="BX30" s="1193"/>
      <c r="BY30" s="1297"/>
      <c r="BZ30" s="1204"/>
      <c r="CA30" s="1204"/>
      <c r="CB30" s="1298"/>
      <c r="CC30" s="1204"/>
      <c r="CD30" s="1204"/>
      <c r="CE30" s="1141"/>
      <c r="CF30" s="1141"/>
      <c r="CG30" s="1141"/>
      <c r="CH30" s="1141"/>
      <c r="CI30" s="1141"/>
      <c r="CJ30" s="1141"/>
      <c r="CK30" s="1141"/>
      <c r="CL30" s="1141"/>
      <c r="CM30" s="1141"/>
      <c r="CN30" s="1141"/>
      <c r="CO30" s="1141"/>
      <c r="CP30" s="1141"/>
      <c r="CQ30" s="1141"/>
      <c r="CR30" s="1141"/>
      <c r="CS30" s="1141"/>
      <c r="CT30" s="1141"/>
      <c r="CU30" s="1141"/>
      <c r="CV30" s="1141"/>
      <c r="CW30" s="1141"/>
      <c r="CX30" s="1141"/>
      <c r="CY30" s="1141"/>
      <c r="CZ30" s="1141"/>
      <c r="DA30" s="1141"/>
      <c r="DB30" s="1141"/>
      <c r="DC30" s="1141"/>
      <c r="DD30" s="1141"/>
      <c r="DE30" s="1141"/>
      <c r="DF30" s="1141"/>
      <c r="DG30" s="1141"/>
    </row>
    <row r="31" spans="1:111" x14ac:dyDescent="0.2">
      <c r="A31" s="1207" t="s">
        <v>45</v>
      </c>
      <c r="B31" s="1208" t="s">
        <v>591</v>
      </c>
      <c r="C31" s="1209" t="s">
        <v>2</v>
      </c>
      <c r="D31" s="1299">
        <v>0.2</v>
      </c>
      <c r="E31" s="1300">
        <v>2.5000000000000001E-2</v>
      </c>
      <c r="F31" s="1217" t="s">
        <v>12</v>
      </c>
      <c r="G31" s="1217"/>
      <c r="H31" s="1301">
        <v>8.8000000000000005E-3</v>
      </c>
      <c r="I31" s="1215" t="s">
        <v>8</v>
      </c>
      <c r="J31" s="1215"/>
      <c r="K31" s="1301">
        <v>8.3000000000000001E-3</v>
      </c>
      <c r="L31" s="1215" t="s">
        <v>8</v>
      </c>
      <c r="M31" s="1215"/>
      <c r="N31" s="1301">
        <v>7.0999999999999995E-3</v>
      </c>
      <c r="O31" s="1215" t="s">
        <v>8</v>
      </c>
      <c r="P31" s="1215"/>
      <c r="Q31" s="1300">
        <v>2.4E-2</v>
      </c>
      <c r="R31" s="1217" t="s">
        <v>12</v>
      </c>
      <c r="S31" s="1217"/>
      <c r="T31" s="1300">
        <v>2.4E-2</v>
      </c>
      <c r="U31" s="1217" t="s">
        <v>12</v>
      </c>
      <c r="V31" s="1217"/>
      <c r="W31" s="1300">
        <v>1.7000000000000001E-2</v>
      </c>
      <c r="X31" s="1217" t="s">
        <v>8</v>
      </c>
      <c r="Y31" s="1217"/>
      <c r="Z31" s="1300">
        <v>2.4E-2</v>
      </c>
      <c r="AA31" s="1217" t="s">
        <v>3</v>
      </c>
      <c r="AB31" s="1217"/>
      <c r="AC31" s="1300">
        <v>3.4999999999999996E-2</v>
      </c>
      <c r="AD31" s="1217" t="s">
        <v>8</v>
      </c>
      <c r="AE31" s="1217"/>
      <c r="AF31" s="1300">
        <v>4.7E-2</v>
      </c>
      <c r="AG31" s="1217" t="s">
        <v>12</v>
      </c>
      <c r="AH31" s="1217"/>
      <c r="AI31" s="1300">
        <v>0.121</v>
      </c>
      <c r="AJ31" s="1217" t="s">
        <v>3</v>
      </c>
      <c r="AK31" s="1217"/>
      <c r="AL31" s="1302">
        <v>0.69399999999999995</v>
      </c>
      <c r="AM31" s="1217" t="s">
        <v>3</v>
      </c>
      <c r="AN31" s="1219" t="str">
        <f>(IF(((AL31/$D31)&lt;10),"&lt;10",ROUND((AL31/$D31),0)))</f>
        <v>&lt;10</v>
      </c>
      <c r="AO31" s="1300">
        <v>5.0999999999999997E-2</v>
      </c>
      <c r="AP31" s="1217" t="s">
        <v>8</v>
      </c>
      <c r="AQ31" s="1217"/>
      <c r="AR31" s="1300">
        <v>2.4E-2</v>
      </c>
      <c r="AS31" s="1217" t="s">
        <v>12</v>
      </c>
      <c r="AT31" s="1217"/>
      <c r="AU31" s="1300">
        <v>3.2000000000000001E-2</v>
      </c>
      <c r="AV31" s="1217" t="s">
        <v>8</v>
      </c>
      <c r="AW31" s="1217"/>
      <c r="AX31" s="1302">
        <v>0.315</v>
      </c>
      <c r="AY31" s="1217" t="s">
        <v>3</v>
      </c>
      <c r="AZ31" s="1219" t="str">
        <f>(IF(((AX31/$D31)&lt;10),"&lt;10",ROUND((AX31/$D31),0)))</f>
        <v>&lt;10</v>
      </c>
      <c r="BA31" s="1300">
        <v>9.3900000000000011E-2</v>
      </c>
      <c r="BB31" s="1217" t="s">
        <v>3</v>
      </c>
      <c r="BC31" s="1217"/>
      <c r="BD31" s="1300">
        <v>9.1999999999999998E-2</v>
      </c>
      <c r="BE31" s="1217" t="s">
        <v>3</v>
      </c>
      <c r="BF31" s="1217"/>
      <c r="BG31" s="1300">
        <v>7.2000000000000008E-2</v>
      </c>
      <c r="BH31" s="1217" t="s">
        <v>8</v>
      </c>
      <c r="BI31" s="1217"/>
      <c r="BJ31" s="1300">
        <v>4.5999999999999999E-2</v>
      </c>
      <c r="BK31" s="1217" t="s">
        <v>3</v>
      </c>
      <c r="BL31" s="1217"/>
      <c r="BM31" s="1302">
        <v>1.75</v>
      </c>
      <c r="BN31" s="1225" t="s">
        <v>3</v>
      </c>
      <c r="BO31" s="1219" t="str">
        <f>(IF(((BM31/$D31)&lt;10),"&lt;10",ROUND((BM31/$D31),0)))</f>
        <v>&lt;10</v>
      </c>
      <c r="BP31" s="1300">
        <v>6.0000000000000005E-2</v>
      </c>
      <c r="BQ31" s="1225" t="s">
        <v>3</v>
      </c>
      <c r="BR31" s="1225"/>
      <c r="BS31" s="1300">
        <v>1.8000000000000002E-2</v>
      </c>
      <c r="BT31" s="1225" t="s">
        <v>8</v>
      </c>
      <c r="BU31" s="1225"/>
      <c r="BV31" s="1300">
        <v>0.15</v>
      </c>
      <c r="BW31" s="1217" t="s">
        <v>8</v>
      </c>
      <c r="BX31" s="1217"/>
      <c r="BY31" s="1303">
        <v>0.12999999999999998</v>
      </c>
      <c r="BZ31" s="1227" t="s">
        <v>8</v>
      </c>
      <c r="CA31" s="1227"/>
      <c r="CB31" s="1227">
        <v>0.11</v>
      </c>
      <c r="CC31" s="1227" t="s">
        <v>8</v>
      </c>
      <c r="CD31" s="1227"/>
    </row>
    <row r="32" spans="1:111" x14ac:dyDescent="0.2">
      <c r="A32" s="1229" t="s">
        <v>46</v>
      </c>
      <c r="B32" s="1230" t="s">
        <v>591</v>
      </c>
      <c r="C32" s="1209" t="s">
        <v>2</v>
      </c>
      <c r="D32" s="1304">
        <v>0.2</v>
      </c>
      <c r="E32" s="1305">
        <v>2.5000000000000001E-2</v>
      </c>
      <c r="F32" s="1237" t="s">
        <v>12</v>
      </c>
      <c r="G32" s="1237"/>
      <c r="H32" s="1306">
        <v>9.4000000000000004E-3</v>
      </c>
      <c r="I32" s="1234" t="s">
        <v>8</v>
      </c>
      <c r="J32" s="1234"/>
      <c r="K32" s="1306">
        <v>9.4000000000000004E-3</v>
      </c>
      <c r="L32" s="1234" t="s">
        <v>8</v>
      </c>
      <c r="M32" s="1234"/>
      <c r="N32" s="1306">
        <v>5.4000000000000003E-3</v>
      </c>
      <c r="O32" s="1234" t="s">
        <v>8</v>
      </c>
      <c r="P32" s="1234"/>
      <c r="Q32" s="1305">
        <v>2.4E-2</v>
      </c>
      <c r="R32" s="1237" t="s">
        <v>12</v>
      </c>
      <c r="S32" s="1237"/>
      <c r="T32" s="1305">
        <v>2.4E-2</v>
      </c>
      <c r="U32" s="1237" t="s">
        <v>12</v>
      </c>
      <c r="V32" s="1237"/>
      <c r="W32" s="1305">
        <v>3.0000000000000002E-2</v>
      </c>
      <c r="X32" s="1237" t="s">
        <v>8</v>
      </c>
      <c r="Y32" s="1237"/>
      <c r="Z32" s="1305">
        <v>2.4E-2</v>
      </c>
      <c r="AA32" s="1237" t="s">
        <v>12</v>
      </c>
      <c r="AB32" s="1237"/>
      <c r="AC32" s="1305">
        <v>1.6E-2</v>
      </c>
      <c r="AD32" s="1237" t="s">
        <v>8</v>
      </c>
      <c r="AE32" s="1237"/>
      <c r="AF32" s="1305">
        <v>4.7E-2</v>
      </c>
      <c r="AG32" s="1237" t="s">
        <v>12</v>
      </c>
      <c r="AH32" s="1237"/>
      <c r="AI32" s="1305">
        <v>4.8000000000000001E-2</v>
      </c>
      <c r="AJ32" s="1237" t="s">
        <v>12</v>
      </c>
      <c r="AK32" s="1237"/>
      <c r="AL32" s="1305">
        <v>0.26400000000000001</v>
      </c>
      <c r="AM32" s="1237" t="s">
        <v>12</v>
      </c>
      <c r="AN32" s="1237"/>
      <c r="AO32" s="1305">
        <v>0.12000000000000001</v>
      </c>
      <c r="AP32" s="1237" t="s">
        <v>8</v>
      </c>
      <c r="AQ32" s="1237"/>
      <c r="AR32" s="1305">
        <v>2.4E-2</v>
      </c>
      <c r="AS32" s="1237" t="s">
        <v>12</v>
      </c>
      <c r="AT32" s="1237"/>
      <c r="AU32" s="1305">
        <v>9.0999999999999987E-3</v>
      </c>
      <c r="AV32" s="1237" t="s">
        <v>8</v>
      </c>
      <c r="AW32" s="1237"/>
      <c r="AX32" s="1305">
        <v>2.4E-2</v>
      </c>
      <c r="AY32" s="1237" t="s">
        <v>12</v>
      </c>
      <c r="AZ32" s="1237"/>
      <c r="BA32" s="1305">
        <v>2.5700000000000001E-2</v>
      </c>
      <c r="BB32" s="1237" t="s">
        <v>12</v>
      </c>
      <c r="BC32" s="1237"/>
      <c r="BD32" s="1305">
        <v>2.4E-2</v>
      </c>
      <c r="BE32" s="1237" t="s">
        <v>12</v>
      </c>
      <c r="BF32" s="1237"/>
      <c r="BG32" s="1305">
        <v>1.4E-2</v>
      </c>
      <c r="BH32" s="1237" t="s">
        <v>8</v>
      </c>
      <c r="BI32" s="1237"/>
      <c r="BJ32" s="1305">
        <v>2.4E-2</v>
      </c>
      <c r="BK32" s="1237" t="s">
        <v>12</v>
      </c>
      <c r="BL32" s="1237"/>
      <c r="BM32" s="1305">
        <v>2.8000000000000001E-2</v>
      </c>
      <c r="BN32" s="1239" t="s">
        <v>3</v>
      </c>
      <c r="BO32" s="1239"/>
      <c r="BP32" s="1305">
        <v>2.4E-2</v>
      </c>
      <c r="BQ32" s="1239" t="s">
        <v>12</v>
      </c>
      <c r="BR32" s="1239"/>
      <c r="BS32" s="1305">
        <v>9.5999999999999992E-3</v>
      </c>
      <c r="BT32" s="1239" t="s">
        <v>8</v>
      </c>
      <c r="BU32" s="1239"/>
      <c r="BV32" s="1305">
        <v>1.2999999999999999E-2</v>
      </c>
      <c r="BW32" s="1237" t="s">
        <v>8</v>
      </c>
      <c r="BX32" s="1237"/>
      <c r="BY32" s="1307">
        <v>2.9000000000000001E-2</v>
      </c>
      <c r="BZ32" s="1241" t="s">
        <v>8</v>
      </c>
      <c r="CA32" s="1241"/>
      <c r="CB32" s="1241">
        <v>6.3E-2</v>
      </c>
      <c r="CC32" s="1241" t="s">
        <v>8</v>
      </c>
      <c r="CD32" s="1241"/>
    </row>
    <row r="33" spans="1:82" x14ac:dyDescent="0.2">
      <c r="A33" s="1229" t="s">
        <v>47</v>
      </c>
      <c r="B33" s="1230" t="s">
        <v>591</v>
      </c>
      <c r="C33" s="1209" t="s">
        <v>2</v>
      </c>
      <c r="D33" s="1304">
        <v>0.2</v>
      </c>
      <c r="E33" s="1305">
        <v>8.5000000000000006E-2</v>
      </c>
      <c r="F33" s="1237" t="s">
        <v>3</v>
      </c>
      <c r="G33" s="1237"/>
      <c r="H33" s="1306">
        <v>4.1999999999999996E-2</v>
      </c>
      <c r="I33" s="1234" t="s">
        <v>8</v>
      </c>
      <c r="J33" s="1234"/>
      <c r="K33" s="1306">
        <v>3.9E-2</v>
      </c>
      <c r="L33" s="1234" t="s">
        <v>8</v>
      </c>
      <c r="M33" s="1234"/>
      <c r="N33" s="1306">
        <v>2.7E-2</v>
      </c>
      <c r="O33" s="1234" t="s">
        <v>8</v>
      </c>
      <c r="P33" s="1234"/>
      <c r="Q33" s="1305">
        <v>2.4E-2</v>
      </c>
      <c r="R33" s="1237" t="s">
        <v>12</v>
      </c>
      <c r="S33" s="1237"/>
      <c r="T33" s="1305">
        <v>5.8000000000000003E-2</v>
      </c>
      <c r="U33" s="1237" t="s">
        <v>3</v>
      </c>
      <c r="V33" s="1237"/>
      <c r="W33" s="1305">
        <v>9.5000000000000001E-2</v>
      </c>
      <c r="X33" s="1237" t="s">
        <v>8</v>
      </c>
      <c r="Y33" s="1237"/>
      <c r="Z33" s="1305">
        <v>9.8999999999999991E-2</v>
      </c>
      <c r="AA33" s="1237" t="s">
        <v>3</v>
      </c>
      <c r="AB33" s="1237"/>
      <c r="AC33" s="1305">
        <v>0.2</v>
      </c>
      <c r="AD33" s="1237" t="s">
        <v>8</v>
      </c>
      <c r="AE33" s="1237"/>
      <c r="AF33" s="1305">
        <v>6.9999999999999993E-2</v>
      </c>
      <c r="AG33" s="1237" t="s">
        <v>3</v>
      </c>
      <c r="AH33" s="1237"/>
      <c r="AI33" s="1308">
        <v>0.25</v>
      </c>
      <c r="AJ33" s="1237" t="s">
        <v>3</v>
      </c>
      <c r="AK33" s="1219" t="str">
        <f>(IF(((AI33/$D33)&lt;10),"&lt;10",ROUND((AI33/$D33),0)))</f>
        <v>&lt;10</v>
      </c>
      <c r="AL33" s="1308">
        <v>0.52400000000000002</v>
      </c>
      <c r="AM33" s="1237" t="s">
        <v>3</v>
      </c>
      <c r="AN33" s="1219" t="str">
        <f>(IF(((AL33/$D33)&lt;10),"&lt;10",ROUND((AL33/$D33),0)))</f>
        <v>&lt;10</v>
      </c>
      <c r="AO33" s="1308">
        <v>0.21000000000000002</v>
      </c>
      <c r="AP33" s="1237" t="s">
        <v>8</v>
      </c>
      <c r="AQ33" s="1219" t="str">
        <f>(IF(((AO33/$D33)&lt;10),"&lt;10",ROUND((AO33/$D33),0)))</f>
        <v>&lt;10</v>
      </c>
      <c r="AR33" s="1305">
        <v>6.4000000000000001E-2</v>
      </c>
      <c r="AS33" s="1237" t="s">
        <v>3</v>
      </c>
      <c r="AT33" s="1237"/>
      <c r="AU33" s="1305">
        <v>0.19</v>
      </c>
      <c r="AV33" s="1237" t="s">
        <v>8</v>
      </c>
      <c r="AW33" s="1237"/>
      <c r="AX33" s="1308">
        <v>0.44</v>
      </c>
      <c r="AY33" s="1237" t="s">
        <v>3</v>
      </c>
      <c r="AZ33" s="1219" t="str">
        <f>(IF(((AX33/$D33)&lt;10),"&lt;10",ROUND((AX33/$D33),0)))</f>
        <v>&lt;10</v>
      </c>
      <c r="BA33" s="1308">
        <v>0.36699999999999999</v>
      </c>
      <c r="BB33" s="1237" t="s">
        <v>3</v>
      </c>
      <c r="BC33" s="1219" t="str">
        <f>(IF(((BA33/$D33)&lt;10),"&lt;10",ROUND((BA33/$D33),0)))</f>
        <v>&lt;10</v>
      </c>
      <c r="BD33" s="1308">
        <v>0.47</v>
      </c>
      <c r="BE33" s="1237" t="s">
        <v>3</v>
      </c>
      <c r="BF33" s="1219" t="str">
        <f>(IF(((BD33/$D33)&lt;10),"&lt;10",ROUND((BD33/$D33),0)))</f>
        <v>&lt;10</v>
      </c>
      <c r="BG33" s="1308">
        <v>0.42000000000000004</v>
      </c>
      <c r="BH33" s="1237" t="s">
        <v>8</v>
      </c>
      <c r="BI33" s="1219" t="str">
        <f>(IF(((BG33/$D33)&lt;10),"&lt;10",ROUND((BG33/$D33),0)))</f>
        <v>&lt;10</v>
      </c>
      <c r="BJ33" s="1305">
        <v>3.9E-2</v>
      </c>
      <c r="BK33" s="1237" t="s">
        <v>3</v>
      </c>
      <c r="BL33" s="1237"/>
      <c r="BM33" s="1308">
        <v>1.27</v>
      </c>
      <c r="BN33" s="1239" t="s">
        <v>3</v>
      </c>
      <c r="BO33" s="1219" t="str">
        <f>(IF(((BM33/$D33)&lt;10),"&lt;10",ROUND((BM33/$D33),0)))</f>
        <v>&lt;10</v>
      </c>
      <c r="BP33" s="1305">
        <v>5.3999999999999999E-2</v>
      </c>
      <c r="BQ33" s="1239" t="s">
        <v>3</v>
      </c>
      <c r="BR33" s="1239"/>
      <c r="BS33" s="1305">
        <v>6.0000000000000005E-2</v>
      </c>
      <c r="BT33" s="1239" t="s">
        <v>8</v>
      </c>
      <c r="BU33" s="1239"/>
      <c r="BV33" s="1308">
        <v>0.37</v>
      </c>
      <c r="BW33" s="1237" t="s">
        <v>8</v>
      </c>
      <c r="BX33" s="1219" t="str">
        <f>(IF(((BV33/$D33)&lt;10),"&lt;10",ROUND((BV33/$D33),0)))</f>
        <v>&lt;10</v>
      </c>
      <c r="BY33" s="1309">
        <v>0.34</v>
      </c>
      <c r="BZ33" s="1241" t="s">
        <v>8</v>
      </c>
      <c r="CA33" s="1219" t="str">
        <f>(IF(((BY33/$D33)&lt;10),"&lt;10",ROUND((BY33/$D33),0)))</f>
        <v>&lt;10</v>
      </c>
      <c r="CB33" s="1310">
        <v>0.5</v>
      </c>
      <c r="CC33" s="1241" t="s">
        <v>8</v>
      </c>
      <c r="CD33" s="1219" t="str">
        <f>(IF(((CB33/$D33)&lt;10),"&lt;10",ROUND((CB33/$D33),0)))</f>
        <v>&lt;10</v>
      </c>
    </row>
    <row r="34" spans="1:82" x14ac:dyDescent="0.2">
      <c r="A34" s="1229" t="s">
        <v>48</v>
      </c>
      <c r="B34" s="1230" t="s">
        <v>591</v>
      </c>
      <c r="C34" s="1230">
        <v>1.1999999999999999E-3</v>
      </c>
      <c r="D34" s="1209" t="s">
        <v>2</v>
      </c>
      <c r="E34" s="1311">
        <v>0.44</v>
      </c>
      <c r="F34" s="1237" t="s">
        <v>3</v>
      </c>
      <c r="G34" s="1219">
        <f t="shared" ref="G34:G36" si="39">(IF(((E34/$C34)&lt;10),"&lt;10",ROUND((E34/$C34),0)))</f>
        <v>367</v>
      </c>
      <c r="H34" s="1312">
        <v>0.13999999999999999</v>
      </c>
      <c r="I34" s="1234" t="s">
        <v>8</v>
      </c>
      <c r="J34" s="1219">
        <f t="shared" ref="J34:J36" si="40">(IF(((H34/$C34)&lt;10),"&lt;10",ROUND((H34/$C34),0)))</f>
        <v>117</v>
      </c>
      <c r="K34" s="1312">
        <v>0.15</v>
      </c>
      <c r="L34" s="1234" t="s">
        <v>8</v>
      </c>
      <c r="M34" s="1219">
        <f t="shared" ref="M34:M36" si="41">(IF(((K34/$C34)&lt;10),"&lt;10",ROUND((K34/$C34),0)))</f>
        <v>125</v>
      </c>
      <c r="N34" s="1312">
        <v>9.2999999999999999E-2</v>
      </c>
      <c r="O34" s="1234" t="s">
        <v>8</v>
      </c>
      <c r="P34" s="1219">
        <f t="shared" ref="P34:P36" si="42">(IF(((N34/$C34)&lt;10),"&lt;10",ROUND((N34/$C34),0)))</f>
        <v>78</v>
      </c>
      <c r="Q34" s="1311">
        <v>2.5000000000000001E-2</v>
      </c>
      <c r="R34" s="1237" t="s">
        <v>3</v>
      </c>
      <c r="S34" s="1219">
        <f t="shared" ref="S34" si="43">(IF(((Q34/$C34)&lt;10),"&lt;10",ROUND((Q34/$C34),0)))</f>
        <v>21</v>
      </c>
      <c r="T34" s="1311">
        <v>0.19</v>
      </c>
      <c r="U34" s="1237" t="s">
        <v>3</v>
      </c>
      <c r="V34" s="1219">
        <f t="shared" ref="V34:V36" si="44">(IF(((T34/$C34)&lt;10),"&lt;10",ROUND((T34/$C34),0)))</f>
        <v>158</v>
      </c>
      <c r="W34" s="1311">
        <v>0.21000000000000002</v>
      </c>
      <c r="X34" s="1237" t="s">
        <v>8</v>
      </c>
      <c r="Y34" s="1219">
        <f t="shared" ref="Y34:Y36" si="45">(IF(((W34/$C34)&lt;10),"&lt;10",ROUND((W34/$C34),0)))</f>
        <v>175</v>
      </c>
      <c r="Z34" s="1311">
        <v>0.39</v>
      </c>
      <c r="AA34" s="1237" t="s">
        <v>3</v>
      </c>
      <c r="AB34" s="1219">
        <f t="shared" ref="AB34:AB40" si="46">(IF(((Z34/$C34)&lt;10),"&lt;10",ROUND((Z34/$C34),0)))</f>
        <v>325</v>
      </c>
      <c r="AC34" s="1311">
        <v>0.28999999999999998</v>
      </c>
      <c r="AD34" s="1237" t="s">
        <v>8</v>
      </c>
      <c r="AE34" s="1219">
        <f t="shared" ref="AE34:AE36" si="47">(IF(((AC34/$C34)&lt;10),"&lt;10",ROUND((AC34/$C34),0)))</f>
        <v>242</v>
      </c>
      <c r="AF34" s="1311">
        <v>0.34600000000000003</v>
      </c>
      <c r="AG34" s="1237" t="s">
        <v>3</v>
      </c>
      <c r="AH34" s="1219">
        <f t="shared" ref="AH34:AH36" si="48">(IF(((AF34/$C34)&lt;10),"&lt;10",ROUND((AF34/$C34),0)))</f>
        <v>288</v>
      </c>
      <c r="AI34" s="1313">
        <v>0.69899999999999995</v>
      </c>
      <c r="AJ34" s="1237" t="s">
        <v>3</v>
      </c>
      <c r="AK34" s="1219">
        <f t="shared" ref="AK34:AK36" si="49">(IF(((AI34/$C34)&lt;10),"&lt;10",ROUND((AI34/$C34),0)))</f>
        <v>583</v>
      </c>
      <c r="AL34" s="1313">
        <v>1.34</v>
      </c>
      <c r="AM34" s="1237" t="s">
        <v>3</v>
      </c>
      <c r="AN34" s="1314">
        <f t="shared" ref="AN34:AN36" si="50">(IF(((AL34/$C34)&lt;10),"&lt;10",ROUND((AL34/$C34),0)))</f>
        <v>1117</v>
      </c>
      <c r="AO34" s="1313">
        <v>0.42000000000000004</v>
      </c>
      <c r="AP34" s="1237" t="s">
        <v>8</v>
      </c>
      <c r="AQ34" s="1219">
        <f t="shared" ref="AQ34:AQ36" si="51">(IF(((AO34/$C34)&lt;10),"&lt;10",ROUND((AO34/$C34),0)))</f>
        <v>350</v>
      </c>
      <c r="AR34" s="1313">
        <v>0.22</v>
      </c>
      <c r="AS34" s="1237" t="s">
        <v>3</v>
      </c>
      <c r="AT34" s="1219">
        <f t="shared" ref="AT34:AT36" si="52">(IF(((AR34/$C34)&lt;10),"&lt;10",ROUND((AR34/$C34),0)))</f>
        <v>183</v>
      </c>
      <c r="AU34" s="1313">
        <v>0.27</v>
      </c>
      <c r="AV34" s="1237" t="s">
        <v>8</v>
      </c>
      <c r="AW34" s="1219">
        <f t="shared" ref="AW34:AW40" si="53">(IF(((AU34/$C34)&lt;10),"&lt;10",ROUND((AU34/$C34),0)))</f>
        <v>225</v>
      </c>
      <c r="AX34" s="1238">
        <v>0.77899999999999991</v>
      </c>
      <c r="AY34" s="1315" t="s">
        <v>3</v>
      </c>
      <c r="AZ34" s="1219">
        <f t="shared" ref="AZ34:AZ36" si="54">(IF(((AX34/$C34)&lt;10),"&lt;10",ROUND((AX34/$C34),0)))</f>
        <v>649</v>
      </c>
      <c r="BA34" s="1238">
        <v>0.38</v>
      </c>
      <c r="BB34" s="1237" t="s">
        <v>3</v>
      </c>
      <c r="BC34" s="1219">
        <f t="shared" ref="BC34:BC36" si="55">(IF(((BA34/$C34)&lt;10),"&lt;10",ROUND((BA34/$C34),0)))</f>
        <v>317</v>
      </c>
      <c r="BD34" s="1313">
        <v>1.1000000000000001</v>
      </c>
      <c r="BE34" s="1237" t="s">
        <v>3</v>
      </c>
      <c r="BF34" s="1219">
        <f t="shared" ref="BF34:BF36" si="56">(IF(((BD34/$C34)&lt;10),"&lt;10",ROUND((BD34/$C34),0)))</f>
        <v>917</v>
      </c>
      <c r="BG34" s="1313">
        <v>0.55999999999999994</v>
      </c>
      <c r="BH34" s="1237" t="s">
        <v>8</v>
      </c>
      <c r="BI34" s="1219">
        <f t="shared" ref="BI34:BI36" si="57">(IF(((BG34/$C34)&lt;10),"&lt;10",ROUND((BG34/$C34),0)))</f>
        <v>467</v>
      </c>
      <c r="BJ34" s="1313">
        <v>3.0000000000000002E-2</v>
      </c>
      <c r="BK34" s="1237" t="s">
        <v>3</v>
      </c>
      <c r="BL34" s="1219">
        <f t="shared" ref="BL34" si="58">(IF(((BJ34/$C34)&lt;10),"&lt;10",ROUND((BJ34/$C34),0)))</f>
        <v>25</v>
      </c>
      <c r="BM34" s="1238">
        <v>0.29599999999999999</v>
      </c>
      <c r="BN34" s="1239" t="s">
        <v>3</v>
      </c>
      <c r="BO34" s="1219">
        <f t="shared" ref="BO34:BO36" si="59">(IF(((BM34/$C34)&lt;10),"&lt;10",ROUND((BM34/$C34),0)))</f>
        <v>247</v>
      </c>
      <c r="BP34" s="1313">
        <v>7.2999999999999995E-2</v>
      </c>
      <c r="BQ34" s="1239" t="s">
        <v>3</v>
      </c>
      <c r="BR34" s="1219">
        <f t="shared" ref="BR34:BR36" si="60">(IF(((BP34/$C34)&lt;10),"&lt;10",ROUND((BP34/$C34),0)))</f>
        <v>61</v>
      </c>
      <c r="BS34" s="1313">
        <v>0.12000000000000001</v>
      </c>
      <c r="BT34" s="1239" t="s">
        <v>8</v>
      </c>
      <c r="BU34" s="1219">
        <f t="shared" ref="BU34:BU36" si="61">(IF(((BS34/$C34)&lt;10),"&lt;10",ROUND((BS34/$C34),0)))</f>
        <v>100</v>
      </c>
      <c r="BV34" s="1313">
        <v>0.8899999999999999</v>
      </c>
      <c r="BW34" s="1237" t="s">
        <v>8</v>
      </c>
      <c r="BX34" s="1219">
        <f t="shared" ref="BX34:BX36" si="62">(IF(((BV34/$C34)&lt;10),"&lt;10",ROUND((BV34/$C34),0)))</f>
        <v>742</v>
      </c>
      <c r="BY34" s="1316">
        <v>0.96000000000000008</v>
      </c>
      <c r="BZ34" s="1241" t="s">
        <v>8</v>
      </c>
      <c r="CA34" s="1219">
        <f t="shared" ref="CA34:CA36" si="63">(IF(((BY34/$C34)&lt;10),"&lt;10",ROUND((BY34/$C34),0)))</f>
        <v>800</v>
      </c>
      <c r="CB34" s="1317">
        <v>0.61</v>
      </c>
      <c r="CC34" s="1241" t="s">
        <v>8</v>
      </c>
      <c r="CD34" s="1219">
        <f t="shared" ref="CD34:CD36" si="64">(IF(((CB34/$C34)&lt;10),"&lt;10",ROUND((CB34/$C34),0)))</f>
        <v>508</v>
      </c>
    </row>
    <row r="35" spans="1:82" x14ac:dyDescent="0.2">
      <c r="A35" s="1229" t="s">
        <v>49</v>
      </c>
      <c r="B35" s="1230" t="s">
        <v>591</v>
      </c>
      <c r="C35" s="1230">
        <v>1.2E-4</v>
      </c>
      <c r="D35" s="1209" t="s">
        <v>2</v>
      </c>
      <c r="E35" s="1311">
        <v>0.42000000000000004</v>
      </c>
      <c r="F35" s="1237" t="s">
        <v>3</v>
      </c>
      <c r="G35" s="1314">
        <f t="shared" si="39"/>
        <v>3500</v>
      </c>
      <c r="H35" s="1312">
        <v>0.12000000000000001</v>
      </c>
      <c r="I35" s="1234" t="s">
        <v>8</v>
      </c>
      <c r="J35" s="1314">
        <f t="shared" si="40"/>
        <v>1000</v>
      </c>
      <c r="K35" s="1312">
        <v>0.12999999999999998</v>
      </c>
      <c r="L35" s="1234" t="s">
        <v>8</v>
      </c>
      <c r="M35" s="1314">
        <f t="shared" si="41"/>
        <v>1083</v>
      </c>
      <c r="N35" s="1312">
        <v>7.5999999999999998E-2</v>
      </c>
      <c r="O35" s="1234" t="s">
        <v>8</v>
      </c>
      <c r="P35" s="1219">
        <f t="shared" si="42"/>
        <v>633</v>
      </c>
      <c r="Q35" s="1305">
        <v>2.4E-2</v>
      </c>
      <c r="R35" s="1237" t="s">
        <v>12</v>
      </c>
      <c r="S35" s="1237"/>
      <c r="T35" s="1311">
        <v>0.19</v>
      </c>
      <c r="U35" s="1237" t="s">
        <v>3</v>
      </c>
      <c r="V35" s="1314">
        <f t="shared" si="44"/>
        <v>1583</v>
      </c>
      <c r="W35" s="1311">
        <v>0.23</v>
      </c>
      <c r="X35" s="1237" t="s">
        <v>8</v>
      </c>
      <c r="Y35" s="1314">
        <f t="shared" si="45"/>
        <v>1917</v>
      </c>
      <c r="Z35" s="1311">
        <v>0.39</v>
      </c>
      <c r="AA35" s="1237" t="s">
        <v>3</v>
      </c>
      <c r="AB35" s="1314">
        <f t="shared" si="46"/>
        <v>3250</v>
      </c>
      <c r="AC35" s="1311">
        <v>0.27</v>
      </c>
      <c r="AD35" s="1237" t="s">
        <v>8</v>
      </c>
      <c r="AE35" s="1314">
        <f t="shared" si="47"/>
        <v>2250</v>
      </c>
      <c r="AF35" s="1311">
        <v>0.316</v>
      </c>
      <c r="AG35" s="1237" t="s">
        <v>3</v>
      </c>
      <c r="AH35" s="1314">
        <f t="shared" si="48"/>
        <v>2633</v>
      </c>
      <c r="AI35" s="1313">
        <v>0.58200000000000007</v>
      </c>
      <c r="AJ35" s="1237" t="s">
        <v>3</v>
      </c>
      <c r="AK35" s="1314">
        <f t="shared" si="49"/>
        <v>4850</v>
      </c>
      <c r="AL35" s="1313">
        <v>1.63</v>
      </c>
      <c r="AM35" s="1237" t="s">
        <v>3</v>
      </c>
      <c r="AN35" s="1314">
        <f t="shared" si="50"/>
        <v>13583</v>
      </c>
      <c r="AO35" s="1313">
        <v>0.68</v>
      </c>
      <c r="AP35" s="1237" t="s">
        <v>8</v>
      </c>
      <c r="AQ35" s="1314">
        <f t="shared" si="51"/>
        <v>5667</v>
      </c>
      <c r="AR35" s="1313">
        <v>0.22</v>
      </c>
      <c r="AS35" s="1237" t="s">
        <v>3</v>
      </c>
      <c r="AT35" s="1314">
        <f t="shared" si="52"/>
        <v>1833</v>
      </c>
      <c r="AU35" s="1313">
        <v>0.21000000000000002</v>
      </c>
      <c r="AV35" s="1237" t="s">
        <v>8</v>
      </c>
      <c r="AW35" s="1314">
        <f t="shared" si="53"/>
        <v>1750</v>
      </c>
      <c r="AX35" s="1238">
        <v>0.19699999999999998</v>
      </c>
      <c r="AY35" s="1315" t="s">
        <v>3</v>
      </c>
      <c r="AZ35" s="1314">
        <f t="shared" si="54"/>
        <v>1642</v>
      </c>
      <c r="BA35" s="1238">
        <v>0.316</v>
      </c>
      <c r="BB35" s="1237" t="s">
        <v>3</v>
      </c>
      <c r="BC35" s="1314">
        <f t="shared" si="55"/>
        <v>2633</v>
      </c>
      <c r="BD35" s="1313">
        <v>0.8899999999999999</v>
      </c>
      <c r="BE35" s="1237" t="s">
        <v>3</v>
      </c>
      <c r="BF35" s="1314">
        <f t="shared" si="56"/>
        <v>7417</v>
      </c>
      <c r="BG35" s="1313">
        <v>0.41</v>
      </c>
      <c r="BH35" s="1237" t="s">
        <v>8</v>
      </c>
      <c r="BI35" s="1314">
        <f t="shared" si="57"/>
        <v>3417</v>
      </c>
      <c r="BJ35" s="1305">
        <v>2.4E-2</v>
      </c>
      <c r="BK35" s="1237" t="s">
        <v>12</v>
      </c>
      <c r="BL35" s="1237"/>
      <c r="BM35" s="1238">
        <v>0.16600000000000001</v>
      </c>
      <c r="BN35" s="1239" t="s">
        <v>3</v>
      </c>
      <c r="BO35" s="1314">
        <f t="shared" si="59"/>
        <v>1383</v>
      </c>
      <c r="BP35" s="1313">
        <v>6.8000000000000005E-2</v>
      </c>
      <c r="BQ35" s="1239" t="s">
        <v>3</v>
      </c>
      <c r="BR35" s="1219">
        <f t="shared" si="60"/>
        <v>567</v>
      </c>
      <c r="BS35" s="1313">
        <v>0.12000000000000001</v>
      </c>
      <c r="BT35" s="1239" t="s">
        <v>8</v>
      </c>
      <c r="BU35" s="1314">
        <f t="shared" si="61"/>
        <v>1000</v>
      </c>
      <c r="BV35" s="1313">
        <v>0.73</v>
      </c>
      <c r="BW35" s="1237" t="s">
        <v>8</v>
      </c>
      <c r="BX35" s="1314">
        <f t="shared" si="62"/>
        <v>6083</v>
      </c>
      <c r="BY35" s="1316">
        <v>0.93</v>
      </c>
      <c r="BZ35" s="1241" t="s">
        <v>8</v>
      </c>
      <c r="CA35" s="1314">
        <f t="shared" si="63"/>
        <v>7750</v>
      </c>
      <c r="CB35" s="1317">
        <v>0.67</v>
      </c>
      <c r="CC35" s="1241" t="s">
        <v>8</v>
      </c>
      <c r="CD35" s="1314">
        <f t="shared" si="64"/>
        <v>5583</v>
      </c>
    </row>
    <row r="36" spans="1:82" x14ac:dyDescent="0.2">
      <c r="A36" s="1229" t="s">
        <v>50</v>
      </c>
      <c r="B36" s="1230" t="s">
        <v>591</v>
      </c>
      <c r="C36" s="1230">
        <v>1.1999999999999999E-3</v>
      </c>
      <c r="D36" s="1209" t="s">
        <v>2</v>
      </c>
      <c r="E36" s="1311">
        <v>1.1000000000000001</v>
      </c>
      <c r="F36" s="1237" t="s">
        <v>3</v>
      </c>
      <c r="G36" s="1219">
        <f t="shared" si="39"/>
        <v>917</v>
      </c>
      <c r="H36" s="1312">
        <v>0.25999999999999995</v>
      </c>
      <c r="I36" s="1234" t="s">
        <v>8</v>
      </c>
      <c r="J36" s="1219">
        <f t="shared" si="40"/>
        <v>217</v>
      </c>
      <c r="K36" s="1312">
        <v>0.27</v>
      </c>
      <c r="L36" s="1234" t="s">
        <v>8</v>
      </c>
      <c r="M36" s="1219">
        <f t="shared" si="41"/>
        <v>225</v>
      </c>
      <c r="N36" s="1312">
        <v>0.17</v>
      </c>
      <c r="O36" s="1234" t="s">
        <v>8</v>
      </c>
      <c r="P36" s="1219">
        <f t="shared" si="42"/>
        <v>142</v>
      </c>
      <c r="Q36" s="1305">
        <v>2.4E-2</v>
      </c>
      <c r="R36" s="1237" t="s">
        <v>12</v>
      </c>
      <c r="S36" s="1237"/>
      <c r="T36" s="1311">
        <v>0.43</v>
      </c>
      <c r="U36" s="1237" t="s">
        <v>3</v>
      </c>
      <c r="V36" s="1219">
        <f t="shared" si="44"/>
        <v>358</v>
      </c>
      <c r="W36" s="1311">
        <v>0.4</v>
      </c>
      <c r="X36" s="1237" t="s">
        <v>8</v>
      </c>
      <c r="Y36" s="1219">
        <f t="shared" si="45"/>
        <v>333</v>
      </c>
      <c r="Z36" s="1311">
        <v>0.75</v>
      </c>
      <c r="AA36" s="1237" t="s">
        <v>3</v>
      </c>
      <c r="AB36" s="1219">
        <f t="shared" si="46"/>
        <v>625</v>
      </c>
      <c r="AC36" s="1311">
        <v>0.45</v>
      </c>
      <c r="AD36" s="1237" t="s">
        <v>8</v>
      </c>
      <c r="AE36" s="1219">
        <f t="shared" si="47"/>
        <v>375</v>
      </c>
      <c r="AF36" s="1311">
        <v>0.82799999999999996</v>
      </c>
      <c r="AG36" s="1237" t="s">
        <v>3</v>
      </c>
      <c r="AH36" s="1219">
        <f t="shared" si="48"/>
        <v>690</v>
      </c>
      <c r="AI36" s="1313">
        <v>1.17</v>
      </c>
      <c r="AJ36" s="1237" t="s">
        <v>3</v>
      </c>
      <c r="AK36" s="1219">
        <f t="shared" si="49"/>
        <v>975</v>
      </c>
      <c r="AL36" s="1313">
        <v>1.64</v>
      </c>
      <c r="AM36" s="1237" t="s">
        <v>3</v>
      </c>
      <c r="AN36" s="1219">
        <f t="shared" si="50"/>
        <v>1367</v>
      </c>
      <c r="AO36" s="1313">
        <v>0.94</v>
      </c>
      <c r="AP36" s="1237" t="s">
        <v>8</v>
      </c>
      <c r="AQ36" s="1219">
        <f t="shared" si="51"/>
        <v>783</v>
      </c>
      <c r="AR36" s="1313">
        <v>0.49</v>
      </c>
      <c r="AS36" s="1237" t="s">
        <v>3</v>
      </c>
      <c r="AT36" s="1219">
        <f t="shared" si="52"/>
        <v>408</v>
      </c>
      <c r="AU36" s="1313">
        <v>0.37</v>
      </c>
      <c r="AV36" s="1237" t="s">
        <v>8</v>
      </c>
      <c r="AW36" s="1219">
        <f t="shared" si="53"/>
        <v>308</v>
      </c>
      <c r="AX36" s="1238">
        <v>0.372</v>
      </c>
      <c r="AY36" s="1315" t="s">
        <v>3</v>
      </c>
      <c r="AZ36" s="1219">
        <f t="shared" si="54"/>
        <v>310</v>
      </c>
      <c r="BA36" s="1238">
        <v>0.68300000000000005</v>
      </c>
      <c r="BB36" s="1237" t="s">
        <v>3</v>
      </c>
      <c r="BC36" s="1219">
        <f t="shared" si="55"/>
        <v>569</v>
      </c>
      <c r="BD36" s="1313">
        <v>1.7</v>
      </c>
      <c r="BE36" s="1237" t="s">
        <v>3</v>
      </c>
      <c r="BF36" s="1314">
        <f t="shared" si="56"/>
        <v>1417</v>
      </c>
      <c r="BG36" s="1313">
        <v>0.69</v>
      </c>
      <c r="BH36" s="1237" t="s">
        <v>8</v>
      </c>
      <c r="BI36" s="1219">
        <f t="shared" si="57"/>
        <v>575</v>
      </c>
      <c r="BJ36" s="1305">
        <v>2.4E-2</v>
      </c>
      <c r="BK36" s="1237" t="s">
        <v>12</v>
      </c>
      <c r="BL36" s="1237"/>
      <c r="BM36" s="1238">
        <v>0.25999999999999995</v>
      </c>
      <c r="BN36" s="1239" t="s">
        <v>3</v>
      </c>
      <c r="BO36" s="1219">
        <f t="shared" si="59"/>
        <v>217</v>
      </c>
      <c r="BP36" s="1313">
        <v>0.15</v>
      </c>
      <c r="BQ36" s="1239" t="s">
        <v>3</v>
      </c>
      <c r="BR36" s="1219">
        <f t="shared" si="60"/>
        <v>125</v>
      </c>
      <c r="BS36" s="1313">
        <v>0.22</v>
      </c>
      <c r="BT36" s="1239" t="s">
        <v>8</v>
      </c>
      <c r="BU36" s="1219">
        <f t="shared" si="61"/>
        <v>183</v>
      </c>
      <c r="BV36" s="1313">
        <v>1.1000000000000001</v>
      </c>
      <c r="BW36" s="1237" t="s">
        <v>8</v>
      </c>
      <c r="BX36" s="1219">
        <f t="shared" si="62"/>
        <v>917</v>
      </c>
      <c r="BY36" s="1316">
        <v>1.4</v>
      </c>
      <c r="BZ36" s="1241" t="s">
        <v>8</v>
      </c>
      <c r="CA36" s="1314">
        <f t="shared" si="63"/>
        <v>1167</v>
      </c>
      <c r="CB36" s="1317">
        <v>1</v>
      </c>
      <c r="CC36" s="1241" t="s">
        <v>8</v>
      </c>
      <c r="CD36" s="1219">
        <f t="shared" si="64"/>
        <v>833</v>
      </c>
    </row>
    <row r="37" spans="1:82" x14ac:dyDescent="0.2">
      <c r="A37" s="1229" t="s">
        <v>95</v>
      </c>
      <c r="B37" s="1230" t="s">
        <v>591</v>
      </c>
      <c r="C37" s="1209" t="s">
        <v>2</v>
      </c>
      <c r="D37" s="1304">
        <v>0.2</v>
      </c>
      <c r="E37" s="1318">
        <v>0.36000000000000004</v>
      </c>
      <c r="F37" s="1237" t="s">
        <v>3</v>
      </c>
      <c r="G37" s="1219" t="str">
        <f>(IF(((E37/$D37)&lt;10),"&lt;10",ROUND((E37/$D37),0)))</f>
        <v>&lt;10</v>
      </c>
      <c r="H37" s="1306">
        <v>9.8000000000000004E-2</v>
      </c>
      <c r="I37" s="1234" t="s">
        <v>8</v>
      </c>
      <c r="J37" s="1234"/>
      <c r="K37" s="1306">
        <v>0.1</v>
      </c>
      <c r="L37" s="1234" t="s">
        <v>8</v>
      </c>
      <c r="M37" s="1234"/>
      <c r="N37" s="1306">
        <v>6.8999999999999992E-2</v>
      </c>
      <c r="O37" s="1234" t="s">
        <v>8</v>
      </c>
      <c r="P37" s="1234"/>
      <c r="Q37" s="1305">
        <v>2.4E-2</v>
      </c>
      <c r="R37" s="1237" t="s">
        <v>12</v>
      </c>
      <c r="S37" s="1237"/>
      <c r="T37" s="1305">
        <v>0.18000000000000002</v>
      </c>
      <c r="U37" s="1237" t="s">
        <v>3</v>
      </c>
      <c r="V37" s="1237"/>
      <c r="W37" s="1318">
        <v>0.22</v>
      </c>
      <c r="X37" s="1237" t="s">
        <v>8</v>
      </c>
      <c r="Y37" s="1219" t="str">
        <f>(IF(((W37/$D37)&lt;10),"&lt;10",ROUND((W37/$D37),0)))</f>
        <v>&lt;10</v>
      </c>
      <c r="Z37" s="1318">
        <v>0.31</v>
      </c>
      <c r="AA37" s="1237" t="s">
        <v>3</v>
      </c>
      <c r="AB37" s="1219" t="str">
        <f>(IF(((Z37/$D37)&lt;10),"&lt;10",ROUND((Z37/$D37),0)))</f>
        <v>&lt;10</v>
      </c>
      <c r="AC37" s="1318">
        <v>0.21000000000000002</v>
      </c>
      <c r="AD37" s="1237" t="s">
        <v>8</v>
      </c>
      <c r="AE37" s="1219" t="str">
        <f>(IF(((AC37/$D37)&lt;10),"&lt;10",ROUND((AC37/$D37),0)))</f>
        <v>&lt;10</v>
      </c>
      <c r="AF37" s="1318">
        <v>0.48299999999999998</v>
      </c>
      <c r="AG37" s="1237" t="s">
        <v>3</v>
      </c>
      <c r="AH37" s="1219" t="str">
        <f>(IF(((AF37/$D37)&lt;10),"&lt;10",ROUND((AF37/$D37),0)))</f>
        <v>&lt;10</v>
      </c>
      <c r="AI37" s="1308">
        <v>0.67100000000000004</v>
      </c>
      <c r="AJ37" s="1237" t="s">
        <v>3</v>
      </c>
      <c r="AK37" s="1219" t="str">
        <f>(IF(((AI37/$D37)&lt;10),"&lt;10",ROUND((AI37/$D37),0)))</f>
        <v>&lt;10</v>
      </c>
      <c r="AL37" s="1308">
        <v>1.22</v>
      </c>
      <c r="AM37" s="1237" t="s">
        <v>3</v>
      </c>
      <c r="AN37" s="1219" t="str">
        <f>(IF(((AL37/$D37)&lt;10),"&lt;10",ROUND((AL37/$D37),0)))</f>
        <v>&lt;10</v>
      </c>
      <c r="AO37" s="1308">
        <v>0.54</v>
      </c>
      <c r="AP37" s="1237" t="s">
        <v>8</v>
      </c>
      <c r="AQ37" s="1219" t="str">
        <f>(IF(((AO37/$D37)&lt;10),"&lt;10",ROUND((AO37/$D37),0)))</f>
        <v>&lt;10</v>
      </c>
      <c r="AR37" s="1308">
        <v>0.17</v>
      </c>
      <c r="AS37" s="1237" t="s">
        <v>3</v>
      </c>
      <c r="AT37" s="1219" t="str">
        <f>(IF(((AR37/$D37)&lt;10),"&lt;10",ROUND((AR37/$D37),0)))</f>
        <v>&lt;10</v>
      </c>
      <c r="AU37" s="1305">
        <v>0.16</v>
      </c>
      <c r="AV37" s="1237" t="s">
        <v>8</v>
      </c>
      <c r="AW37" s="1237"/>
      <c r="AX37" s="1279">
        <v>0.153</v>
      </c>
      <c r="AY37" s="1315" t="s">
        <v>3</v>
      </c>
      <c r="AZ37" s="1315"/>
      <c r="BA37" s="1246">
        <v>0.25800000000000001</v>
      </c>
      <c r="BB37" s="1237" t="s">
        <v>3</v>
      </c>
      <c r="BC37" s="1219" t="str">
        <f>(IF(((BA37/$D37)&lt;10),"&lt;10",ROUND((BA37/$D37),0)))</f>
        <v>&lt;10</v>
      </c>
      <c r="BD37" s="1308">
        <v>0.61</v>
      </c>
      <c r="BE37" s="1237" t="s">
        <v>3</v>
      </c>
      <c r="BF37" s="1219" t="str">
        <f>(IF(((BD37/$D37)&lt;10),"&lt;10",ROUND((BD37/$D37),0)))</f>
        <v>&lt;10</v>
      </c>
      <c r="BG37" s="1308">
        <v>0.3</v>
      </c>
      <c r="BH37" s="1237" t="s">
        <v>8</v>
      </c>
      <c r="BI37" s="1219" t="str">
        <f>(IF(((BG37/$D37)&lt;10),"&lt;10",ROUND((BG37/$D37),0)))</f>
        <v>&lt;10</v>
      </c>
      <c r="BJ37" s="1305">
        <v>2.4E-2</v>
      </c>
      <c r="BK37" s="1237" t="s">
        <v>12</v>
      </c>
      <c r="BL37" s="1237"/>
      <c r="BM37" s="1279">
        <v>0.129</v>
      </c>
      <c r="BN37" s="1239" t="s">
        <v>3</v>
      </c>
      <c r="BO37" s="1239"/>
      <c r="BP37" s="1305">
        <v>6.9999999999999993E-2</v>
      </c>
      <c r="BQ37" s="1239" t="s">
        <v>3</v>
      </c>
      <c r="BR37" s="1239"/>
      <c r="BS37" s="1305">
        <v>0.12000000000000001</v>
      </c>
      <c r="BT37" s="1239" t="s">
        <v>8</v>
      </c>
      <c r="BU37" s="1239"/>
      <c r="BV37" s="1308">
        <v>0.6</v>
      </c>
      <c r="BW37" s="1237" t="s">
        <v>8</v>
      </c>
      <c r="BX37" s="1219" t="str">
        <f>(IF(((BV37/$D37)&lt;10),"&lt;10",ROUND((BV37/$D37),0)))</f>
        <v>&lt;10</v>
      </c>
      <c r="BY37" s="1309">
        <v>0.72000000000000008</v>
      </c>
      <c r="BZ37" s="1241" t="s">
        <v>8</v>
      </c>
      <c r="CA37" s="1219" t="str">
        <f>(IF(((BY37/$D37)&lt;10),"&lt;10",ROUND((BY37/$D37),0)))</f>
        <v>&lt;10</v>
      </c>
      <c r="CB37" s="1310">
        <v>0.44</v>
      </c>
      <c r="CC37" s="1241" t="s">
        <v>8</v>
      </c>
      <c r="CD37" s="1219" t="str">
        <f>(IF(((CB37/$D37)&lt;10),"&lt;10",ROUND((CB37/$D37),0)))</f>
        <v>&lt;10</v>
      </c>
    </row>
    <row r="38" spans="1:82" x14ac:dyDescent="0.2">
      <c r="A38" s="1229" t="s">
        <v>51</v>
      </c>
      <c r="B38" s="1230" t="s">
        <v>591</v>
      </c>
      <c r="C38" s="1230">
        <v>1.2999999999999999E-3</v>
      </c>
      <c r="D38" s="1209" t="s">
        <v>2</v>
      </c>
      <c r="E38" s="1311">
        <v>0.35</v>
      </c>
      <c r="F38" s="1237" t="s">
        <v>3</v>
      </c>
      <c r="G38" s="1219">
        <f t="shared" ref="G38:G40" si="65">(IF(((E38/$C38)&lt;10),"&lt;10",ROUND((E38/$C38),0)))</f>
        <v>269</v>
      </c>
      <c r="H38" s="1312">
        <v>8.5000000000000006E-2</v>
      </c>
      <c r="I38" s="1234" t="s">
        <v>8</v>
      </c>
      <c r="J38" s="1219">
        <f t="shared" ref="J38:J40" si="66">(IF(((H38/$C38)&lt;10),"&lt;10",ROUND((H38/$C38),0)))</f>
        <v>65</v>
      </c>
      <c r="K38" s="1312">
        <v>9.4E-2</v>
      </c>
      <c r="L38" s="1234" t="s">
        <v>8</v>
      </c>
      <c r="M38" s="1219">
        <f t="shared" ref="M38:M40" si="67">(IF(((K38/$C38)&lt;10),"&lt;10",ROUND((K38/$C38),0)))</f>
        <v>72</v>
      </c>
      <c r="N38" s="1312">
        <v>5.6000000000000001E-2</v>
      </c>
      <c r="O38" s="1234" t="s">
        <v>8</v>
      </c>
      <c r="P38" s="1219">
        <f t="shared" ref="P38:P40" si="68">(IF(((N38/$C38)&lt;10),"&lt;10",ROUND((N38/$C38),0)))</f>
        <v>43</v>
      </c>
      <c r="Q38" s="1305">
        <v>2.4E-2</v>
      </c>
      <c r="R38" s="1237" t="s">
        <v>12</v>
      </c>
      <c r="S38" s="1237"/>
      <c r="T38" s="1311">
        <v>0.12000000000000001</v>
      </c>
      <c r="U38" s="1237" t="s">
        <v>3</v>
      </c>
      <c r="V38" s="1219">
        <f t="shared" ref="V38:V40" si="69">(IF(((T38/$C38)&lt;10),"&lt;10",ROUND((T38/$C38),0)))</f>
        <v>92</v>
      </c>
      <c r="W38" s="1311">
        <v>0.12000000000000001</v>
      </c>
      <c r="X38" s="1237" t="s">
        <v>8</v>
      </c>
      <c r="Y38" s="1219">
        <f t="shared" ref="Y38:Y40" si="70">(IF(((W38/$C38)&lt;10),"&lt;10",ROUND((W38/$C38),0)))</f>
        <v>92</v>
      </c>
      <c r="Z38" s="1311">
        <v>0.24000000000000002</v>
      </c>
      <c r="AA38" s="1237" t="s">
        <v>3</v>
      </c>
      <c r="AB38" s="1219">
        <f t="shared" si="46"/>
        <v>185</v>
      </c>
      <c r="AC38" s="1311">
        <v>0.12999999999999998</v>
      </c>
      <c r="AD38" s="1237" t="s">
        <v>8</v>
      </c>
      <c r="AE38" s="1219">
        <f t="shared" ref="AE38:AE40" si="71">(IF(((AC38/$C38)&lt;10),"&lt;10",ROUND((AC38/$C38),0)))</f>
        <v>100</v>
      </c>
      <c r="AF38" s="1311">
        <v>0.318</v>
      </c>
      <c r="AG38" s="1237" t="s">
        <v>3</v>
      </c>
      <c r="AH38" s="1219">
        <f t="shared" ref="AH38:AH40" si="72">(IF(((AF38/$C38)&lt;10),"&lt;10",ROUND((AF38/$C38),0)))</f>
        <v>245</v>
      </c>
      <c r="AI38" s="1313">
        <v>0.46599999999999997</v>
      </c>
      <c r="AJ38" s="1237" t="s">
        <v>3</v>
      </c>
      <c r="AK38" s="1219">
        <f t="shared" ref="AK38:AK40" si="73">(IF(((AI38/$C38)&lt;10),"&lt;10",ROUND((AI38/$C38),0)))</f>
        <v>358</v>
      </c>
      <c r="AL38" s="1313">
        <v>1.33</v>
      </c>
      <c r="AM38" s="1237" t="s">
        <v>3</v>
      </c>
      <c r="AN38" s="1314">
        <f t="shared" ref="AN38:AN40" si="74">(IF(((AL38/$C38)&lt;10),"&lt;10",ROUND((AL38/$C38),0)))</f>
        <v>1023</v>
      </c>
      <c r="AO38" s="1313">
        <v>0.27999999999999997</v>
      </c>
      <c r="AP38" s="1237" t="s">
        <v>8</v>
      </c>
      <c r="AQ38" s="1219">
        <f t="shared" ref="AQ38:AQ40" si="75">(IF(((AO38/$C38)&lt;10),"&lt;10",ROUND((AO38/$C38),0)))</f>
        <v>215</v>
      </c>
      <c r="AR38" s="1313">
        <v>0.16</v>
      </c>
      <c r="AS38" s="1237" t="s">
        <v>3</v>
      </c>
      <c r="AT38" s="1219">
        <f t="shared" ref="AT38:AT40" si="76">(IF(((AR38/$C38)&lt;10),"&lt;10",ROUND((AR38/$C38),0)))</f>
        <v>123</v>
      </c>
      <c r="AU38" s="1313">
        <v>0.12999999999999998</v>
      </c>
      <c r="AV38" s="1237" t="s">
        <v>8</v>
      </c>
      <c r="AW38" s="1219">
        <f t="shared" si="53"/>
        <v>100</v>
      </c>
      <c r="AX38" s="1238">
        <v>0.22800000000000001</v>
      </c>
      <c r="AY38" s="1315" t="s">
        <v>3</v>
      </c>
      <c r="AZ38" s="1219">
        <f t="shared" ref="AZ38:AZ40" si="77">(IF(((AX38/$C38)&lt;10),"&lt;10",ROUND((AX38/$C38),0)))</f>
        <v>175</v>
      </c>
      <c r="BA38" s="1238">
        <v>0.435</v>
      </c>
      <c r="BB38" s="1237" t="s">
        <v>3</v>
      </c>
      <c r="BC38" s="1219">
        <f t="shared" ref="BC38:BC40" si="78">(IF(((BA38/$C38)&lt;10),"&lt;10",ROUND((BA38/$C38),0)))</f>
        <v>335</v>
      </c>
      <c r="BD38" s="1313">
        <v>0.53</v>
      </c>
      <c r="BE38" s="1237" t="s">
        <v>3</v>
      </c>
      <c r="BF38" s="1219">
        <f t="shared" ref="BF38:BF40" si="79">(IF(((BD38/$C38)&lt;10),"&lt;10",ROUND((BD38/$C38),0)))</f>
        <v>408</v>
      </c>
      <c r="BG38" s="1313">
        <v>0.27999999999999997</v>
      </c>
      <c r="BH38" s="1237" t="s">
        <v>8</v>
      </c>
      <c r="BI38" s="1219">
        <f t="shared" ref="BI38:BI40" si="80">(IF(((BG38/$C38)&lt;10),"&lt;10",ROUND((BG38/$C38),0)))</f>
        <v>215</v>
      </c>
      <c r="BJ38" s="1305">
        <v>2.4E-2</v>
      </c>
      <c r="BK38" s="1237" t="s">
        <v>12</v>
      </c>
      <c r="BL38" s="1237"/>
      <c r="BM38" s="1238">
        <v>0.189</v>
      </c>
      <c r="BN38" s="1239" t="s">
        <v>3</v>
      </c>
      <c r="BO38" s="1219">
        <f t="shared" ref="BO38:BO40" si="81">(IF(((BM38/$C38)&lt;10),"&lt;10",ROUND((BM38/$C38),0)))</f>
        <v>145</v>
      </c>
      <c r="BP38" s="1313">
        <v>4.7E-2</v>
      </c>
      <c r="BQ38" s="1239" t="s">
        <v>3</v>
      </c>
      <c r="BR38" s="1219">
        <f t="shared" ref="BR38:BR39" si="82">(IF(((BP38/$C38)&lt;10),"&lt;10",ROUND((BP38/$C38),0)))</f>
        <v>36</v>
      </c>
      <c r="BS38" s="1313">
        <v>6.0999999999999999E-2</v>
      </c>
      <c r="BT38" s="1239" t="s">
        <v>8</v>
      </c>
      <c r="BU38" s="1219">
        <f t="shared" ref="BU38:BU40" si="83">(IF(((BS38/$C38)&lt;10),"&lt;10",ROUND((BS38/$C38),0)))</f>
        <v>47</v>
      </c>
      <c r="BV38" s="1313">
        <v>0.41</v>
      </c>
      <c r="BW38" s="1237" t="s">
        <v>8</v>
      </c>
      <c r="BX38" s="1219">
        <f t="shared" ref="BX38:BX40" si="84">(IF(((BV38/$C38)&lt;10),"&lt;10",ROUND((BV38/$C38),0)))</f>
        <v>315</v>
      </c>
      <c r="BY38" s="1316">
        <v>0.41</v>
      </c>
      <c r="BZ38" s="1241" t="s">
        <v>8</v>
      </c>
      <c r="CA38" s="1219">
        <f t="shared" ref="CA38:CA40" si="85">(IF(((BY38/$C38)&lt;10),"&lt;10",ROUND((BY38/$C38),0)))</f>
        <v>315</v>
      </c>
      <c r="CB38" s="1317">
        <v>0.35</v>
      </c>
      <c r="CC38" s="1241" t="s">
        <v>8</v>
      </c>
      <c r="CD38" s="1219">
        <f t="shared" ref="CD38:CD40" si="86">(IF(((CB38/$C38)&lt;10),"&lt;10",ROUND((CB38/$C38),0)))</f>
        <v>269</v>
      </c>
    </row>
    <row r="39" spans="1:82" x14ac:dyDescent="0.2">
      <c r="A39" s="1229" t="s">
        <v>52</v>
      </c>
      <c r="B39" s="1230" t="s">
        <v>591</v>
      </c>
      <c r="C39" s="1230">
        <v>1.2999999999999999E-3</v>
      </c>
      <c r="D39" s="1209" t="s">
        <v>2</v>
      </c>
      <c r="E39" s="1311">
        <v>0.82</v>
      </c>
      <c r="F39" s="1237" t="s">
        <v>3</v>
      </c>
      <c r="G39" s="1219">
        <f t="shared" si="65"/>
        <v>631</v>
      </c>
      <c r="H39" s="1312">
        <v>0.27999999999999997</v>
      </c>
      <c r="I39" s="1234" t="s">
        <v>8</v>
      </c>
      <c r="J39" s="1219">
        <f t="shared" si="66"/>
        <v>215</v>
      </c>
      <c r="K39" s="1312">
        <v>0.28999999999999998</v>
      </c>
      <c r="L39" s="1234" t="s">
        <v>8</v>
      </c>
      <c r="M39" s="1219">
        <f t="shared" si="67"/>
        <v>223</v>
      </c>
      <c r="N39" s="1312">
        <v>0.18000000000000002</v>
      </c>
      <c r="O39" s="1234" t="s">
        <v>8</v>
      </c>
      <c r="P39" s="1219">
        <f t="shared" si="68"/>
        <v>138</v>
      </c>
      <c r="Q39" s="1305">
        <v>2.4E-2</v>
      </c>
      <c r="R39" s="1237" t="s">
        <v>12</v>
      </c>
      <c r="S39" s="1237"/>
      <c r="T39" s="1311">
        <v>0.31</v>
      </c>
      <c r="U39" s="1237" t="s">
        <v>3</v>
      </c>
      <c r="V39" s="1219">
        <f t="shared" si="69"/>
        <v>238</v>
      </c>
      <c r="W39" s="1311">
        <v>0.34</v>
      </c>
      <c r="X39" s="1237" t="s">
        <v>8</v>
      </c>
      <c r="Y39" s="1219">
        <f t="shared" si="70"/>
        <v>262</v>
      </c>
      <c r="Z39" s="1311">
        <v>0.45</v>
      </c>
      <c r="AA39" s="1237" t="s">
        <v>3</v>
      </c>
      <c r="AB39" s="1219">
        <f t="shared" si="46"/>
        <v>346</v>
      </c>
      <c r="AC39" s="1311">
        <v>0.46</v>
      </c>
      <c r="AD39" s="1237" t="s">
        <v>8</v>
      </c>
      <c r="AE39" s="1219">
        <f t="shared" si="71"/>
        <v>354</v>
      </c>
      <c r="AF39" s="1311">
        <v>0.622</v>
      </c>
      <c r="AG39" s="1237" t="s">
        <v>3</v>
      </c>
      <c r="AH39" s="1219">
        <f t="shared" si="72"/>
        <v>478</v>
      </c>
      <c r="AI39" s="1238">
        <v>0.98600009999999993</v>
      </c>
      <c r="AJ39" s="1237" t="s">
        <v>3</v>
      </c>
      <c r="AK39" s="1219">
        <f t="shared" si="73"/>
        <v>758</v>
      </c>
      <c r="AL39" s="1313">
        <v>2.15</v>
      </c>
      <c r="AM39" s="1237" t="s">
        <v>3</v>
      </c>
      <c r="AN39" s="1314">
        <f t="shared" si="74"/>
        <v>1654</v>
      </c>
      <c r="AO39" s="1313">
        <v>0.76</v>
      </c>
      <c r="AP39" s="1237" t="s">
        <v>8</v>
      </c>
      <c r="AQ39" s="1219">
        <f t="shared" si="75"/>
        <v>585</v>
      </c>
      <c r="AR39" s="1313">
        <v>0.32</v>
      </c>
      <c r="AS39" s="1237" t="s">
        <v>3</v>
      </c>
      <c r="AT39" s="1219">
        <f t="shared" si="76"/>
        <v>246</v>
      </c>
      <c r="AU39" s="1313">
        <v>0.45</v>
      </c>
      <c r="AV39" s="1237" t="s">
        <v>8</v>
      </c>
      <c r="AW39" s="1219">
        <f t="shared" si="53"/>
        <v>346</v>
      </c>
      <c r="AX39" s="1238">
        <v>0.71100000000000008</v>
      </c>
      <c r="AY39" s="1315" t="s">
        <v>3</v>
      </c>
      <c r="AZ39" s="1219">
        <f t="shared" si="77"/>
        <v>547</v>
      </c>
      <c r="BA39" s="1238">
        <v>0.95100000000000007</v>
      </c>
      <c r="BB39" s="1237" t="s">
        <v>3</v>
      </c>
      <c r="BC39" s="1219">
        <f t="shared" si="78"/>
        <v>732</v>
      </c>
      <c r="BD39" s="1313">
        <v>1.1000000000000001</v>
      </c>
      <c r="BE39" s="1237" t="s">
        <v>3</v>
      </c>
      <c r="BF39" s="1219">
        <f t="shared" si="79"/>
        <v>846</v>
      </c>
      <c r="BG39" s="1313">
        <v>0.8</v>
      </c>
      <c r="BH39" s="1237" t="s">
        <v>8</v>
      </c>
      <c r="BI39" s="1219">
        <f t="shared" si="80"/>
        <v>615</v>
      </c>
      <c r="BJ39" s="1313">
        <v>2.7E-2</v>
      </c>
      <c r="BK39" s="1237" t="s">
        <v>3</v>
      </c>
      <c r="BL39" s="1219">
        <f t="shared" ref="BL39" si="87">(IF(((BJ39/$C39)&lt;10),"&lt;10",ROUND((BJ39/$C39),0)))</f>
        <v>21</v>
      </c>
      <c r="BM39" s="1238">
        <v>0.51300000000000001</v>
      </c>
      <c r="BN39" s="1239" t="s">
        <v>3</v>
      </c>
      <c r="BO39" s="1219">
        <f t="shared" si="81"/>
        <v>395</v>
      </c>
      <c r="BP39" s="1313">
        <v>0.12000000000000001</v>
      </c>
      <c r="BQ39" s="1239" t="s">
        <v>3</v>
      </c>
      <c r="BR39" s="1219">
        <f t="shared" si="82"/>
        <v>92</v>
      </c>
      <c r="BS39" s="1313">
        <v>0.2</v>
      </c>
      <c r="BT39" s="1239" t="s">
        <v>8</v>
      </c>
      <c r="BU39" s="1219">
        <f t="shared" si="83"/>
        <v>154</v>
      </c>
      <c r="BV39" s="1313">
        <v>1.1000000000000001</v>
      </c>
      <c r="BW39" s="1237" t="s">
        <v>8</v>
      </c>
      <c r="BX39" s="1219">
        <f t="shared" si="84"/>
        <v>846</v>
      </c>
      <c r="BY39" s="1316">
        <v>1.4</v>
      </c>
      <c r="BZ39" s="1241" t="s">
        <v>8</v>
      </c>
      <c r="CA39" s="1314">
        <f t="shared" si="85"/>
        <v>1077</v>
      </c>
      <c r="CB39" s="1317">
        <v>0.92</v>
      </c>
      <c r="CC39" s="1241" t="s">
        <v>8</v>
      </c>
      <c r="CD39" s="1219">
        <f t="shared" si="86"/>
        <v>708</v>
      </c>
    </row>
    <row r="40" spans="1:82" x14ac:dyDescent="0.2">
      <c r="A40" s="1229" t="s">
        <v>53</v>
      </c>
      <c r="B40" s="1230" t="s">
        <v>591</v>
      </c>
      <c r="C40" s="1230">
        <v>1.2E-4</v>
      </c>
      <c r="D40" s="1209" t="s">
        <v>2</v>
      </c>
      <c r="E40" s="1311">
        <v>5.8999999999999997E-2</v>
      </c>
      <c r="F40" s="1237" t="s">
        <v>3</v>
      </c>
      <c r="G40" s="1219">
        <f t="shared" si="65"/>
        <v>492</v>
      </c>
      <c r="H40" s="1312">
        <v>2.5000000000000001E-2</v>
      </c>
      <c r="I40" s="1234" t="s">
        <v>8</v>
      </c>
      <c r="J40" s="1219">
        <f t="shared" si="66"/>
        <v>208</v>
      </c>
      <c r="K40" s="1312">
        <v>2.7E-2</v>
      </c>
      <c r="L40" s="1234" t="s">
        <v>8</v>
      </c>
      <c r="M40" s="1219">
        <f t="shared" si="67"/>
        <v>225</v>
      </c>
      <c r="N40" s="1312">
        <v>1.9E-2</v>
      </c>
      <c r="O40" s="1234" t="s">
        <v>8</v>
      </c>
      <c r="P40" s="1219">
        <f t="shared" si="68"/>
        <v>158</v>
      </c>
      <c r="Q40" s="1305">
        <v>2.4E-2</v>
      </c>
      <c r="R40" s="1237" t="s">
        <v>12</v>
      </c>
      <c r="S40" s="1237"/>
      <c r="T40" s="1311">
        <v>2.7E-2</v>
      </c>
      <c r="U40" s="1237" t="s">
        <v>3</v>
      </c>
      <c r="V40" s="1219">
        <f t="shared" si="69"/>
        <v>225</v>
      </c>
      <c r="W40" s="1311">
        <v>5.0999999999999997E-2</v>
      </c>
      <c r="X40" s="1237" t="s">
        <v>8</v>
      </c>
      <c r="Y40" s="1219">
        <f t="shared" si="70"/>
        <v>425</v>
      </c>
      <c r="Z40" s="1311">
        <v>6.7000000000000004E-2</v>
      </c>
      <c r="AA40" s="1237" t="s">
        <v>3</v>
      </c>
      <c r="AB40" s="1219">
        <f t="shared" si="46"/>
        <v>558</v>
      </c>
      <c r="AC40" s="1311">
        <v>0.05</v>
      </c>
      <c r="AD40" s="1237" t="s">
        <v>8</v>
      </c>
      <c r="AE40" s="1219">
        <f t="shared" si="71"/>
        <v>417</v>
      </c>
      <c r="AF40" s="1311">
        <v>0.154</v>
      </c>
      <c r="AG40" s="1237" t="s">
        <v>3</v>
      </c>
      <c r="AH40" s="1314">
        <f t="shared" si="72"/>
        <v>1283</v>
      </c>
      <c r="AI40" s="1313">
        <v>0.32400000000000001</v>
      </c>
      <c r="AJ40" s="1237" t="s">
        <v>3</v>
      </c>
      <c r="AK40" s="1314">
        <f t="shared" si="73"/>
        <v>2700</v>
      </c>
      <c r="AL40" s="1313">
        <v>0.28299999999999997</v>
      </c>
      <c r="AM40" s="1237" t="s">
        <v>3</v>
      </c>
      <c r="AN40" s="1314">
        <f t="shared" si="74"/>
        <v>2358</v>
      </c>
      <c r="AO40" s="1313">
        <v>0.1</v>
      </c>
      <c r="AP40" s="1237" t="s">
        <v>8</v>
      </c>
      <c r="AQ40" s="1219">
        <f t="shared" si="75"/>
        <v>833</v>
      </c>
      <c r="AR40" s="1313">
        <v>2.8000000000000001E-2</v>
      </c>
      <c r="AS40" s="1237" t="s">
        <v>3</v>
      </c>
      <c r="AT40" s="1219">
        <f t="shared" si="76"/>
        <v>233</v>
      </c>
      <c r="AU40" s="1313">
        <v>4.1000000000000002E-2</v>
      </c>
      <c r="AV40" s="1237" t="s">
        <v>8</v>
      </c>
      <c r="AW40" s="1219">
        <f t="shared" si="53"/>
        <v>342</v>
      </c>
      <c r="AX40" s="1313">
        <v>8.1000000000000003E-2</v>
      </c>
      <c r="AY40" s="1237" t="s">
        <v>3</v>
      </c>
      <c r="AZ40" s="1219">
        <f t="shared" si="77"/>
        <v>675</v>
      </c>
      <c r="BA40" s="1244">
        <v>7.3800000000000004E-2</v>
      </c>
      <c r="BB40" s="1237" t="s">
        <v>3</v>
      </c>
      <c r="BC40" s="1219">
        <f t="shared" si="78"/>
        <v>615</v>
      </c>
      <c r="BD40" s="1313">
        <v>0.12000000000000001</v>
      </c>
      <c r="BE40" s="1237" t="s">
        <v>3</v>
      </c>
      <c r="BF40" s="1314">
        <f t="shared" si="79"/>
        <v>1000</v>
      </c>
      <c r="BG40" s="1313">
        <v>8.2000000000000003E-2</v>
      </c>
      <c r="BH40" s="1237" t="s">
        <v>8</v>
      </c>
      <c r="BI40" s="1219">
        <f t="shared" si="80"/>
        <v>683</v>
      </c>
      <c r="BJ40" s="1305">
        <v>2.4E-2</v>
      </c>
      <c r="BK40" s="1237" t="s">
        <v>12</v>
      </c>
      <c r="BL40" s="1237"/>
      <c r="BM40" s="1244">
        <v>3.3500000000000002E-2</v>
      </c>
      <c r="BN40" s="1239" t="s">
        <v>3</v>
      </c>
      <c r="BO40" s="1219">
        <f t="shared" si="81"/>
        <v>279</v>
      </c>
      <c r="BP40" s="1305">
        <v>2.4E-2</v>
      </c>
      <c r="BQ40" s="1239" t="s">
        <v>12</v>
      </c>
      <c r="BR40" s="1239"/>
      <c r="BS40" s="1313">
        <v>2.7E-2</v>
      </c>
      <c r="BT40" s="1239" t="s">
        <v>8</v>
      </c>
      <c r="BU40" s="1219">
        <f t="shared" si="83"/>
        <v>225</v>
      </c>
      <c r="BV40" s="1313">
        <v>0.15</v>
      </c>
      <c r="BW40" s="1237" t="s">
        <v>8</v>
      </c>
      <c r="BX40" s="1314">
        <f t="shared" si="84"/>
        <v>1250</v>
      </c>
      <c r="BY40" s="1316">
        <v>0.17</v>
      </c>
      <c r="BZ40" s="1241" t="s">
        <v>8</v>
      </c>
      <c r="CA40" s="1314">
        <f t="shared" si="85"/>
        <v>1417</v>
      </c>
      <c r="CB40" s="1317">
        <v>0.11</v>
      </c>
      <c r="CC40" s="1241" t="s">
        <v>8</v>
      </c>
      <c r="CD40" s="1219">
        <f t="shared" si="86"/>
        <v>917</v>
      </c>
    </row>
    <row r="41" spans="1:82" x14ac:dyDescent="0.2">
      <c r="A41" s="1229" t="s">
        <v>54</v>
      </c>
      <c r="B41" s="1230" t="s">
        <v>591</v>
      </c>
      <c r="C41" s="1209" t="s">
        <v>2</v>
      </c>
      <c r="D41" s="1237">
        <v>0.2</v>
      </c>
      <c r="E41" s="1318">
        <v>1.1000000000000001</v>
      </c>
      <c r="F41" s="1237" t="s">
        <v>3</v>
      </c>
      <c r="G41" s="1219" t="str">
        <f>(IF(((E41/$D41)&lt;10),"&lt;10",ROUND((E41/$D41),0)))</f>
        <v>&lt;10</v>
      </c>
      <c r="H41" s="1319">
        <v>0.34</v>
      </c>
      <c r="I41" s="1234" t="s">
        <v>8</v>
      </c>
      <c r="J41" s="1219" t="str">
        <f>(IF(((H41/$D41)&lt;10),"&lt;10",ROUND((H41/$D41),0)))</f>
        <v>&lt;10</v>
      </c>
      <c r="K41" s="1319">
        <v>0.35</v>
      </c>
      <c r="L41" s="1234" t="s">
        <v>8</v>
      </c>
      <c r="M41" s="1219" t="str">
        <f>(IF(((K41/$D41)&lt;10),"&lt;10",ROUND((K41/$D41),0)))</f>
        <v>&lt;10</v>
      </c>
      <c r="N41" s="1319">
        <v>0.24000000000000002</v>
      </c>
      <c r="O41" s="1234" t="s">
        <v>8</v>
      </c>
      <c r="P41" s="1219" t="str">
        <f>(IF(((N41/$D41)&lt;10),"&lt;10",ROUND((N41/$D41),0)))</f>
        <v>&lt;10</v>
      </c>
      <c r="Q41" s="1305">
        <v>2.5999999999999999E-2</v>
      </c>
      <c r="R41" s="1237" t="s">
        <v>3</v>
      </c>
      <c r="S41" s="1237"/>
      <c r="T41" s="1318">
        <v>0.44</v>
      </c>
      <c r="U41" s="1237" t="s">
        <v>3</v>
      </c>
      <c r="V41" s="1219" t="str">
        <f>(IF(((T41/$D41)&lt;10),"&lt;10",ROUND((T41/$D41),0)))</f>
        <v>&lt;10</v>
      </c>
      <c r="W41" s="1318">
        <v>0.48000000000000004</v>
      </c>
      <c r="X41" s="1237" t="s">
        <v>8</v>
      </c>
      <c r="Y41" s="1219" t="str">
        <f>(IF(((W41/$D41)&lt;10),"&lt;10",ROUND((W41/$D41),0)))</f>
        <v>&lt;10</v>
      </c>
      <c r="Z41" s="1318">
        <v>0.92</v>
      </c>
      <c r="AA41" s="1237" t="s">
        <v>3</v>
      </c>
      <c r="AB41" s="1219" t="str">
        <f>(IF(((Z41/$D41)&lt;10),"&lt;10",ROUND((Z41/$D41),0)))</f>
        <v>&lt;10</v>
      </c>
      <c r="AC41" s="1320">
        <v>0.77999989999999997</v>
      </c>
      <c r="AD41" s="1237" t="s">
        <v>8</v>
      </c>
      <c r="AE41" s="1219" t="str">
        <f>(IF(((AC41/$D41)&lt;10),"&lt;10",ROUND((AC41/$D41),0)))</f>
        <v>&lt;10</v>
      </c>
      <c r="AF41" s="1318">
        <v>0.79299999999999993</v>
      </c>
      <c r="AG41" s="1237" t="s">
        <v>3</v>
      </c>
      <c r="AH41" s="1219" t="str">
        <f>(IF(((AF41/$D41)&lt;10),"&lt;10",ROUND((AF41/$D41),0)))</f>
        <v>&lt;10</v>
      </c>
      <c r="AI41" s="1308">
        <v>2.1800000000000002</v>
      </c>
      <c r="AJ41" s="1237" t="s">
        <v>3</v>
      </c>
      <c r="AK41" s="1219">
        <f>(IF(((AI41/$D41)&lt;10),"&lt;10",ROUND((AI41/$D41),0)))</f>
        <v>11</v>
      </c>
      <c r="AL41" s="1308">
        <v>3.5100000000000002</v>
      </c>
      <c r="AM41" s="1237" t="s">
        <v>3</v>
      </c>
      <c r="AN41" s="1219">
        <f>(IF(((AL41/$D41)&lt;10),"&lt;10",ROUND((AL41/$D41),0)))</f>
        <v>18</v>
      </c>
      <c r="AO41" s="1308">
        <v>0.91</v>
      </c>
      <c r="AP41" s="1237" t="s">
        <v>8</v>
      </c>
      <c r="AQ41" s="1219" t="str">
        <f>(IF(((AO41/$D41)&lt;10),"&lt;10",ROUND((AO41/$D41),0)))</f>
        <v>&lt;10</v>
      </c>
      <c r="AR41" s="1308">
        <v>0.71</v>
      </c>
      <c r="AS41" s="1237" t="s">
        <v>3</v>
      </c>
      <c r="AT41" s="1219" t="str">
        <f>(IF(((AR41/$D41)&lt;10),"&lt;10",ROUND((AR41/$D41),0)))</f>
        <v>&lt;10</v>
      </c>
      <c r="AU41" s="1308">
        <v>1</v>
      </c>
      <c r="AV41" s="1237" t="s">
        <v>8</v>
      </c>
      <c r="AW41" s="1219" t="str">
        <f>(IF(((AU41/$D41)&lt;10),"&lt;10",ROUND((AU41/$D41),0)))</f>
        <v>&lt;10</v>
      </c>
      <c r="AX41" s="1308">
        <v>7.13</v>
      </c>
      <c r="AY41" s="1237" t="s">
        <v>69</v>
      </c>
      <c r="AZ41" s="1219">
        <f>(IF(((AX41/$D41)&lt;10),"&lt;10",ROUND((AX41/$D41),0)))</f>
        <v>36</v>
      </c>
      <c r="BA41" s="1308">
        <v>1.9300000000000002</v>
      </c>
      <c r="BB41" s="1237" t="s">
        <v>3</v>
      </c>
      <c r="BC41" s="1219" t="str">
        <f>(IF(((BA41/$D41)&lt;10),"&lt;10",ROUND((BA41/$D41),0)))</f>
        <v>&lt;10</v>
      </c>
      <c r="BD41" s="1308">
        <v>2.7</v>
      </c>
      <c r="BE41" s="1237" t="s">
        <v>3</v>
      </c>
      <c r="BF41" s="1219">
        <f>(IF(((BD41/$D41)&lt;10),"&lt;10",ROUND((BD41/$D41),0)))</f>
        <v>14</v>
      </c>
      <c r="BG41" s="1308">
        <v>1.7</v>
      </c>
      <c r="BH41" s="1237" t="s">
        <v>8</v>
      </c>
      <c r="BI41" s="1219" t="str">
        <f>(IF(((BG41/$D41)&lt;10),"&lt;10",ROUND((BG41/$D41),0)))</f>
        <v>&lt;10</v>
      </c>
      <c r="BJ41" s="1308">
        <v>0.107</v>
      </c>
      <c r="BK41" s="1237" t="s">
        <v>3</v>
      </c>
      <c r="BL41" s="1219" t="str">
        <f>(IF(((BJ41/$D41)&lt;10),"&lt;10",ROUND((BJ41/$D41),0)))</f>
        <v>&lt;10</v>
      </c>
      <c r="BM41" s="1308">
        <v>1.6800000000000002</v>
      </c>
      <c r="BN41" s="1239" t="s">
        <v>3</v>
      </c>
      <c r="BO41" s="1219" t="str">
        <f t="shared" ref="BO41:BO42" si="88">(IF(((BM41/$D41)&lt;10),"&lt;10",ROUND((BM41/$D41),0)))</f>
        <v>&lt;10</v>
      </c>
      <c r="BP41" s="1308">
        <v>0.25</v>
      </c>
      <c r="BQ41" s="1239" t="s">
        <v>3</v>
      </c>
      <c r="BR41" s="1219" t="str">
        <f t="shared" ref="BR41:BR42" si="89">(IF(((BP41/$D41)&lt;10),"&lt;10",ROUND((BP41/$D41),0)))</f>
        <v>&lt;10</v>
      </c>
      <c r="BS41" s="1308">
        <v>0.34</v>
      </c>
      <c r="BT41" s="1239" t="s">
        <v>8</v>
      </c>
      <c r="BU41" s="1219" t="str">
        <f>(IF(((BS41/$D41)&lt;10),"&lt;10",ROUND((BS41/$D41),0)))</f>
        <v>&lt;10</v>
      </c>
      <c r="BV41" s="1308">
        <v>1.9</v>
      </c>
      <c r="BW41" s="1237" t="s">
        <v>8</v>
      </c>
      <c r="BX41" s="1219" t="str">
        <f>(IF(((BV41/$D41)&lt;10),"&lt;10",ROUND((BV41/$D41),0)))</f>
        <v>&lt;10</v>
      </c>
      <c r="BY41" s="1309">
        <v>2.6</v>
      </c>
      <c r="BZ41" s="1241" t="s">
        <v>8</v>
      </c>
      <c r="CA41" s="1219">
        <f>(IF(((BY41/$D41)&lt;10),"&lt;10",ROUND((BY41/$D41),0)))</f>
        <v>13</v>
      </c>
      <c r="CB41" s="1310">
        <v>1.3</v>
      </c>
      <c r="CC41" s="1241" t="s">
        <v>8</v>
      </c>
      <c r="CD41" s="1219" t="str">
        <f>(IF(((CB41/$D41)&lt;10),"&lt;10",ROUND((CB41/$D41),0)))</f>
        <v>&lt;10</v>
      </c>
    </row>
    <row r="42" spans="1:82" x14ac:dyDescent="0.2">
      <c r="A42" s="1229" t="s">
        <v>55</v>
      </c>
      <c r="B42" s="1230" t="s">
        <v>591</v>
      </c>
      <c r="C42" s="1209" t="s">
        <v>2</v>
      </c>
      <c r="D42" s="1237">
        <v>0.2</v>
      </c>
      <c r="E42" s="1305">
        <v>2.5000000000000001E-2</v>
      </c>
      <c r="F42" s="1237" t="s">
        <v>12</v>
      </c>
      <c r="G42" s="1237"/>
      <c r="H42" s="1306">
        <v>1.2E-2</v>
      </c>
      <c r="I42" s="1234" t="s">
        <v>8</v>
      </c>
      <c r="J42" s="1234"/>
      <c r="K42" s="1306">
        <v>1.2E-2</v>
      </c>
      <c r="L42" s="1234" t="s">
        <v>8</v>
      </c>
      <c r="M42" s="1234"/>
      <c r="N42" s="1306">
        <v>1.0999999999999999E-2</v>
      </c>
      <c r="O42" s="1234" t="s">
        <v>8</v>
      </c>
      <c r="P42" s="1234"/>
      <c r="Q42" s="1305">
        <v>2.4E-2</v>
      </c>
      <c r="R42" s="1237" t="s">
        <v>12</v>
      </c>
      <c r="S42" s="1237"/>
      <c r="T42" s="1305">
        <v>2.4E-2</v>
      </c>
      <c r="U42" s="1237" t="s">
        <v>12</v>
      </c>
      <c r="V42" s="1237"/>
      <c r="W42" s="1305">
        <v>2.0999999999999998E-2</v>
      </c>
      <c r="X42" s="1237" t="s">
        <v>8</v>
      </c>
      <c r="Y42" s="1237"/>
      <c r="Z42" s="1305">
        <v>3.3000000000000002E-2</v>
      </c>
      <c r="AA42" s="1237" t="s">
        <v>3</v>
      </c>
      <c r="AB42" s="1237"/>
      <c r="AC42" s="1305">
        <v>6.2E-2</v>
      </c>
      <c r="AD42" s="1237" t="s">
        <v>8</v>
      </c>
      <c r="AE42" s="1237"/>
      <c r="AF42" s="1305">
        <v>6.3E-2</v>
      </c>
      <c r="AG42" s="1237" t="s">
        <v>3</v>
      </c>
      <c r="AH42" s="1237"/>
      <c r="AI42" s="1305">
        <v>0.128</v>
      </c>
      <c r="AJ42" s="1237" t="s">
        <v>3</v>
      </c>
      <c r="AK42" s="1237"/>
      <c r="AL42" s="1308">
        <v>0.35</v>
      </c>
      <c r="AM42" s="1237" t="s">
        <v>3</v>
      </c>
      <c r="AN42" s="1219" t="str">
        <f>(IF(((AL42/$D42)&lt;10),"&lt;10",ROUND((AL42/$D42),0)))</f>
        <v>&lt;10</v>
      </c>
      <c r="AO42" s="1305">
        <v>4.8000000000000001E-2</v>
      </c>
      <c r="AP42" s="1237" t="s">
        <v>8</v>
      </c>
      <c r="AQ42" s="1237"/>
      <c r="AR42" s="1305">
        <v>2.4E-2</v>
      </c>
      <c r="AS42" s="1237" t="s">
        <v>12</v>
      </c>
      <c r="AT42" s="1237"/>
      <c r="AU42" s="1305">
        <v>5.8000000000000003E-2</v>
      </c>
      <c r="AV42" s="1237" t="s">
        <v>8</v>
      </c>
      <c r="AW42" s="1237"/>
      <c r="AX42" s="1308">
        <v>0.5109999999999999</v>
      </c>
      <c r="AY42" s="1237" t="s">
        <v>3</v>
      </c>
      <c r="AZ42" s="1219" t="str">
        <f>(IF(((AX42/$D42)&lt;10),"&lt;10",ROUND((AX42/$D42),0)))</f>
        <v>&lt;10</v>
      </c>
      <c r="BA42" s="1305">
        <v>0.16600000000000001</v>
      </c>
      <c r="BB42" s="1237" t="s">
        <v>3</v>
      </c>
      <c r="BC42" s="1237"/>
      <c r="BD42" s="1305">
        <v>0.16</v>
      </c>
      <c r="BE42" s="1237" t="s">
        <v>3</v>
      </c>
      <c r="BF42" s="1237"/>
      <c r="BG42" s="1305">
        <v>0.12000000000000001</v>
      </c>
      <c r="BH42" s="1237" t="s">
        <v>8</v>
      </c>
      <c r="BI42" s="1237"/>
      <c r="BJ42" s="1305">
        <v>3.4000000000000002E-2</v>
      </c>
      <c r="BK42" s="1237" t="s">
        <v>3</v>
      </c>
      <c r="BL42" s="1237"/>
      <c r="BM42" s="1308">
        <v>1.34</v>
      </c>
      <c r="BN42" s="1239" t="s">
        <v>3</v>
      </c>
      <c r="BO42" s="1219" t="str">
        <f t="shared" si="88"/>
        <v>&lt;10</v>
      </c>
      <c r="BP42" s="1308">
        <v>4.7E-2</v>
      </c>
      <c r="BQ42" s="1239" t="s">
        <v>3</v>
      </c>
      <c r="BR42" s="1219" t="str">
        <f t="shared" si="89"/>
        <v>&lt;10</v>
      </c>
      <c r="BS42" s="1305">
        <v>2.5999999999999999E-2</v>
      </c>
      <c r="BT42" s="1239" t="s">
        <v>8</v>
      </c>
      <c r="BU42" s="1239"/>
      <c r="BV42" s="1308">
        <v>0.21000000000000002</v>
      </c>
      <c r="BW42" s="1237" t="s">
        <v>8</v>
      </c>
      <c r="BX42" s="1219" t="str">
        <f>(IF(((BV42/$D42)&lt;10),"&lt;10",ROUND((BV42/$D42),0)))</f>
        <v>&lt;10</v>
      </c>
      <c r="BY42" s="1307">
        <v>0.12999999999999998</v>
      </c>
      <c r="BZ42" s="1241" t="s">
        <v>8</v>
      </c>
      <c r="CA42" s="1241"/>
      <c r="CB42" s="1241">
        <v>0.11</v>
      </c>
      <c r="CC42" s="1241" t="s">
        <v>8</v>
      </c>
      <c r="CD42" s="1241"/>
    </row>
    <row r="43" spans="1:82" x14ac:dyDescent="0.2">
      <c r="A43" s="1229" t="s">
        <v>56</v>
      </c>
      <c r="B43" s="1230" t="s">
        <v>591</v>
      </c>
      <c r="C43" s="1230">
        <v>1.1999999999999999E-3</v>
      </c>
      <c r="D43" s="1209" t="s">
        <v>2</v>
      </c>
      <c r="E43" s="1311">
        <v>0.3</v>
      </c>
      <c r="F43" s="1237" t="s">
        <v>3</v>
      </c>
      <c r="G43" s="1219">
        <f t="shared" ref="G43" si="90">(IF(((E43/$C43)&lt;10),"&lt;10",ROUND((E43/$C43),0)))</f>
        <v>250</v>
      </c>
      <c r="H43" s="1312">
        <v>8.1000000000000003E-2</v>
      </c>
      <c r="I43" s="1234" t="s">
        <v>8</v>
      </c>
      <c r="J43" s="1219">
        <f t="shared" ref="J43" si="91">(IF(((H43/$C43)&lt;10),"&lt;10",ROUND((H43/$C43),0)))</f>
        <v>68</v>
      </c>
      <c r="K43" s="1312">
        <v>8.6000000000000007E-2</v>
      </c>
      <c r="L43" s="1234" t="s">
        <v>8</v>
      </c>
      <c r="M43" s="1219">
        <f t="shared" ref="M43" si="92">(IF(((K43/$C43)&lt;10),"&lt;10",ROUND((K43/$C43),0)))</f>
        <v>72</v>
      </c>
      <c r="N43" s="1312">
        <v>5.6000000000000001E-2</v>
      </c>
      <c r="O43" s="1234" t="s">
        <v>8</v>
      </c>
      <c r="P43" s="1219">
        <f t="shared" ref="P43" si="93">(IF(((N43/$C43)&lt;10),"&lt;10",ROUND((N43/$C43),0)))</f>
        <v>47</v>
      </c>
      <c r="Q43" s="1305">
        <v>2.4E-2</v>
      </c>
      <c r="R43" s="1237" t="s">
        <v>12</v>
      </c>
      <c r="S43" s="1237"/>
      <c r="T43" s="1311">
        <v>0.12999999999999998</v>
      </c>
      <c r="U43" s="1237" t="s">
        <v>3</v>
      </c>
      <c r="V43" s="1219">
        <f t="shared" ref="V43" si="94">(IF(((T43/$C43)&lt;10),"&lt;10",ROUND((T43/$C43),0)))</f>
        <v>108</v>
      </c>
      <c r="W43" s="1311">
        <v>0.17</v>
      </c>
      <c r="X43" s="1237" t="s">
        <v>8</v>
      </c>
      <c r="Y43" s="1219">
        <f t="shared" ref="Y43" si="95">(IF(((W43/$C43)&lt;10),"&lt;10",ROUND((W43/$C43),0)))</f>
        <v>142</v>
      </c>
      <c r="Z43" s="1311">
        <v>0.24000000000000002</v>
      </c>
      <c r="AA43" s="1237" t="s">
        <v>3</v>
      </c>
      <c r="AB43" s="1219">
        <f t="shared" ref="AB43" si="96">(IF(((Z43/$C43)&lt;10),"&lt;10",ROUND((Z43/$C43),0)))</f>
        <v>200</v>
      </c>
      <c r="AC43" s="1311">
        <v>0.16</v>
      </c>
      <c r="AD43" s="1237" t="s">
        <v>8</v>
      </c>
      <c r="AE43" s="1219">
        <f t="shared" ref="AE43" si="97">(IF(((AC43/$C43)&lt;10),"&lt;10",ROUND((AC43/$C43),0)))</f>
        <v>133</v>
      </c>
      <c r="AF43" s="1311">
        <v>0.43099999999999999</v>
      </c>
      <c r="AG43" s="1237" t="s">
        <v>3</v>
      </c>
      <c r="AH43" s="1219">
        <f t="shared" ref="AH43" si="98">(IF(((AF43/$C43)&lt;10),"&lt;10",ROUND((AF43/$C43),0)))</f>
        <v>359</v>
      </c>
      <c r="AI43" s="1313">
        <v>0.65600000000000003</v>
      </c>
      <c r="AJ43" s="1237" t="s">
        <v>3</v>
      </c>
      <c r="AK43" s="1219">
        <f t="shared" ref="AK43" si="99">(IF(((AI43/$C43)&lt;10),"&lt;10",ROUND((AI43/$C43),0)))</f>
        <v>547</v>
      </c>
      <c r="AL43" s="1313">
        <v>1.02</v>
      </c>
      <c r="AM43" s="1237" t="s">
        <v>3</v>
      </c>
      <c r="AN43" s="1219">
        <f t="shared" ref="AN43" si="100">(IF(((AL43/$C43)&lt;10),"&lt;10",ROUND((AL43/$C43),0)))</f>
        <v>850</v>
      </c>
      <c r="AO43" s="1313">
        <v>0.39</v>
      </c>
      <c r="AP43" s="1237" t="s">
        <v>8</v>
      </c>
      <c r="AQ43" s="1219">
        <f t="shared" ref="AQ43" si="101">(IF(((AO43/$C43)&lt;10),"&lt;10",ROUND((AO43/$C43),0)))</f>
        <v>325</v>
      </c>
      <c r="AR43" s="1313">
        <v>0.13999999999999999</v>
      </c>
      <c r="AS43" s="1237" t="s">
        <v>3</v>
      </c>
      <c r="AT43" s="1219">
        <f t="shared" ref="AT43" si="102">(IF(((AR43/$C43)&lt;10),"&lt;10",ROUND((AR43/$C43),0)))</f>
        <v>117</v>
      </c>
      <c r="AU43" s="1313">
        <v>0.12999999999999998</v>
      </c>
      <c r="AV43" s="1237" t="s">
        <v>8</v>
      </c>
      <c r="AW43" s="1219">
        <f t="shared" ref="AW43" si="103">(IF(((AU43/$C43)&lt;10),"&lt;10",ROUND((AU43/$C43),0)))</f>
        <v>108</v>
      </c>
      <c r="AX43" s="1313">
        <v>0.16300000000000001</v>
      </c>
      <c r="AY43" s="1237" t="s">
        <v>3</v>
      </c>
      <c r="AZ43" s="1219">
        <f t="shared" ref="AZ43" si="104">(IF(((AX43/$C43)&lt;10),"&lt;10",ROUND((AX43/$C43),0)))</f>
        <v>136</v>
      </c>
      <c r="BA43" s="1313">
        <v>0.22800000000000001</v>
      </c>
      <c r="BB43" s="1237" t="s">
        <v>3</v>
      </c>
      <c r="BC43" s="1219">
        <f t="shared" ref="BC43" si="105">(IF(((BA43/$C43)&lt;10),"&lt;10",ROUND((BA43/$C43),0)))</f>
        <v>190</v>
      </c>
      <c r="BD43" s="1313">
        <v>0.49</v>
      </c>
      <c r="BE43" s="1237" t="s">
        <v>3</v>
      </c>
      <c r="BF43" s="1219">
        <f t="shared" ref="BF43" si="106">(IF(((BD43/$C43)&lt;10),"&lt;10",ROUND((BD43/$C43),0)))</f>
        <v>408</v>
      </c>
      <c r="BG43" s="1313">
        <v>0.24000000000000002</v>
      </c>
      <c r="BH43" s="1237" t="s">
        <v>8</v>
      </c>
      <c r="BI43" s="1219">
        <f t="shared" ref="BI43" si="107">(IF(((BG43/$C43)&lt;10),"&lt;10",ROUND((BG43/$C43),0)))</f>
        <v>200</v>
      </c>
      <c r="BJ43" s="1305">
        <v>2.4E-2</v>
      </c>
      <c r="BK43" s="1237" t="s">
        <v>12</v>
      </c>
      <c r="BL43" s="1237"/>
      <c r="BM43" s="1313">
        <v>0.107</v>
      </c>
      <c r="BN43" s="1239" t="s">
        <v>3</v>
      </c>
      <c r="BO43" s="1219">
        <f t="shared" ref="BO43" si="108">(IF(((BM43/$C43)&lt;10),"&lt;10",ROUND((BM43/$C43),0)))</f>
        <v>89</v>
      </c>
      <c r="BP43" s="1313">
        <v>5.1999999999999998E-2</v>
      </c>
      <c r="BQ43" s="1239" t="s">
        <v>3</v>
      </c>
      <c r="BR43" s="1219">
        <f t="shared" ref="BR43" si="109">(IF(((BP43/$C43)&lt;10),"&lt;10",ROUND((BP43/$C43),0)))</f>
        <v>43</v>
      </c>
      <c r="BS43" s="1313">
        <v>9.1999999999999998E-2</v>
      </c>
      <c r="BT43" s="1239" t="s">
        <v>8</v>
      </c>
      <c r="BU43" s="1219">
        <f t="shared" ref="BU43" si="110">(IF(((BS43/$C43)&lt;10),"&lt;10",ROUND((BS43/$C43),0)))</f>
        <v>77</v>
      </c>
      <c r="BV43" s="1313">
        <v>0.47</v>
      </c>
      <c r="BW43" s="1237" t="s">
        <v>8</v>
      </c>
      <c r="BX43" s="1219">
        <f t="shared" ref="BX43" si="111">(IF(((BV43/$C43)&lt;10),"&lt;10",ROUND((BV43/$C43),0)))</f>
        <v>392</v>
      </c>
      <c r="BY43" s="1316">
        <v>0.55000000000000004</v>
      </c>
      <c r="BZ43" s="1241" t="s">
        <v>8</v>
      </c>
      <c r="CA43" s="1219">
        <f t="shared" ref="CA43" si="112">(IF(((BY43/$C43)&lt;10),"&lt;10",ROUND((BY43/$C43),0)))</f>
        <v>458</v>
      </c>
      <c r="CB43" s="1317">
        <v>0.34</v>
      </c>
      <c r="CC43" s="1241" t="s">
        <v>8</v>
      </c>
      <c r="CD43" s="1219">
        <f t="shared" ref="CD43" si="113">(IF(((CB43/$C43)&lt;10),"&lt;10",ROUND((CB43/$C43),0)))</f>
        <v>283</v>
      </c>
    </row>
    <row r="44" spans="1:82" x14ac:dyDescent="0.2">
      <c r="A44" s="1229" t="s">
        <v>57</v>
      </c>
      <c r="B44" s="1230" t="s">
        <v>591</v>
      </c>
      <c r="C44" s="1230">
        <v>12</v>
      </c>
      <c r="D44" s="1209" t="s">
        <v>2</v>
      </c>
      <c r="E44" s="1305">
        <v>2.5000000000000001E-2</v>
      </c>
      <c r="F44" s="1237" t="s">
        <v>12</v>
      </c>
      <c r="G44" s="1237"/>
      <c r="H44" s="1306">
        <v>2.6</v>
      </c>
      <c r="I44" s="1234" t="s">
        <v>12</v>
      </c>
      <c r="J44" s="1234"/>
      <c r="K44" s="1306">
        <v>2.5</v>
      </c>
      <c r="L44" s="1234" t="s">
        <v>12</v>
      </c>
      <c r="M44" s="1234"/>
      <c r="N44" s="1306">
        <v>2.6</v>
      </c>
      <c r="O44" s="1234" t="s">
        <v>12</v>
      </c>
      <c r="P44" s="1234"/>
      <c r="Q44" s="1305">
        <v>2.4E-2</v>
      </c>
      <c r="R44" s="1237" t="s">
        <v>12</v>
      </c>
      <c r="S44" s="1237"/>
      <c r="T44" s="1305">
        <v>2.4E-2</v>
      </c>
      <c r="U44" s="1237" t="s">
        <v>12</v>
      </c>
      <c r="V44" s="1237"/>
      <c r="W44" s="1305">
        <v>9.5999999999999992E-3</v>
      </c>
      <c r="X44" s="1237" t="s">
        <v>8</v>
      </c>
      <c r="Y44" s="1237"/>
      <c r="Z44" s="1305">
        <v>2.5000000000000001E-2</v>
      </c>
      <c r="AA44" s="1237" t="s">
        <v>3</v>
      </c>
      <c r="AB44" s="1237"/>
      <c r="AC44" s="1305">
        <v>5.0999999999999997E-2</v>
      </c>
      <c r="AD44" s="1237" t="s">
        <v>8</v>
      </c>
      <c r="AE44" s="1237"/>
      <c r="AF44" s="1305">
        <v>0.157</v>
      </c>
      <c r="AG44" s="1237" t="s">
        <v>3</v>
      </c>
      <c r="AH44" s="1237"/>
      <c r="AI44" s="1305">
        <v>0.14300000000000002</v>
      </c>
      <c r="AJ44" s="1237" t="s">
        <v>3</v>
      </c>
      <c r="AK44" s="1237"/>
      <c r="AL44" s="1305">
        <v>0.26400000000000001</v>
      </c>
      <c r="AM44" s="1237" t="s">
        <v>12</v>
      </c>
      <c r="AN44" s="1237"/>
      <c r="AO44" s="1305">
        <v>1.7000000000000001E-2</v>
      </c>
      <c r="AP44" s="1237" t="s">
        <v>8</v>
      </c>
      <c r="AQ44" s="1237"/>
      <c r="AR44" s="1305">
        <v>2.4E-2</v>
      </c>
      <c r="AS44" s="1237" t="s">
        <v>12</v>
      </c>
      <c r="AT44" s="1237"/>
      <c r="AU44" s="1305">
        <v>3.4999999999999996E-2</v>
      </c>
      <c r="AV44" s="1237" t="s">
        <v>8</v>
      </c>
      <c r="AW44" s="1237"/>
      <c r="AX44" s="1305">
        <v>0.46099999999999997</v>
      </c>
      <c r="AY44" s="1237" t="s">
        <v>3</v>
      </c>
      <c r="AZ44" s="1237"/>
      <c r="BA44" s="1236">
        <v>8.7599999999999997E-2</v>
      </c>
      <c r="BB44" s="1237" t="s">
        <v>3</v>
      </c>
      <c r="BC44" s="1237"/>
      <c r="BD44" s="1305">
        <v>4.5999999999999999E-2</v>
      </c>
      <c r="BE44" s="1237" t="s">
        <v>3</v>
      </c>
      <c r="BF44" s="1237"/>
      <c r="BG44" s="1305">
        <v>6.0000000000000005E-2</v>
      </c>
      <c r="BH44" s="1237" t="s">
        <v>8</v>
      </c>
      <c r="BI44" s="1237"/>
      <c r="BJ44" s="1305">
        <v>2.4E-2</v>
      </c>
      <c r="BK44" s="1237" t="s">
        <v>12</v>
      </c>
      <c r="BL44" s="1237"/>
      <c r="BM44" s="1236">
        <v>3.4100000000000005E-2</v>
      </c>
      <c r="BN44" s="1239" t="s">
        <v>3</v>
      </c>
      <c r="BO44" s="1239"/>
      <c r="BP44" s="1305">
        <v>2.4E-2</v>
      </c>
      <c r="BQ44" s="1239" t="s">
        <v>12</v>
      </c>
      <c r="BR44" s="1239"/>
      <c r="BS44" s="1305">
        <v>4.5999999999999999E-3</v>
      </c>
      <c r="BT44" s="1239" t="s">
        <v>8</v>
      </c>
      <c r="BU44" s="1239"/>
      <c r="BV44" s="1305">
        <v>0.13999999999999999</v>
      </c>
      <c r="BW44" s="1237" t="s">
        <v>8</v>
      </c>
      <c r="BX44" s="1237"/>
      <c r="BY44" s="1307">
        <v>7.2999999999999995E-2</v>
      </c>
      <c r="BZ44" s="1241" t="s">
        <v>8</v>
      </c>
      <c r="CA44" s="1241"/>
      <c r="CB44" s="1241">
        <v>4.1000000000000002E-2</v>
      </c>
      <c r="CC44" s="1241" t="s">
        <v>8</v>
      </c>
      <c r="CD44" s="1241"/>
    </row>
    <row r="45" spans="1:82" x14ac:dyDescent="0.2">
      <c r="A45" s="1229" t="s">
        <v>58</v>
      </c>
      <c r="B45" s="1230" t="s">
        <v>591</v>
      </c>
      <c r="C45" s="1209" t="s">
        <v>2</v>
      </c>
      <c r="D45" s="1304">
        <v>0.2</v>
      </c>
      <c r="E45" s="1318">
        <v>0.23</v>
      </c>
      <c r="F45" s="1237" t="s">
        <v>3</v>
      </c>
      <c r="G45" s="1219" t="str">
        <f>(IF(((E45/$D45)&lt;10),"&lt;10",ROUND((E45/$D45),0)))</f>
        <v>&lt;10</v>
      </c>
      <c r="H45" s="1306">
        <v>9.1999999999999998E-2</v>
      </c>
      <c r="I45" s="1234" t="s">
        <v>8</v>
      </c>
      <c r="J45" s="1234"/>
      <c r="K45" s="1306">
        <v>9.0000000000000011E-2</v>
      </c>
      <c r="L45" s="1234" t="s">
        <v>8</v>
      </c>
      <c r="M45" s="1234"/>
      <c r="N45" s="1306">
        <v>7.8E-2</v>
      </c>
      <c r="O45" s="1234" t="s">
        <v>8</v>
      </c>
      <c r="P45" s="1234"/>
      <c r="Q45" s="1305">
        <v>2.4E-2</v>
      </c>
      <c r="R45" s="1237" t="s">
        <v>12</v>
      </c>
      <c r="S45" s="1237"/>
      <c r="T45" s="1305">
        <v>0.16</v>
      </c>
      <c r="U45" s="1237" t="s">
        <v>3</v>
      </c>
      <c r="V45" s="1237"/>
      <c r="W45" s="1305">
        <v>0.18000000000000002</v>
      </c>
      <c r="X45" s="1237" t="s">
        <v>8</v>
      </c>
      <c r="Y45" s="1237"/>
      <c r="Z45" s="1318">
        <v>0.38</v>
      </c>
      <c r="AA45" s="1237" t="s">
        <v>3</v>
      </c>
      <c r="AB45" s="1219" t="str">
        <f>(IF(((Z45/$D45)&lt;10),"&lt;10",ROUND((Z45/$D45),0)))</f>
        <v>&lt;10</v>
      </c>
      <c r="AC45" s="1318">
        <v>0.47</v>
      </c>
      <c r="AD45" s="1237" t="s">
        <v>8</v>
      </c>
      <c r="AE45" s="1219" t="str">
        <f t="shared" ref="AE45:AE46" si="114">(IF(((AC45/$D45)&lt;10),"&lt;10",ROUND((AC45/$D45),0)))</f>
        <v>&lt;10</v>
      </c>
      <c r="AF45" s="1318">
        <v>0.59599999999999997</v>
      </c>
      <c r="AG45" s="1237" t="s">
        <v>3</v>
      </c>
      <c r="AH45" s="1219" t="str">
        <f t="shared" ref="AH45:AH46" si="115">(IF(((AF45/$D45)&lt;10),"&lt;10",ROUND((AF45/$D45),0)))</f>
        <v>&lt;10</v>
      </c>
      <c r="AI45" s="1308">
        <v>0.64</v>
      </c>
      <c r="AJ45" s="1237" t="s">
        <v>3</v>
      </c>
      <c r="AK45" s="1219" t="str">
        <f t="shared" ref="AK45:AK46" si="116">(IF(((AI45/$D45)&lt;10),"&lt;10",ROUND((AI45/$D45),0)))</f>
        <v>&lt;10</v>
      </c>
      <c r="AL45" s="1308">
        <v>2.57</v>
      </c>
      <c r="AM45" s="1237" t="s">
        <v>3</v>
      </c>
      <c r="AN45" s="1219">
        <f t="shared" ref="AN45:AN46" si="117">(IF(((AL45/$D45)&lt;10),"&lt;10",ROUND((AL45/$D45),0)))</f>
        <v>13</v>
      </c>
      <c r="AO45" s="1308">
        <v>0.32</v>
      </c>
      <c r="AP45" s="1237" t="s">
        <v>8</v>
      </c>
      <c r="AQ45" s="1219" t="str">
        <f t="shared" ref="AQ45:AQ46" si="118">(IF(((AO45/$D45)&lt;10),"&lt;10",ROUND((AO45/$D45),0)))</f>
        <v>&lt;10</v>
      </c>
      <c r="AR45" s="1308">
        <v>0.25</v>
      </c>
      <c r="AS45" s="1237" t="s">
        <v>3</v>
      </c>
      <c r="AT45" s="1219" t="str">
        <f t="shared" ref="AT45:AT46" si="119">(IF(((AR45/$D45)&lt;10),"&lt;10",ROUND((AR45/$D45),0)))</f>
        <v>&lt;10</v>
      </c>
      <c r="AU45" s="1308">
        <v>0.54</v>
      </c>
      <c r="AV45" s="1237" t="s">
        <v>8</v>
      </c>
      <c r="AW45" s="1219" t="str">
        <f t="shared" ref="AW45:AW46" si="120">(IF(((AU45/$D45)&lt;10),"&lt;10",ROUND((AU45/$D45),0)))</f>
        <v>&lt;10</v>
      </c>
      <c r="AX45" s="1308">
        <v>5.83</v>
      </c>
      <c r="AY45" s="1237" t="s">
        <v>69</v>
      </c>
      <c r="AZ45" s="1219">
        <f>(IF(((AX45/$D45)&lt;10),"&lt;10",ROUND((AX45/$D45),0)))</f>
        <v>29</v>
      </c>
      <c r="BA45" s="1308">
        <v>1.6</v>
      </c>
      <c r="BB45" s="1237" t="s">
        <v>3</v>
      </c>
      <c r="BC45" s="1219" t="str">
        <f t="shared" ref="BC45:BC46" si="121">(IF(((BA45/$D45)&lt;10),"&lt;10",ROUND((BA45/$D45),0)))</f>
        <v>&lt;10</v>
      </c>
      <c r="BD45" s="1308">
        <v>1.4</v>
      </c>
      <c r="BE45" s="1237" t="s">
        <v>3</v>
      </c>
      <c r="BF45" s="1219" t="str">
        <f t="shared" ref="BF45:BF46" si="122">(IF(((BD45/$D45)&lt;10),"&lt;10",ROUND((BD45/$D45),0)))</f>
        <v>&lt;10</v>
      </c>
      <c r="BG45" s="1308">
        <v>0.82</v>
      </c>
      <c r="BH45" s="1237" t="s">
        <v>8</v>
      </c>
      <c r="BI45" s="1219" t="str">
        <f t="shared" ref="BI45:BI46" si="123">(IF(((BG45/$D45)&lt;10),"&lt;10",ROUND((BG45/$D45),0)))</f>
        <v>&lt;10</v>
      </c>
      <c r="BJ45" s="1305">
        <v>0.12000000000000001</v>
      </c>
      <c r="BK45" s="1237" t="s">
        <v>3</v>
      </c>
      <c r="BL45" s="1237"/>
      <c r="BM45" s="1308">
        <v>4.7200000000000006</v>
      </c>
      <c r="BN45" s="1239" t="s">
        <v>69</v>
      </c>
      <c r="BO45" s="1219">
        <f t="shared" ref="BO45:BO46" si="124">(IF(((BM45/$D45)&lt;10),"&lt;10",ROUND((BM45/$D45),0)))</f>
        <v>24</v>
      </c>
      <c r="BP45" s="1305">
        <v>0.17</v>
      </c>
      <c r="BQ45" s="1239" t="s">
        <v>3</v>
      </c>
      <c r="BR45" s="1239"/>
      <c r="BS45" s="1305">
        <v>0.17</v>
      </c>
      <c r="BT45" s="1239" t="s">
        <v>8</v>
      </c>
      <c r="BU45" s="1239"/>
      <c r="BV45" s="1308">
        <v>1.1000000000000001</v>
      </c>
      <c r="BW45" s="1237" t="s">
        <v>8</v>
      </c>
      <c r="BX45" s="1219" t="str">
        <f t="shared" ref="BX45:BX46" si="125">(IF(((BV45/$D45)&lt;10),"&lt;10",ROUND((BV45/$D45),0)))</f>
        <v>&lt;10</v>
      </c>
      <c r="BY45" s="1309">
        <v>1.3</v>
      </c>
      <c r="BZ45" s="1241" t="s">
        <v>8</v>
      </c>
      <c r="CA45" s="1219" t="str">
        <f t="shared" ref="CA45:CA46" si="126">(IF(((BY45/$D45)&lt;10),"&lt;10",ROUND((BY45/$D45),0)))</f>
        <v>&lt;10</v>
      </c>
      <c r="CB45" s="1310">
        <v>0.74</v>
      </c>
      <c r="CC45" s="1241" t="s">
        <v>8</v>
      </c>
      <c r="CD45" s="1219" t="str">
        <f t="shared" ref="CD45:CD46" si="127">(IF(((CB45/$D45)&lt;10),"&lt;10",ROUND((CB45/$D45),0)))</f>
        <v>&lt;10</v>
      </c>
    </row>
    <row r="46" spans="1:82" x14ac:dyDescent="0.2">
      <c r="A46" s="1229" t="s">
        <v>59</v>
      </c>
      <c r="B46" s="1230" t="s">
        <v>591</v>
      </c>
      <c r="C46" s="1209" t="s">
        <v>2</v>
      </c>
      <c r="D46" s="1237">
        <v>0.2</v>
      </c>
      <c r="E46" s="1321">
        <v>1</v>
      </c>
      <c r="F46" s="1237" t="s">
        <v>3</v>
      </c>
      <c r="G46" s="1219" t="str">
        <f>(IF(((E46/$D46)&lt;10),"&lt;10",ROUND((E46/$D46),0)))</f>
        <v>&lt;10</v>
      </c>
      <c r="H46" s="1319">
        <v>0.36000000000000004</v>
      </c>
      <c r="I46" s="1234" t="s">
        <v>8</v>
      </c>
      <c r="J46" s="1219" t="str">
        <f>(IF(((H46/$D46)&lt;10),"&lt;10",ROUND((H46/$D46),0)))</f>
        <v>&lt;10</v>
      </c>
      <c r="K46" s="1319">
        <v>0.36000000000000004</v>
      </c>
      <c r="L46" s="1234" t="s">
        <v>8</v>
      </c>
      <c r="M46" s="1219" t="str">
        <f>(IF(((K46/$D46)&lt;10),"&lt;10",ROUND((K46/$D46),0)))</f>
        <v>&lt;10</v>
      </c>
      <c r="N46" s="1319">
        <v>0.24000000000000002</v>
      </c>
      <c r="O46" s="1234" t="s">
        <v>8</v>
      </c>
      <c r="P46" s="1219" t="str">
        <f>(IF(((N46/$D46)&lt;10),"&lt;10",ROUND((N46/$D46),0)))</f>
        <v>&lt;10</v>
      </c>
      <c r="Q46" s="1305">
        <v>2.4E-2</v>
      </c>
      <c r="R46" s="1237" t="s">
        <v>12</v>
      </c>
      <c r="S46" s="1237"/>
      <c r="T46" s="1318">
        <v>0.39</v>
      </c>
      <c r="U46" s="1237" t="s">
        <v>3</v>
      </c>
      <c r="V46" s="1219" t="str">
        <f>(IF(((T46/$D46)&lt;10),"&lt;10",ROUND((T46/$D46),0)))</f>
        <v>&lt;10</v>
      </c>
      <c r="W46" s="1318">
        <v>0.46</v>
      </c>
      <c r="X46" s="1237" t="s">
        <v>8</v>
      </c>
      <c r="Y46" s="1219" t="str">
        <f>(IF(((W46/$D46)&lt;10),"&lt;10",ROUND((W46/$D46),0)))</f>
        <v>&lt;10</v>
      </c>
      <c r="Z46" s="1318">
        <v>0.80999999999999994</v>
      </c>
      <c r="AA46" s="1237" t="s">
        <v>3</v>
      </c>
      <c r="AB46" s="1219" t="str">
        <f>(IF(((Z46/$D46)&lt;10),"&lt;10",ROUND((Z46/$D46),0)))</f>
        <v>&lt;10</v>
      </c>
      <c r="AC46" s="1318">
        <v>0.66</v>
      </c>
      <c r="AD46" s="1237" t="s">
        <v>8</v>
      </c>
      <c r="AE46" s="1219" t="str">
        <f t="shared" si="114"/>
        <v>&lt;10</v>
      </c>
      <c r="AF46" s="1318">
        <v>0.72099999999999997</v>
      </c>
      <c r="AG46" s="1237" t="s">
        <v>3</v>
      </c>
      <c r="AH46" s="1219" t="str">
        <f t="shared" si="115"/>
        <v>&lt;10</v>
      </c>
      <c r="AI46" s="1308">
        <v>1.61</v>
      </c>
      <c r="AJ46" s="1237" t="s">
        <v>3</v>
      </c>
      <c r="AK46" s="1219" t="str">
        <f t="shared" si="116"/>
        <v>&lt;10</v>
      </c>
      <c r="AL46" s="1308">
        <v>3.29</v>
      </c>
      <c r="AM46" s="1237" t="s">
        <v>3</v>
      </c>
      <c r="AN46" s="1219">
        <f t="shared" si="117"/>
        <v>16</v>
      </c>
      <c r="AO46" s="1308">
        <v>1.1000000000000001</v>
      </c>
      <c r="AP46" s="1237" t="s">
        <v>8</v>
      </c>
      <c r="AQ46" s="1219" t="str">
        <f t="shared" si="118"/>
        <v>&lt;10</v>
      </c>
      <c r="AR46" s="1308">
        <v>0.57999999999999996</v>
      </c>
      <c r="AS46" s="1237" t="s">
        <v>3</v>
      </c>
      <c r="AT46" s="1219" t="str">
        <f t="shared" si="119"/>
        <v>&lt;10</v>
      </c>
      <c r="AU46" s="1308">
        <v>0.84000000000000008</v>
      </c>
      <c r="AV46" s="1237" t="s">
        <v>8</v>
      </c>
      <c r="AW46" s="1219" t="str">
        <f t="shared" si="120"/>
        <v>&lt;10</v>
      </c>
      <c r="AX46" s="1308">
        <v>4.91</v>
      </c>
      <c r="AY46" s="1237" t="s">
        <v>69</v>
      </c>
      <c r="AZ46" s="1219">
        <f>(IF(((AX46/$D46)&lt;10),"&lt;10",ROUND((AX46/$D46),0)))</f>
        <v>25</v>
      </c>
      <c r="BA46" s="1308">
        <v>1.4</v>
      </c>
      <c r="BB46" s="1237" t="s">
        <v>3</v>
      </c>
      <c r="BC46" s="1219" t="str">
        <f t="shared" si="121"/>
        <v>&lt;10</v>
      </c>
      <c r="BD46" s="1308">
        <v>2.2000000000000002</v>
      </c>
      <c r="BE46" s="1237" t="s">
        <v>3</v>
      </c>
      <c r="BF46" s="1219">
        <f t="shared" si="122"/>
        <v>11</v>
      </c>
      <c r="BG46" s="1308">
        <v>1.5</v>
      </c>
      <c r="BH46" s="1237" t="s">
        <v>8</v>
      </c>
      <c r="BI46" s="1219" t="str">
        <f t="shared" si="123"/>
        <v>&lt;10</v>
      </c>
      <c r="BJ46" s="1305">
        <v>7.6999999999999999E-2</v>
      </c>
      <c r="BK46" s="1237" t="s">
        <v>3</v>
      </c>
      <c r="BL46" s="1237"/>
      <c r="BM46" s="1308">
        <v>1.2899999999999998</v>
      </c>
      <c r="BN46" s="1239" t="s">
        <v>3</v>
      </c>
      <c r="BO46" s="1219" t="str">
        <f t="shared" si="124"/>
        <v>&lt;10</v>
      </c>
      <c r="BP46" s="1305">
        <v>0.19</v>
      </c>
      <c r="BQ46" s="1239" t="s">
        <v>3</v>
      </c>
      <c r="BR46" s="1239"/>
      <c r="BS46" s="1308">
        <v>0.28999999999999998</v>
      </c>
      <c r="BT46" s="1239" t="s">
        <v>8</v>
      </c>
      <c r="BU46" s="1219" t="str">
        <f>(IF(((BS46/$D46)&lt;10),"&lt;10",ROUND((BS46/$D46),0)))</f>
        <v>&lt;10</v>
      </c>
      <c r="BV46" s="1308">
        <v>1.8</v>
      </c>
      <c r="BW46" s="1237" t="s">
        <v>8</v>
      </c>
      <c r="BX46" s="1219" t="str">
        <f t="shared" si="125"/>
        <v>&lt;10</v>
      </c>
      <c r="BY46" s="1309">
        <v>2.5</v>
      </c>
      <c r="BZ46" s="1241" t="s">
        <v>8</v>
      </c>
      <c r="CA46" s="1219">
        <f t="shared" si="126"/>
        <v>13</v>
      </c>
      <c r="CB46" s="1310">
        <v>1.3</v>
      </c>
      <c r="CC46" s="1241" t="s">
        <v>8</v>
      </c>
      <c r="CD46" s="1219" t="str">
        <f t="shared" si="127"/>
        <v>&lt;10</v>
      </c>
    </row>
    <row r="47" spans="1:82" x14ac:dyDescent="0.2">
      <c r="A47" s="1229" t="s">
        <v>646</v>
      </c>
      <c r="B47" s="1230" t="s">
        <v>591</v>
      </c>
      <c r="C47" s="1230">
        <v>1.2E-4</v>
      </c>
      <c r="D47" s="1209" t="s">
        <v>2</v>
      </c>
      <c r="E47" s="1322">
        <f>SUM(E34:E36,E38:E40,E43)</f>
        <v>3.4889999999999999</v>
      </c>
      <c r="F47" s="1237"/>
      <c r="G47" s="1314">
        <f t="shared" ref="G47" si="128">(IF(((E47/$C47)&lt;10),"&lt;10",ROUND((E47/$C47),0)))</f>
        <v>29075</v>
      </c>
      <c r="H47" s="1322">
        <f>SUM(H34:H36,H38:H40,H43)</f>
        <v>0.99099999999999999</v>
      </c>
      <c r="I47" s="1237"/>
      <c r="J47" s="1314">
        <f t="shared" ref="J47" si="129">(IF(((H47/$C47)&lt;10),"&lt;10",ROUND((H47/$C47),0)))</f>
        <v>8258</v>
      </c>
      <c r="K47" s="1322">
        <f>SUM(K34:K36,K38:K40,K43)</f>
        <v>1.0469999999999999</v>
      </c>
      <c r="L47" s="1237"/>
      <c r="M47" s="1314">
        <f t="shared" ref="M47" si="130">(IF(((K47/$C47)&lt;10),"&lt;10",ROUND((K47/$C47),0)))</f>
        <v>8725</v>
      </c>
      <c r="N47" s="1322">
        <f>SUM(N34:N36,N38:N40,N43)</f>
        <v>0.65</v>
      </c>
      <c r="O47" s="1237"/>
      <c r="P47" s="1314">
        <f t="shared" ref="P47" si="131">(IF(((N47/$C47)&lt;10),"&lt;10",ROUND((N47/$C47),0)))</f>
        <v>5417</v>
      </c>
      <c r="Q47" s="1305"/>
      <c r="R47" s="1237"/>
      <c r="S47" s="1237"/>
      <c r="T47" s="1322">
        <f>SUM(T34:T36,T38:T40,T43)</f>
        <v>1.3969999999999998</v>
      </c>
      <c r="U47" s="1237"/>
      <c r="V47" s="1314">
        <f t="shared" ref="V47" si="132">(IF(((T47/$C47)&lt;10),"&lt;10",ROUND((T47/$C47),0)))</f>
        <v>11642</v>
      </c>
      <c r="W47" s="1322">
        <f>SUM(W34:W36,W38:W40,W43)</f>
        <v>1.5209999999999999</v>
      </c>
      <c r="X47" s="1237"/>
      <c r="Y47" s="1314">
        <f t="shared" ref="Y47" si="133">(IF(((W47/$C47)&lt;10),"&lt;10",ROUND((W47/$C47),0)))</f>
        <v>12675</v>
      </c>
      <c r="Z47" s="1322">
        <f>SUM(Z34:Z36,Z38:Z40,Z43)</f>
        <v>2.5270000000000006</v>
      </c>
      <c r="AA47" s="1237"/>
      <c r="AB47" s="1314">
        <f t="shared" ref="AB47" si="134">(IF(((Z47/$C47)&lt;10),"&lt;10",ROUND((Z47/$C47),0)))</f>
        <v>21058</v>
      </c>
      <c r="AC47" s="1322">
        <f>SUM(AC34:AC36,AC38:AC40,AC43)</f>
        <v>1.8099999999999998</v>
      </c>
      <c r="AD47" s="1237"/>
      <c r="AE47" s="1314">
        <f t="shared" ref="AE47" si="135">(IF(((AC47/$C47)&lt;10),"&lt;10",ROUND((AC47/$C47),0)))</f>
        <v>15083</v>
      </c>
      <c r="AF47" s="1322">
        <f>SUM(AF34:AF36,AF38:AF40,AF43)</f>
        <v>3.0150000000000001</v>
      </c>
      <c r="AG47" s="1237"/>
      <c r="AH47" s="1314">
        <f t="shared" ref="AH47" si="136">(IF(((AF47/$C47)&lt;10),"&lt;10",ROUND((AF47/$C47),0)))</f>
        <v>25125</v>
      </c>
      <c r="AI47" s="1323">
        <f>SUM(AI34:AI36,AI38:AI40,AI43)</f>
        <v>4.8830000999999994</v>
      </c>
      <c r="AJ47" s="1237"/>
      <c r="AK47" s="1314">
        <f t="shared" ref="AK47" si="137">(IF(((AI47/$C47)&lt;10),"&lt;10",ROUND((AI47/$C47),0)))</f>
        <v>40692</v>
      </c>
      <c r="AL47" s="1323">
        <f>SUM(AL34:AL36,AL38:AL40,AL43)</f>
        <v>9.3929999999999989</v>
      </c>
      <c r="AM47" s="1237"/>
      <c r="AN47" s="1314">
        <f t="shared" ref="AN47" si="138">(IF(((AL47/$C47)&lt;10),"&lt;10",ROUND((AL47/$C47),0)))</f>
        <v>78275</v>
      </c>
      <c r="AO47" s="1323">
        <f>SUM(AO34:AO36,AO38:AO40,AO43)</f>
        <v>3.5700000000000003</v>
      </c>
      <c r="AP47" s="1237"/>
      <c r="AQ47" s="1314">
        <f t="shared" ref="AQ47" si="139">(IF(((AO47/$C47)&lt;10),"&lt;10",ROUND((AO47/$C47),0)))</f>
        <v>29750</v>
      </c>
      <c r="AR47" s="1323">
        <f>SUM(AR34:AR36,AR38:AR40,AR43)</f>
        <v>1.5779999999999998</v>
      </c>
      <c r="AS47" s="1237"/>
      <c r="AT47" s="1314">
        <f t="shared" ref="AT47" si="140">(IF(((AR47/$C47)&lt;10),"&lt;10",ROUND((AR47/$C47),0)))</f>
        <v>13150</v>
      </c>
      <c r="AU47" s="1323">
        <f>SUM(AU34:AU36,AU38:AU40,AU43)</f>
        <v>1.601</v>
      </c>
      <c r="AV47" s="1237"/>
      <c r="AW47" s="1314">
        <f t="shared" ref="AW47" si="141">(IF(((AU47/$C47)&lt;10),"&lt;10",ROUND((AU47/$C47),0)))</f>
        <v>13342</v>
      </c>
      <c r="AX47" s="1323">
        <f>SUM(AX34:AX36,AX38:AX40,AX43)</f>
        <v>2.5309999999999997</v>
      </c>
      <c r="AY47" s="1237"/>
      <c r="AZ47" s="1314">
        <f t="shared" ref="AZ47" si="142">(IF(((AX47/$C47)&lt;10),"&lt;10",ROUND((AX47/$C47),0)))</f>
        <v>21092</v>
      </c>
      <c r="BA47" s="1323">
        <f>SUM(BA34:BA36,BA38:BA40,BA43)</f>
        <v>3.0668000000000002</v>
      </c>
      <c r="BB47" s="1237"/>
      <c r="BC47" s="1314">
        <f t="shared" ref="BC47" si="143">(IF(((BA47/$C47)&lt;10),"&lt;10",ROUND((BA47/$C47),0)))</f>
        <v>25557</v>
      </c>
      <c r="BD47" s="1323">
        <f>SUM(BD34:BD36,BD38:BD40,BD43)</f>
        <v>5.9300000000000006</v>
      </c>
      <c r="BE47" s="1237"/>
      <c r="BF47" s="1314">
        <f t="shared" ref="BF47" si="144">(IF(((BD47/$C47)&lt;10),"&lt;10",ROUND((BD47/$C47),0)))</f>
        <v>49417</v>
      </c>
      <c r="BG47" s="1323">
        <f>SUM(BG34:BG36,BG38:BG40,BG43)</f>
        <v>3.0620000000000003</v>
      </c>
      <c r="BH47" s="1237"/>
      <c r="BI47" s="1314">
        <f t="shared" ref="BI47" si="145">(IF(((BG47/$C47)&lt;10),"&lt;10",ROUND((BG47/$C47),0)))</f>
        <v>25517</v>
      </c>
      <c r="BJ47" s="1323">
        <f>SUM(BJ34,BJ39)</f>
        <v>5.7000000000000002E-2</v>
      </c>
      <c r="BK47" s="1237"/>
      <c r="BL47" s="1219">
        <f t="shared" ref="BL47" si="146">(IF(((BJ47/$C47)&lt;10),"&lt;10",ROUND((BJ47/$C47),0)))</f>
        <v>475</v>
      </c>
      <c r="BM47" s="1323">
        <f>SUM(BM34:BM36,BM38:BM40,BM43)</f>
        <v>1.5645</v>
      </c>
      <c r="BN47" s="1237"/>
      <c r="BO47" s="1314">
        <f t="shared" ref="BO47" si="147">(IF(((BM47/$C47)&lt;10),"&lt;10",ROUND((BM47/$C47),0)))</f>
        <v>13038</v>
      </c>
      <c r="BP47" s="1323">
        <f>SUM(BP34:BP36,BP38:BP39,BP43)</f>
        <v>0.51</v>
      </c>
      <c r="BQ47" s="1237"/>
      <c r="BR47" s="1314">
        <f t="shared" ref="BR47" si="148">(IF(((BP47/$C47)&lt;10),"&lt;10",ROUND((BP47/$C47),0)))</f>
        <v>4250</v>
      </c>
      <c r="BS47" s="1323">
        <f>SUM(BS34:BS36,BS38:BS39,BS43)</f>
        <v>0.81300000000000006</v>
      </c>
      <c r="BT47" s="1237"/>
      <c r="BU47" s="1314">
        <f t="shared" ref="BU47" si="149">(IF(((BS47/$C47)&lt;10),"&lt;10",ROUND((BS47/$C47),0)))</f>
        <v>6775</v>
      </c>
      <c r="BV47" s="1323">
        <f>SUM(BV34:BV36,BV38:BV39,BV43)</f>
        <v>4.7</v>
      </c>
      <c r="BW47" s="1237"/>
      <c r="BX47" s="1314">
        <f t="shared" ref="BX47" si="150">(IF(((BV47/$C47)&lt;10),"&lt;10",ROUND((BV47/$C47),0)))</f>
        <v>39167</v>
      </c>
      <c r="BY47" s="1323">
        <f>SUM(BY34:BY36,BY38:BY39,BY43)</f>
        <v>5.6499999999999995</v>
      </c>
      <c r="BZ47" s="1237"/>
      <c r="CA47" s="1314">
        <f t="shared" ref="CA47" si="151">(IF(((BY47/$C47)&lt;10),"&lt;10",ROUND((BY47/$C47),0)))</f>
        <v>47083</v>
      </c>
      <c r="CB47" s="1323">
        <f>SUM(CB34:CB36,CB38:CB39,CB43)</f>
        <v>3.89</v>
      </c>
      <c r="CC47" s="1237"/>
      <c r="CD47" s="1314">
        <f t="shared" ref="CD47" si="152">(IF(((CB47/$C47)&lt;10),"&lt;10",ROUND((CB47/$C47),0)))</f>
        <v>32417</v>
      </c>
    </row>
    <row r="48" spans="1:82" s="1141" customFormat="1" x14ac:dyDescent="0.2">
      <c r="A48" s="1171" t="s">
        <v>96</v>
      </c>
      <c r="B48" s="1324" t="s">
        <v>591</v>
      </c>
      <c r="C48" s="1325" t="s">
        <v>2</v>
      </c>
      <c r="D48" s="1325" t="s">
        <v>2</v>
      </c>
      <c r="E48" s="1326">
        <f>SUM(E45:E46,E43,E33:E41)</f>
        <v>6.2640000000000011</v>
      </c>
      <c r="F48" s="1180"/>
      <c r="G48" s="1327"/>
      <c r="H48" s="1326">
        <f>SUM(H46,H45,H31:H43)</f>
        <v>1.9532</v>
      </c>
      <c r="I48" s="1180"/>
      <c r="J48" s="1327"/>
      <c r="K48" s="1326">
        <f>SUM(K45:K46,K31:K43)</f>
        <v>2.0157000000000003</v>
      </c>
      <c r="L48" s="1180"/>
      <c r="M48" s="1327"/>
      <c r="N48" s="1326">
        <f>SUM(N45:N46,N31:N43)</f>
        <v>1.3274999999999999</v>
      </c>
      <c r="O48" s="1180"/>
      <c r="P48" s="1327"/>
      <c r="Q48" s="1326">
        <f>SUM(Q41,Q34)</f>
        <v>5.1000000000000004E-2</v>
      </c>
      <c r="R48" s="1180"/>
      <c r="S48" s="1327"/>
      <c r="T48" s="1326">
        <f>SUM(T45:T46,T43,T33:T41)</f>
        <v>2.625</v>
      </c>
      <c r="U48" s="1180"/>
      <c r="V48" s="1327"/>
      <c r="W48" s="1326">
        <f>SUM(W31:W46)</f>
        <v>3.0336000000000003</v>
      </c>
      <c r="X48" s="1180"/>
      <c r="Y48" s="1327"/>
      <c r="Z48" s="1326">
        <f>SUM(Z33:Z46,Z31)</f>
        <v>5.1280000000000001</v>
      </c>
      <c r="AA48" s="1180"/>
      <c r="AB48" s="1327"/>
      <c r="AC48" s="1326">
        <f>SUM(AC31:AC46)</f>
        <v>4.2939999000000002</v>
      </c>
      <c r="AD48" s="1180"/>
      <c r="AE48" s="1327"/>
      <c r="AF48" s="1326">
        <f>SUM(AF33:AF46)</f>
        <v>5.8979999999999997</v>
      </c>
      <c r="AG48" s="1180"/>
      <c r="AH48" s="1327"/>
      <c r="AI48" s="1328">
        <f>SUM(AI33:AI46,AI31)</f>
        <v>10.626000100000002</v>
      </c>
      <c r="AJ48" s="1180"/>
      <c r="AK48" s="1327"/>
      <c r="AL48" s="1328">
        <f>SUM(AL45:AL46,AL33:AL43,AL31)</f>
        <v>21.551000000000002</v>
      </c>
      <c r="AM48" s="1180"/>
      <c r="AN48" s="1327"/>
      <c r="AO48" s="1326">
        <f>SUM(AO31:AO46)</f>
        <v>6.886000000000001</v>
      </c>
      <c r="AP48" s="1180"/>
      <c r="AQ48" s="1327"/>
      <c r="AR48" s="1326"/>
      <c r="AS48" s="1180"/>
      <c r="AT48" s="1327"/>
      <c r="AU48" s="1326">
        <f>SUM(AU31:AU46)</f>
        <v>4.4650999999999996</v>
      </c>
      <c r="AV48" s="1180"/>
      <c r="AW48" s="1327"/>
      <c r="AX48" s="1328">
        <f>SUM(AX31,AX33:AX46)</f>
        <v>22.281000000000002</v>
      </c>
      <c r="AY48" s="1180"/>
      <c r="AZ48" s="1327"/>
      <c r="BA48" s="1328">
        <f>SUM(BA31,BA33:BA46)</f>
        <v>8.9693000000000005</v>
      </c>
      <c r="BB48" s="1180"/>
      <c r="BC48" s="1327"/>
      <c r="BD48" s="1328">
        <f>SUM(BD31,BD33:BD46)</f>
        <v>13.608000000000001</v>
      </c>
      <c r="BE48" s="1180"/>
      <c r="BF48" s="1327"/>
      <c r="BG48" s="1326">
        <f>SUM(BG31:BG46)</f>
        <v>8.0679999999999996</v>
      </c>
      <c r="BH48" s="1180"/>
      <c r="BI48" s="1327"/>
      <c r="BJ48" s="1326">
        <f>SUM(BJ31,BJ33:BJ34,BJ39,BJ41:BJ42,BJ45:BJ46)</f>
        <v>0.48000000000000004</v>
      </c>
      <c r="BK48" s="1180"/>
      <c r="BL48" s="1327"/>
      <c r="BM48" s="1328">
        <f>SUM(BM31:BM46)</f>
        <v>13.805599999999998</v>
      </c>
      <c r="BN48" s="1180"/>
      <c r="BO48" s="1327"/>
      <c r="BP48" s="1326">
        <f>SUM(BP31,BP33:BP39,BP41:BP43,BP45:BP46)</f>
        <v>1.351</v>
      </c>
      <c r="BQ48" s="1180"/>
      <c r="BR48" s="1327"/>
      <c r="BS48" s="1326">
        <f>SUM(BS31:BS46)</f>
        <v>1.8781999999999999</v>
      </c>
      <c r="BT48" s="1180"/>
      <c r="BU48" s="1327"/>
      <c r="BV48" s="1328">
        <f>SUM(BV31:BV46)</f>
        <v>11.133000000000001</v>
      </c>
      <c r="BW48" s="1180"/>
      <c r="BX48" s="1327"/>
      <c r="BY48" s="1328">
        <f>SUM(BY31:BY46)</f>
        <v>13.642000000000003</v>
      </c>
      <c r="BZ48" s="1180"/>
      <c r="CA48" s="1327"/>
      <c r="CB48" s="1326">
        <f>SUM(CB31:CB46)</f>
        <v>8.604000000000001</v>
      </c>
      <c r="CC48" s="1180"/>
      <c r="CD48" s="1327"/>
    </row>
    <row r="49" spans="1:283" s="1206" customFormat="1" x14ac:dyDescent="0.2">
      <c r="A49" s="181" t="s">
        <v>237</v>
      </c>
      <c r="B49" s="1190"/>
      <c r="C49" s="1190"/>
      <c r="D49" s="1198"/>
      <c r="E49" s="1329"/>
      <c r="F49" s="1198"/>
      <c r="G49" s="1198"/>
      <c r="H49" s="1330"/>
      <c r="I49" s="1196"/>
      <c r="J49" s="1196"/>
      <c r="K49" s="1330"/>
      <c r="L49" s="1196"/>
      <c r="M49" s="1196"/>
      <c r="N49" s="1330"/>
      <c r="O49" s="1196"/>
      <c r="P49" s="1196"/>
      <c r="Q49" s="1329"/>
      <c r="R49" s="1198"/>
      <c r="S49" s="1198"/>
      <c r="T49" s="1329"/>
      <c r="U49" s="1198"/>
      <c r="V49" s="1198"/>
      <c r="W49" s="1329"/>
      <c r="X49" s="1198"/>
      <c r="Y49" s="1198"/>
      <c r="Z49" s="1329"/>
      <c r="AA49" s="1198"/>
      <c r="AB49" s="1198"/>
      <c r="AC49" s="1329"/>
      <c r="AD49" s="1198"/>
      <c r="AE49" s="1198"/>
      <c r="AF49" s="1329"/>
      <c r="AG49" s="1198"/>
      <c r="AH49" s="1198"/>
      <c r="AI49" s="1329"/>
      <c r="AJ49" s="1198"/>
      <c r="AK49" s="1198"/>
      <c r="AL49" s="1329"/>
      <c r="AM49" s="1198"/>
      <c r="AN49" s="1198"/>
      <c r="AO49" s="1329"/>
      <c r="AP49" s="1198"/>
      <c r="AQ49" s="1198"/>
      <c r="AR49" s="1329"/>
      <c r="AS49" s="1198"/>
      <c r="AT49" s="1198"/>
      <c r="AU49" s="1329"/>
      <c r="AV49" s="1198"/>
      <c r="AW49" s="1198"/>
      <c r="AX49" s="1329"/>
      <c r="AY49" s="1198"/>
      <c r="AZ49" s="1198"/>
      <c r="BA49" s="1329"/>
      <c r="BB49" s="1198"/>
      <c r="BC49" s="1198"/>
      <c r="BD49" s="1329"/>
      <c r="BE49" s="1198"/>
      <c r="BF49" s="1198"/>
      <c r="BG49" s="1329"/>
      <c r="BH49" s="1198"/>
      <c r="BI49" s="1198"/>
      <c r="BJ49" s="1329"/>
      <c r="BK49" s="1198"/>
      <c r="BL49" s="1198"/>
      <c r="BM49" s="1329"/>
      <c r="BN49" s="821"/>
      <c r="BO49" s="821"/>
      <c r="BP49" s="1329"/>
      <c r="BQ49" s="821"/>
      <c r="BR49" s="821"/>
      <c r="BS49" s="1329"/>
      <c r="BT49" s="821"/>
      <c r="BU49" s="821"/>
      <c r="BV49" s="1329"/>
      <c r="BW49" s="1198"/>
      <c r="BX49" s="1198"/>
      <c r="BY49" s="1331"/>
      <c r="BZ49" s="1204"/>
      <c r="CA49" s="1204"/>
      <c r="CB49" s="1204"/>
      <c r="CC49" s="1204"/>
      <c r="CD49" s="1204"/>
      <c r="CE49" s="1141"/>
      <c r="CF49" s="1141"/>
      <c r="CG49" s="1141"/>
      <c r="CH49" s="1141"/>
      <c r="CI49" s="1141"/>
      <c r="CJ49" s="1141"/>
      <c r="CK49" s="1141"/>
      <c r="CL49" s="1141"/>
      <c r="CM49" s="1141"/>
      <c r="CN49" s="1141"/>
      <c r="CO49" s="1141"/>
      <c r="CP49" s="1141"/>
      <c r="CQ49" s="1141"/>
      <c r="CR49" s="1141"/>
      <c r="CS49" s="1141"/>
      <c r="CT49" s="1141"/>
      <c r="CU49" s="1141"/>
      <c r="CV49" s="1141"/>
      <c r="CW49" s="1141"/>
      <c r="CX49" s="1141"/>
      <c r="CY49" s="1141"/>
      <c r="CZ49" s="1141"/>
      <c r="DA49" s="1141"/>
      <c r="DB49" s="1141"/>
      <c r="DC49" s="1141"/>
      <c r="DD49" s="1141"/>
      <c r="DE49" s="1141"/>
      <c r="DF49" s="1141"/>
      <c r="DG49" s="1141"/>
    </row>
    <row r="50" spans="1:283" ht="12" customHeight="1" x14ac:dyDescent="0.2">
      <c r="A50" s="1207" t="s">
        <v>77</v>
      </c>
      <c r="B50" s="1208" t="s">
        <v>591</v>
      </c>
      <c r="C50" s="1209" t="s">
        <v>2</v>
      </c>
      <c r="D50" s="1299">
        <v>0.96000000000000008</v>
      </c>
      <c r="E50" s="1300">
        <v>4.8000000000000001E-2</v>
      </c>
      <c r="F50" s="1217" t="s">
        <v>12</v>
      </c>
      <c r="G50" s="1217"/>
      <c r="H50" s="1301"/>
      <c r="I50" s="1215"/>
      <c r="J50" s="1215"/>
      <c r="K50" s="1215"/>
      <c r="L50" s="1215"/>
      <c r="M50" s="1215"/>
      <c r="N50" s="1301"/>
      <c r="O50" s="1215" t="s">
        <v>3</v>
      </c>
      <c r="P50" s="1215"/>
      <c r="Q50" s="1300">
        <v>4.8000000000000001E-2</v>
      </c>
      <c r="R50" s="1217" t="s">
        <v>12</v>
      </c>
      <c r="S50" s="1217"/>
      <c r="T50" s="1300">
        <v>4.9000000000000002E-2</v>
      </c>
      <c r="U50" s="1217" t="s">
        <v>12</v>
      </c>
      <c r="V50" s="1217"/>
      <c r="W50" s="1300"/>
      <c r="X50" s="1217" t="s">
        <v>3</v>
      </c>
      <c r="Y50" s="1217"/>
      <c r="Z50" s="1300">
        <v>4.8000000000000001E-2</v>
      </c>
      <c r="AA50" s="1217" t="s">
        <v>12</v>
      </c>
      <c r="AB50" s="1217"/>
      <c r="AC50" s="1300"/>
      <c r="AD50" s="1217" t="s">
        <v>3</v>
      </c>
      <c r="AE50" s="1217"/>
      <c r="AF50" s="1300">
        <v>0.111</v>
      </c>
      <c r="AG50" s="1217" t="s">
        <v>3</v>
      </c>
      <c r="AH50" s="1217"/>
      <c r="AI50" s="1300">
        <v>4.8000000000000001E-2</v>
      </c>
      <c r="AJ50" s="1217" t="s">
        <v>12</v>
      </c>
      <c r="AK50" s="1217"/>
      <c r="AL50" s="1300">
        <v>5.2999999999999999E-2</v>
      </c>
      <c r="AM50" s="1217" t="s">
        <v>12</v>
      </c>
      <c r="AN50" s="1217"/>
      <c r="AO50" s="1300">
        <v>0.25999999999999995</v>
      </c>
      <c r="AP50" s="1217" t="s">
        <v>12</v>
      </c>
      <c r="AQ50" s="1217"/>
      <c r="AR50" s="1300">
        <v>4.9000000000000002E-2</v>
      </c>
      <c r="AS50" s="1217" t="s">
        <v>12</v>
      </c>
      <c r="AT50" s="1217"/>
      <c r="AU50" s="1300">
        <v>0.25999999999999995</v>
      </c>
      <c r="AV50" s="1217" t="s">
        <v>12</v>
      </c>
      <c r="AW50" s="1217"/>
      <c r="AX50" s="1300">
        <v>4.9000000000000002E-2</v>
      </c>
      <c r="AY50" s="1217" t="s">
        <v>12</v>
      </c>
      <c r="AZ50" s="1217"/>
      <c r="BA50" s="1300">
        <v>4.9000000000000002E-2</v>
      </c>
      <c r="BB50" s="1217" t="s">
        <v>12</v>
      </c>
      <c r="BC50" s="1217"/>
      <c r="BD50" s="1300">
        <v>4.7E-2</v>
      </c>
      <c r="BE50" s="1217" t="s">
        <v>12</v>
      </c>
      <c r="BF50" s="1217"/>
      <c r="BG50" s="1300">
        <v>0.25999999999999995</v>
      </c>
      <c r="BH50" s="1217" t="s">
        <v>12</v>
      </c>
      <c r="BI50" s="1217"/>
      <c r="BJ50" s="1300">
        <v>4.8000000000000001E-2</v>
      </c>
      <c r="BK50" s="1217" t="s">
        <v>12</v>
      </c>
      <c r="BL50" s="1217"/>
      <c r="BM50" s="1300">
        <v>0.05</v>
      </c>
      <c r="BN50" s="1225" t="s">
        <v>12</v>
      </c>
      <c r="BO50" s="1225"/>
      <c r="BP50" s="1300">
        <v>4.8000000000000001E-2</v>
      </c>
      <c r="BQ50" s="1225" t="s">
        <v>12</v>
      </c>
      <c r="BR50" s="1225"/>
      <c r="BS50" s="1300">
        <v>0.25</v>
      </c>
      <c r="BT50" s="1225" t="s">
        <v>12</v>
      </c>
      <c r="BU50" s="1225"/>
      <c r="BV50" s="1300">
        <v>0.25</v>
      </c>
      <c r="BW50" s="1217" t="s">
        <v>12</v>
      </c>
      <c r="BX50" s="1217"/>
      <c r="BY50" s="1303">
        <v>0.25999999999999995</v>
      </c>
      <c r="BZ50" s="1227" t="s">
        <v>12</v>
      </c>
      <c r="CA50" s="1227"/>
      <c r="CB50" s="1227">
        <v>0.25</v>
      </c>
      <c r="CC50" s="1227" t="s">
        <v>12</v>
      </c>
      <c r="CD50" s="1227"/>
    </row>
    <row r="51" spans="1:283" ht="12" customHeight="1" x14ac:dyDescent="0.2">
      <c r="A51" s="1229" t="s">
        <v>78</v>
      </c>
      <c r="B51" s="1230" t="s">
        <v>591</v>
      </c>
      <c r="C51" s="1209" t="s">
        <v>2</v>
      </c>
      <c r="D51" s="1304">
        <v>3.4000000000000002E-2</v>
      </c>
      <c r="E51" s="1305">
        <v>4.8000000000000001E-2</v>
      </c>
      <c r="F51" s="1237" t="s">
        <v>12</v>
      </c>
      <c r="G51" s="1237"/>
      <c r="H51" s="1306"/>
      <c r="I51" s="1234"/>
      <c r="J51" s="1234"/>
      <c r="K51" s="1234"/>
      <c r="L51" s="1234"/>
      <c r="M51" s="1234"/>
      <c r="N51" s="1306"/>
      <c r="O51" s="1234" t="s">
        <v>3</v>
      </c>
      <c r="P51" s="1234"/>
      <c r="Q51" s="1305">
        <v>4.8000000000000001E-2</v>
      </c>
      <c r="R51" s="1237" t="s">
        <v>12</v>
      </c>
      <c r="S51" s="1237"/>
      <c r="T51" s="1305">
        <v>4.9000000000000002E-2</v>
      </c>
      <c r="U51" s="1237" t="s">
        <v>12</v>
      </c>
      <c r="V51" s="1237"/>
      <c r="W51" s="1305"/>
      <c r="X51" s="1237" t="s">
        <v>3</v>
      </c>
      <c r="Y51" s="1237"/>
      <c r="Z51" s="1305">
        <v>4.8000000000000001E-2</v>
      </c>
      <c r="AA51" s="1237" t="s">
        <v>12</v>
      </c>
      <c r="AB51" s="1237"/>
      <c r="AC51" s="1305"/>
      <c r="AD51" s="1237" t="s">
        <v>3</v>
      </c>
      <c r="AE51" s="1237"/>
      <c r="AF51" s="1305">
        <v>4.8000000000000001E-2</v>
      </c>
      <c r="AG51" s="1237" t="s">
        <v>12</v>
      </c>
      <c r="AH51" s="1237"/>
      <c r="AI51" s="1305">
        <v>4.8000000000000001E-2</v>
      </c>
      <c r="AJ51" s="1237" t="s">
        <v>12</v>
      </c>
      <c r="AK51" s="1237"/>
      <c r="AL51" s="1305">
        <v>0.11</v>
      </c>
      <c r="AM51" s="1237" t="s">
        <v>12</v>
      </c>
      <c r="AN51" s="1237"/>
      <c r="AO51" s="1305">
        <v>0.25999999999999995</v>
      </c>
      <c r="AP51" s="1237" t="s">
        <v>12</v>
      </c>
      <c r="AQ51" s="1237"/>
      <c r="AR51" s="1305">
        <v>4.9000000000000002E-2</v>
      </c>
      <c r="AS51" s="1237" t="s">
        <v>12</v>
      </c>
      <c r="AT51" s="1237"/>
      <c r="AU51" s="1305">
        <v>0.25999999999999995</v>
      </c>
      <c r="AV51" s="1237" t="s">
        <v>12</v>
      </c>
      <c r="AW51" s="1237"/>
      <c r="AX51" s="1305">
        <v>4.9000000000000002E-2</v>
      </c>
      <c r="AY51" s="1237" t="s">
        <v>12</v>
      </c>
      <c r="AZ51" s="1237"/>
      <c r="BA51" s="1305">
        <v>9.8999999999999991E-2</v>
      </c>
      <c r="BB51" s="1237" t="s">
        <v>12</v>
      </c>
      <c r="BC51" s="1237"/>
      <c r="BD51" s="1305">
        <v>4.7E-2</v>
      </c>
      <c r="BE51" s="1237" t="s">
        <v>12</v>
      </c>
      <c r="BF51" s="1237"/>
      <c r="BG51" s="1305">
        <v>0.25999999999999995</v>
      </c>
      <c r="BH51" s="1237" t="s">
        <v>12</v>
      </c>
      <c r="BI51" s="1237"/>
      <c r="BJ51" s="1305">
        <v>4.8000000000000001E-2</v>
      </c>
      <c r="BK51" s="1237" t="s">
        <v>12</v>
      </c>
      <c r="BL51" s="1237"/>
      <c r="BM51" s="1305">
        <v>0.1</v>
      </c>
      <c r="BN51" s="1239" t="s">
        <v>12</v>
      </c>
      <c r="BO51" s="1239"/>
      <c r="BP51" s="1305">
        <v>4.8000000000000001E-2</v>
      </c>
      <c r="BQ51" s="1239" t="s">
        <v>12</v>
      </c>
      <c r="BR51" s="1239"/>
      <c r="BS51" s="1305">
        <v>0.25</v>
      </c>
      <c r="BT51" s="1239" t="s">
        <v>12</v>
      </c>
      <c r="BU51" s="1239"/>
      <c r="BV51" s="1305">
        <v>0.25</v>
      </c>
      <c r="BW51" s="1237" t="s">
        <v>12</v>
      </c>
      <c r="BX51" s="1237"/>
      <c r="BY51" s="1307">
        <v>0.25999999999999995</v>
      </c>
      <c r="BZ51" s="1241" t="s">
        <v>12</v>
      </c>
      <c r="CA51" s="1241"/>
      <c r="CB51" s="1241">
        <v>0.25</v>
      </c>
      <c r="CC51" s="1241" t="s">
        <v>12</v>
      </c>
      <c r="CD51" s="1241"/>
    </row>
    <row r="52" spans="1:283" ht="12" customHeight="1" x14ac:dyDescent="0.2">
      <c r="A52" s="1229" t="s">
        <v>79</v>
      </c>
      <c r="B52" s="1230" t="s">
        <v>591</v>
      </c>
      <c r="C52" s="1209" t="s">
        <v>2</v>
      </c>
      <c r="D52" s="1304">
        <v>3.4000000000000002E-2</v>
      </c>
      <c r="E52" s="1305">
        <v>4.8000000000000001E-2</v>
      </c>
      <c r="F52" s="1237" t="s">
        <v>12</v>
      </c>
      <c r="G52" s="1237"/>
      <c r="H52" s="1306"/>
      <c r="I52" s="1234"/>
      <c r="J52" s="1234"/>
      <c r="K52" s="1234"/>
      <c r="L52" s="1234"/>
      <c r="M52" s="1234"/>
      <c r="N52" s="1306"/>
      <c r="O52" s="1234" t="s">
        <v>3</v>
      </c>
      <c r="P52" s="1234"/>
      <c r="Q52" s="1305">
        <v>4.8000000000000001E-2</v>
      </c>
      <c r="R52" s="1237" t="s">
        <v>12</v>
      </c>
      <c r="S52" s="1237"/>
      <c r="T52" s="1305">
        <v>4.9000000000000002E-2</v>
      </c>
      <c r="U52" s="1237" t="s">
        <v>12</v>
      </c>
      <c r="V52" s="1237"/>
      <c r="W52" s="1305"/>
      <c r="X52" s="1237" t="s">
        <v>3</v>
      </c>
      <c r="Y52" s="1237"/>
      <c r="Z52" s="1305">
        <v>4.8000000000000001E-2</v>
      </c>
      <c r="AA52" s="1237" t="s">
        <v>12</v>
      </c>
      <c r="AB52" s="1237"/>
      <c r="AC52" s="1305"/>
      <c r="AD52" s="1237" t="s">
        <v>3</v>
      </c>
      <c r="AE52" s="1237"/>
      <c r="AF52" s="1305">
        <v>4.8000000000000001E-2</v>
      </c>
      <c r="AG52" s="1237" t="s">
        <v>12</v>
      </c>
      <c r="AH52" s="1237"/>
      <c r="AI52" s="1305">
        <v>4.8000000000000001E-2</v>
      </c>
      <c r="AJ52" s="1237" t="s">
        <v>12</v>
      </c>
      <c r="AK52" s="1237"/>
      <c r="AL52" s="1305">
        <v>5.2999999999999999E-2</v>
      </c>
      <c r="AM52" s="1237" t="s">
        <v>12</v>
      </c>
      <c r="AN52" s="1237"/>
      <c r="AO52" s="1305">
        <v>0.25999999999999995</v>
      </c>
      <c r="AP52" s="1237" t="s">
        <v>12</v>
      </c>
      <c r="AQ52" s="1237"/>
      <c r="AR52" s="1305">
        <v>4.9000000000000002E-2</v>
      </c>
      <c r="AS52" s="1237" t="s">
        <v>12</v>
      </c>
      <c r="AT52" s="1237"/>
      <c r="AU52" s="1305">
        <v>0.25999999999999995</v>
      </c>
      <c r="AV52" s="1237" t="s">
        <v>12</v>
      </c>
      <c r="AW52" s="1237"/>
      <c r="AX52" s="1305">
        <v>4.9000000000000002E-2</v>
      </c>
      <c r="AY52" s="1237" t="s">
        <v>12</v>
      </c>
      <c r="AZ52" s="1237"/>
      <c r="BA52" s="1305">
        <v>4.9000000000000002E-2</v>
      </c>
      <c r="BB52" s="1237" t="s">
        <v>12</v>
      </c>
      <c r="BC52" s="1237"/>
      <c r="BD52" s="1305">
        <v>4.7E-2</v>
      </c>
      <c r="BE52" s="1237" t="s">
        <v>12</v>
      </c>
      <c r="BF52" s="1237"/>
      <c r="BG52" s="1305">
        <v>0.25999999999999995</v>
      </c>
      <c r="BH52" s="1237" t="s">
        <v>12</v>
      </c>
      <c r="BI52" s="1237"/>
      <c r="BJ52" s="1305">
        <v>4.8000000000000001E-2</v>
      </c>
      <c r="BK52" s="1237" t="s">
        <v>12</v>
      </c>
      <c r="BL52" s="1237"/>
      <c r="BM52" s="1305">
        <v>0.05</v>
      </c>
      <c r="BN52" s="1239" t="s">
        <v>12</v>
      </c>
      <c r="BO52" s="1239"/>
      <c r="BP52" s="1305">
        <v>4.8000000000000001E-2</v>
      </c>
      <c r="BQ52" s="1239" t="s">
        <v>12</v>
      </c>
      <c r="BR52" s="1239"/>
      <c r="BS52" s="1305">
        <v>0.25</v>
      </c>
      <c r="BT52" s="1239" t="s">
        <v>12</v>
      </c>
      <c r="BU52" s="1239"/>
      <c r="BV52" s="1305">
        <v>0.25</v>
      </c>
      <c r="BW52" s="1237" t="s">
        <v>12</v>
      </c>
      <c r="BX52" s="1237"/>
      <c r="BY52" s="1307">
        <v>0.25999999999999995</v>
      </c>
      <c r="BZ52" s="1241" t="s">
        <v>12</v>
      </c>
      <c r="CA52" s="1241"/>
      <c r="CB52" s="1241">
        <v>0.25</v>
      </c>
      <c r="CC52" s="1241" t="s">
        <v>12</v>
      </c>
      <c r="CD52" s="1241"/>
    </row>
    <row r="53" spans="1:283" ht="12" customHeight="1" x14ac:dyDescent="0.2">
      <c r="A53" s="1229" t="s">
        <v>80</v>
      </c>
      <c r="B53" s="1230" t="s">
        <v>591</v>
      </c>
      <c r="C53" s="1209" t="s">
        <v>2</v>
      </c>
      <c r="D53" s="1304">
        <v>3.4000000000000002E-2</v>
      </c>
      <c r="E53" s="1305">
        <v>4.8000000000000001E-2</v>
      </c>
      <c r="F53" s="1237" t="s">
        <v>12</v>
      </c>
      <c r="G53" s="1237"/>
      <c r="H53" s="1306"/>
      <c r="I53" s="1234"/>
      <c r="J53" s="1234"/>
      <c r="K53" s="1234"/>
      <c r="L53" s="1234"/>
      <c r="M53" s="1234"/>
      <c r="N53" s="1306"/>
      <c r="O53" s="1234" t="s">
        <v>3</v>
      </c>
      <c r="P53" s="1234"/>
      <c r="Q53" s="1305">
        <v>4.8000000000000001E-2</v>
      </c>
      <c r="R53" s="1237" t="s">
        <v>12</v>
      </c>
      <c r="S53" s="1237"/>
      <c r="T53" s="1305">
        <v>4.9000000000000002E-2</v>
      </c>
      <c r="U53" s="1237" t="s">
        <v>12</v>
      </c>
      <c r="V53" s="1237"/>
      <c r="W53" s="1305"/>
      <c r="X53" s="1237" t="s">
        <v>3</v>
      </c>
      <c r="Y53" s="1237"/>
      <c r="Z53" s="1305">
        <v>4.8000000000000001E-2</v>
      </c>
      <c r="AA53" s="1237" t="s">
        <v>12</v>
      </c>
      <c r="AB53" s="1237"/>
      <c r="AC53" s="1305"/>
      <c r="AD53" s="1237" t="s">
        <v>3</v>
      </c>
      <c r="AE53" s="1237"/>
      <c r="AF53" s="1305">
        <v>4.8000000000000001E-2</v>
      </c>
      <c r="AG53" s="1237" t="s">
        <v>12</v>
      </c>
      <c r="AH53" s="1237"/>
      <c r="AI53" s="1305">
        <v>4.8000000000000001E-2</v>
      </c>
      <c r="AJ53" s="1237" t="s">
        <v>12</v>
      </c>
      <c r="AK53" s="1237"/>
      <c r="AL53" s="1305">
        <v>5.2999999999999999E-2</v>
      </c>
      <c r="AM53" s="1237" t="s">
        <v>12</v>
      </c>
      <c r="AN53" s="1237"/>
      <c r="AO53" s="1305">
        <v>0.25999999999999995</v>
      </c>
      <c r="AP53" s="1237" t="s">
        <v>12</v>
      </c>
      <c r="AQ53" s="1237"/>
      <c r="AR53" s="1305">
        <v>4.9000000000000002E-2</v>
      </c>
      <c r="AS53" s="1237" t="s">
        <v>12</v>
      </c>
      <c r="AT53" s="1237"/>
      <c r="AU53" s="1305">
        <v>0.25999999999999995</v>
      </c>
      <c r="AV53" s="1237" t="s">
        <v>12</v>
      </c>
      <c r="AW53" s="1237"/>
      <c r="AX53" s="1305">
        <v>4.9000000000000002E-2</v>
      </c>
      <c r="AY53" s="1237" t="s">
        <v>12</v>
      </c>
      <c r="AZ53" s="1237"/>
      <c r="BA53" s="1305">
        <v>4.9000000000000002E-2</v>
      </c>
      <c r="BB53" s="1237" t="s">
        <v>12</v>
      </c>
      <c r="BC53" s="1237"/>
      <c r="BD53" s="1305">
        <v>4.7E-2</v>
      </c>
      <c r="BE53" s="1237" t="s">
        <v>12</v>
      </c>
      <c r="BF53" s="1237"/>
      <c r="BG53" s="1305">
        <v>0.25999999999999995</v>
      </c>
      <c r="BH53" s="1237" t="s">
        <v>12</v>
      </c>
      <c r="BI53" s="1237"/>
      <c r="BJ53" s="1305">
        <v>4.8000000000000001E-2</v>
      </c>
      <c r="BK53" s="1237" t="s">
        <v>12</v>
      </c>
      <c r="BL53" s="1237"/>
      <c r="BM53" s="1305">
        <v>0.05</v>
      </c>
      <c r="BN53" s="1239" t="s">
        <v>12</v>
      </c>
      <c r="BO53" s="1239"/>
      <c r="BP53" s="1305">
        <v>4.8000000000000001E-2</v>
      </c>
      <c r="BQ53" s="1239" t="s">
        <v>12</v>
      </c>
      <c r="BR53" s="1239"/>
      <c r="BS53" s="1305">
        <v>0.25</v>
      </c>
      <c r="BT53" s="1239" t="s">
        <v>12</v>
      </c>
      <c r="BU53" s="1239"/>
      <c r="BV53" s="1305">
        <v>0.25</v>
      </c>
      <c r="BW53" s="1237" t="s">
        <v>12</v>
      </c>
      <c r="BX53" s="1237"/>
      <c r="BY53" s="1307">
        <v>0.25999999999999995</v>
      </c>
      <c r="BZ53" s="1241" t="s">
        <v>12</v>
      </c>
      <c r="CA53" s="1241"/>
      <c r="CB53" s="1241">
        <v>0.25</v>
      </c>
      <c r="CC53" s="1241" t="s">
        <v>12</v>
      </c>
      <c r="CD53" s="1241"/>
    </row>
    <row r="54" spans="1:283" ht="12" customHeight="1" x14ac:dyDescent="0.2">
      <c r="A54" s="1229" t="s">
        <v>81</v>
      </c>
      <c r="B54" s="1230" t="s">
        <v>591</v>
      </c>
      <c r="C54" s="1209" t="s">
        <v>2</v>
      </c>
      <c r="D54" s="1304">
        <v>3.4000000000000002E-2</v>
      </c>
      <c r="E54" s="1305">
        <v>4.8000000000000001E-2</v>
      </c>
      <c r="F54" s="1237" t="s">
        <v>12</v>
      </c>
      <c r="G54" s="1237"/>
      <c r="H54" s="1306"/>
      <c r="I54" s="1234"/>
      <c r="J54" s="1234"/>
      <c r="K54" s="1234"/>
      <c r="L54" s="1234"/>
      <c r="M54" s="1234"/>
      <c r="N54" s="1306"/>
      <c r="O54" s="1234" t="s">
        <v>3</v>
      </c>
      <c r="P54" s="1234"/>
      <c r="Q54" s="1305">
        <v>4.8000000000000001E-2</v>
      </c>
      <c r="R54" s="1237" t="s">
        <v>12</v>
      </c>
      <c r="S54" s="1237"/>
      <c r="T54" s="1305">
        <v>4.9000000000000002E-2</v>
      </c>
      <c r="U54" s="1237" t="s">
        <v>12</v>
      </c>
      <c r="V54" s="1237"/>
      <c r="W54" s="1305"/>
      <c r="X54" s="1237" t="s">
        <v>3</v>
      </c>
      <c r="Y54" s="1237"/>
      <c r="Z54" s="1305">
        <v>4.8000000000000001E-2</v>
      </c>
      <c r="AA54" s="1237" t="s">
        <v>12</v>
      </c>
      <c r="AB54" s="1237"/>
      <c r="AC54" s="1305"/>
      <c r="AD54" s="1237" t="s">
        <v>3</v>
      </c>
      <c r="AE54" s="1237"/>
      <c r="AF54" s="1305">
        <v>4.8000000000000001E-2</v>
      </c>
      <c r="AG54" s="1237" t="s">
        <v>12</v>
      </c>
      <c r="AH54" s="1237"/>
      <c r="AI54" s="1305">
        <v>4.8000000000000001E-2</v>
      </c>
      <c r="AJ54" s="1237" t="s">
        <v>12</v>
      </c>
      <c r="AK54" s="1237"/>
      <c r="AL54" s="1305">
        <v>5.2999999999999999E-2</v>
      </c>
      <c r="AM54" s="1237" t="s">
        <v>12</v>
      </c>
      <c r="AN54" s="1237"/>
      <c r="AO54" s="1305">
        <v>0.25999999999999995</v>
      </c>
      <c r="AP54" s="1237" t="s">
        <v>12</v>
      </c>
      <c r="AQ54" s="1237"/>
      <c r="AR54" s="1305">
        <v>4.9000000000000002E-2</v>
      </c>
      <c r="AS54" s="1237" t="s">
        <v>12</v>
      </c>
      <c r="AT54" s="1237"/>
      <c r="AU54" s="1305">
        <v>0.25999999999999995</v>
      </c>
      <c r="AV54" s="1237" t="s">
        <v>12</v>
      </c>
      <c r="AW54" s="1237"/>
      <c r="AX54" s="1305">
        <v>4.9000000000000002E-2</v>
      </c>
      <c r="AY54" s="1237" t="s">
        <v>12</v>
      </c>
      <c r="AZ54" s="1237"/>
      <c r="BA54" s="1305">
        <v>4.9000000000000002E-2</v>
      </c>
      <c r="BB54" s="1237" t="s">
        <v>12</v>
      </c>
      <c r="BC54" s="1237"/>
      <c r="BD54" s="1305">
        <v>4.7E-2</v>
      </c>
      <c r="BE54" s="1237" t="s">
        <v>12</v>
      </c>
      <c r="BF54" s="1237"/>
      <c r="BG54" s="1305">
        <v>0.25999999999999995</v>
      </c>
      <c r="BH54" s="1237" t="s">
        <v>12</v>
      </c>
      <c r="BI54" s="1237"/>
      <c r="BJ54" s="1305">
        <v>4.8000000000000001E-2</v>
      </c>
      <c r="BK54" s="1237" t="s">
        <v>12</v>
      </c>
      <c r="BL54" s="1237"/>
      <c r="BM54" s="1305">
        <v>0.05</v>
      </c>
      <c r="BN54" s="1239" t="s">
        <v>12</v>
      </c>
      <c r="BO54" s="1239"/>
      <c r="BP54" s="1305">
        <v>4.8000000000000001E-2</v>
      </c>
      <c r="BQ54" s="1239" t="s">
        <v>12</v>
      </c>
      <c r="BR54" s="1239"/>
      <c r="BS54" s="1305">
        <v>0.25</v>
      </c>
      <c r="BT54" s="1239" t="s">
        <v>12</v>
      </c>
      <c r="BU54" s="1239"/>
      <c r="BV54" s="1305">
        <v>0.25</v>
      </c>
      <c r="BW54" s="1237" t="s">
        <v>12</v>
      </c>
      <c r="BX54" s="1237"/>
      <c r="BY54" s="1307">
        <v>0.25999999999999995</v>
      </c>
      <c r="BZ54" s="1241" t="s">
        <v>12</v>
      </c>
      <c r="CA54" s="1241"/>
      <c r="CB54" s="1241">
        <v>0.25</v>
      </c>
      <c r="CC54" s="1241" t="s">
        <v>12</v>
      </c>
      <c r="CD54" s="1241"/>
    </row>
    <row r="55" spans="1:283" ht="12" customHeight="1" x14ac:dyDescent="0.2">
      <c r="A55" s="1229" t="s">
        <v>82</v>
      </c>
      <c r="B55" s="1230" t="s">
        <v>591</v>
      </c>
      <c r="C55" s="1209" t="s">
        <v>2</v>
      </c>
      <c r="D55" s="1237">
        <v>3.3000000000000002E-2</v>
      </c>
      <c r="E55" s="1305">
        <v>4.8000000000000001E-2</v>
      </c>
      <c r="F55" s="1237" t="s">
        <v>12</v>
      </c>
      <c r="G55" s="1237"/>
      <c r="H55" s="1306"/>
      <c r="I55" s="1234"/>
      <c r="J55" s="1234"/>
      <c r="K55" s="1234"/>
      <c r="L55" s="1234"/>
      <c r="M55" s="1234"/>
      <c r="N55" s="1306"/>
      <c r="O55" s="1234" t="s">
        <v>3</v>
      </c>
      <c r="P55" s="1234"/>
      <c r="Q55" s="1305">
        <v>4.8000000000000001E-2</v>
      </c>
      <c r="R55" s="1237" t="s">
        <v>12</v>
      </c>
      <c r="S55" s="1237"/>
      <c r="T55" s="1318">
        <v>5.3999999999999999E-2</v>
      </c>
      <c r="U55" s="1237" t="s">
        <v>3</v>
      </c>
      <c r="V55" s="1219" t="str">
        <f>(IF(((T55/$D55)&lt;10),"&lt;10",ROUND((T55/$D55),0)))</f>
        <v>&lt;10</v>
      </c>
      <c r="W55" s="1305"/>
      <c r="X55" s="1237" t="s">
        <v>3</v>
      </c>
      <c r="Y55" s="1237"/>
      <c r="Z55" s="1318">
        <v>8.5000000000000006E-2</v>
      </c>
      <c r="AA55" s="1237" t="s">
        <v>3</v>
      </c>
      <c r="AB55" s="1219" t="str">
        <f>(IF(((Z55/$D55)&lt;10),"&lt;10",ROUND((Z55/$D55),0)))</f>
        <v>&lt;10</v>
      </c>
      <c r="AC55" s="1305"/>
      <c r="AD55" s="1237" t="s">
        <v>3</v>
      </c>
      <c r="AE55" s="1237"/>
      <c r="AF55" s="1318">
        <v>6.3E-2</v>
      </c>
      <c r="AG55" s="1237" t="s">
        <v>3</v>
      </c>
      <c r="AH55" s="1219" t="str">
        <f>(IF(((AF55/$D55)&lt;10),"&lt;10",ROUND((AF55/$D55),0)))</f>
        <v>&lt;10</v>
      </c>
      <c r="AI55" s="1305">
        <v>4.8000000000000001E-2</v>
      </c>
      <c r="AJ55" s="1237" t="s">
        <v>12</v>
      </c>
      <c r="AK55" s="1237"/>
      <c r="AL55" s="1305">
        <v>5.2999999999999999E-2</v>
      </c>
      <c r="AM55" s="1237" t="s">
        <v>12</v>
      </c>
      <c r="AN55" s="1237"/>
      <c r="AO55" s="1305">
        <v>0.25999999999999995</v>
      </c>
      <c r="AP55" s="1237" t="s">
        <v>12</v>
      </c>
      <c r="AQ55" s="1237"/>
      <c r="AR55" s="1308">
        <v>5.8000000000000003E-2</v>
      </c>
      <c r="AS55" s="1237" t="s">
        <v>3</v>
      </c>
      <c r="AT55" s="1219" t="str">
        <f>(IF(((AR55/$D55)&lt;10),"&lt;10",ROUND((AR55/$D55),0)))</f>
        <v>&lt;10</v>
      </c>
      <c r="AU55" s="1305">
        <v>0.25999999999999995</v>
      </c>
      <c r="AV55" s="1237" t="s">
        <v>12</v>
      </c>
      <c r="AW55" s="1237"/>
      <c r="AX55" s="1305">
        <v>4.9000000000000002E-2</v>
      </c>
      <c r="AY55" s="1237" t="s">
        <v>12</v>
      </c>
      <c r="AZ55" s="1237"/>
      <c r="BA55" s="1308">
        <v>0.11</v>
      </c>
      <c r="BB55" s="1237" t="s">
        <v>3</v>
      </c>
      <c r="BC55" s="1219" t="str">
        <f>(IF(((BA55/$D55)&lt;10),"&lt;10",ROUND((BA55/$D55),0)))</f>
        <v>&lt;10</v>
      </c>
      <c r="BD55" s="1308">
        <v>0.17</v>
      </c>
      <c r="BE55" s="1237" t="s">
        <v>3</v>
      </c>
      <c r="BF55" s="1219" t="str">
        <f>(IF(((BD55/$D55)&lt;10),"&lt;10",ROUND((BD55/$D55),0)))</f>
        <v>&lt;10</v>
      </c>
      <c r="BG55" s="1308">
        <v>0.37</v>
      </c>
      <c r="BH55" s="1237" t="s">
        <v>3</v>
      </c>
      <c r="BI55" s="1219">
        <f>(IF(((BG55/$D55)&lt;10),"&lt;10",ROUND((BG55/$D55),0)))</f>
        <v>11</v>
      </c>
      <c r="BJ55" s="1305">
        <v>4.8000000000000001E-2</v>
      </c>
      <c r="BK55" s="1237" t="s">
        <v>12</v>
      </c>
      <c r="BL55" s="1237"/>
      <c r="BM55" s="1305">
        <v>0.05</v>
      </c>
      <c r="BN55" s="1239" t="s">
        <v>12</v>
      </c>
      <c r="BO55" s="1239"/>
      <c r="BP55" s="1305">
        <v>4.8000000000000001E-2</v>
      </c>
      <c r="BQ55" s="1239" t="s">
        <v>12</v>
      </c>
      <c r="BR55" s="1239"/>
      <c r="BS55" s="1305">
        <v>0.25</v>
      </c>
      <c r="BT55" s="1239" t="s">
        <v>12</v>
      </c>
      <c r="BU55" s="1239"/>
      <c r="BV55" s="1308">
        <v>0.34</v>
      </c>
      <c r="BW55" s="1237" t="s">
        <v>3</v>
      </c>
      <c r="BX55" s="1219">
        <f>(IF(((BV55/$D55)&lt;10),"&lt;10",ROUND((BV55/$D55),0)))</f>
        <v>10</v>
      </c>
      <c r="BY55" s="1309">
        <v>0.32</v>
      </c>
      <c r="BZ55" s="1241" t="s">
        <v>3</v>
      </c>
      <c r="CA55" s="1219" t="str">
        <f>(IF(((BY55/$D55)&lt;10),"&lt;10",ROUND((BY55/$D55),0)))</f>
        <v>&lt;10</v>
      </c>
      <c r="CB55" s="1241">
        <v>0.25</v>
      </c>
      <c r="CC55" s="1241" t="s">
        <v>12</v>
      </c>
      <c r="CD55" s="1241"/>
    </row>
    <row r="56" spans="1:283" ht="12" customHeight="1" x14ac:dyDescent="0.2">
      <c r="A56" s="1229" t="s">
        <v>83</v>
      </c>
      <c r="B56" s="1230" t="s">
        <v>591</v>
      </c>
      <c r="C56" s="1209" t="s">
        <v>2</v>
      </c>
      <c r="D56" s="1237">
        <v>3.4000000000000009E-2</v>
      </c>
      <c r="E56" s="1305">
        <v>4.8000000000000001E-2</v>
      </c>
      <c r="F56" s="1237" t="s">
        <v>12</v>
      </c>
      <c r="G56" s="1237"/>
      <c r="H56" s="1306"/>
      <c r="I56" s="1234"/>
      <c r="J56" s="1234"/>
      <c r="K56" s="1234"/>
      <c r="L56" s="1234"/>
      <c r="M56" s="1234"/>
      <c r="N56" s="1306"/>
      <c r="O56" s="1234" t="s">
        <v>3</v>
      </c>
      <c r="P56" s="1234"/>
      <c r="Q56" s="1318">
        <v>5.8999999999999997E-2</v>
      </c>
      <c r="R56" s="1237" t="s">
        <v>3</v>
      </c>
      <c r="S56" s="1219" t="str">
        <f>(IF(((Q56/$D56)&lt;10),"&lt;10",ROUND((Q56/$D56),0)))</f>
        <v>&lt;10</v>
      </c>
      <c r="T56" s="1305">
        <v>4.9000000000000002E-2</v>
      </c>
      <c r="U56" s="1237" t="s">
        <v>12</v>
      </c>
      <c r="V56" s="1237"/>
      <c r="W56" s="1305"/>
      <c r="X56" s="1237" t="s">
        <v>3</v>
      </c>
      <c r="Y56" s="1237"/>
      <c r="Z56" s="1305">
        <v>4.8000000000000001E-2</v>
      </c>
      <c r="AA56" s="1237" t="s">
        <v>12</v>
      </c>
      <c r="AB56" s="1237"/>
      <c r="AC56" s="1305"/>
      <c r="AD56" s="1237" t="s">
        <v>3</v>
      </c>
      <c r="AE56" s="1237"/>
      <c r="AF56" s="1318">
        <v>5.1999999999999998E-2</v>
      </c>
      <c r="AG56" s="1237" t="s">
        <v>3</v>
      </c>
      <c r="AH56" s="1219" t="str">
        <f>(IF(((AF56/$D56)&lt;10),"&lt;10",ROUND((AF56/$D56),0)))</f>
        <v>&lt;10</v>
      </c>
      <c r="AI56" s="1305">
        <v>4.8000000000000001E-2</v>
      </c>
      <c r="AJ56" s="1237" t="s">
        <v>12</v>
      </c>
      <c r="AK56" s="1237"/>
      <c r="AL56" s="1305">
        <v>5.2999999999999999E-2</v>
      </c>
      <c r="AM56" s="1237" t="s">
        <v>12</v>
      </c>
      <c r="AN56" s="1237"/>
      <c r="AO56" s="1305">
        <v>0.25999999999999995</v>
      </c>
      <c r="AP56" s="1237" t="s">
        <v>12</v>
      </c>
      <c r="AQ56" s="1237"/>
      <c r="AR56" s="1305">
        <v>4.9000000000000002E-2</v>
      </c>
      <c r="AS56" s="1237" t="s">
        <v>12</v>
      </c>
      <c r="AT56" s="1237"/>
      <c r="AU56" s="1305">
        <v>0.25999999999999995</v>
      </c>
      <c r="AV56" s="1237" t="s">
        <v>12</v>
      </c>
      <c r="AW56" s="1237"/>
      <c r="AX56" s="1308">
        <v>5.1999999999999998E-2</v>
      </c>
      <c r="AY56" s="1237" t="s">
        <v>3</v>
      </c>
      <c r="AZ56" s="1219" t="str">
        <f>(IF(((AX56/$D56)&lt;10),"&lt;10",ROUND((AX56/$D56),0)))</f>
        <v>&lt;10</v>
      </c>
      <c r="BA56" s="1305">
        <v>4.9000000000000002E-2</v>
      </c>
      <c r="BB56" s="1237" t="s">
        <v>12</v>
      </c>
      <c r="BC56" s="1237"/>
      <c r="BD56" s="1305">
        <v>4.7E-2</v>
      </c>
      <c r="BE56" s="1237" t="s">
        <v>12</v>
      </c>
      <c r="BF56" s="1237"/>
      <c r="BG56" s="1305">
        <v>0.25999999999999995</v>
      </c>
      <c r="BH56" s="1237" t="s">
        <v>12</v>
      </c>
      <c r="BI56" s="1237"/>
      <c r="BJ56" s="1308">
        <v>4.9000000000000002E-2</v>
      </c>
      <c r="BK56" s="1237" t="s">
        <v>3</v>
      </c>
      <c r="BL56" s="1219" t="str">
        <f>(IF(((BJ56/$D56)&lt;10),"&lt;10",ROUND((BJ56/$D56),0)))</f>
        <v>&lt;10</v>
      </c>
      <c r="BM56" s="1305">
        <v>0.05</v>
      </c>
      <c r="BN56" s="1239" t="s">
        <v>12</v>
      </c>
      <c r="BO56" s="1239"/>
      <c r="BP56" s="1305">
        <v>4.8000000000000001E-2</v>
      </c>
      <c r="BQ56" s="1239" t="s">
        <v>12</v>
      </c>
      <c r="BR56" s="1239"/>
      <c r="BS56" s="1305">
        <v>0.25</v>
      </c>
      <c r="BT56" s="1239" t="s">
        <v>12</v>
      </c>
      <c r="BU56" s="1239"/>
      <c r="BV56" s="1305">
        <v>0.25</v>
      </c>
      <c r="BW56" s="1237" t="s">
        <v>12</v>
      </c>
      <c r="BX56" s="1237"/>
      <c r="BY56" s="1307">
        <v>0.25999999999999995</v>
      </c>
      <c r="BZ56" s="1241" t="s">
        <v>12</v>
      </c>
      <c r="CA56" s="1241"/>
      <c r="CB56" s="1241">
        <v>0.25</v>
      </c>
      <c r="CC56" s="1241" t="s">
        <v>12</v>
      </c>
      <c r="CD56" s="1241"/>
    </row>
    <row r="57" spans="1:283" ht="12" customHeight="1" x14ac:dyDescent="0.2">
      <c r="A57" s="1171" t="s">
        <v>88</v>
      </c>
      <c r="B57" s="1230" t="s">
        <v>591</v>
      </c>
      <c r="C57" s="1172">
        <v>6.3999999999999997E-6</v>
      </c>
      <c r="D57" s="1209" t="s">
        <v>2</v>
      </c>
      <c r="E57" s="1332"/>
      <c r="F57" s="1180"/>
      <c r="G57" s="1180"/>
      <c r="H57" s="1333"/>
      <c r="I57" s="1178"/>
      <c r="J57" s="1178"/>
      <c r="K57" s="1178"/>
      <c r="L57" s="1178"/>
      <c r="M57" s="1178"/>
      <c r="N57" s="1333"/>
      <c r="O57" s="1178"/>
      <c r="P57" s="1178"/>
      <c r="Q57" s="1334">
        <f>Q56</f>
        <v>5.8999999999999997E-2</v>
      </c>
      <c r="R57" s="1180"/>
      <c r="S57" s="1314">
        <f t="shared" ref="S57" si="153">(IF(((Q57/$C57)&lt;10),"&lt;10",ROUND((Q57/$C57),0)))</f>
        <v>9219</v>
      </c>
      <c r="T57" s="1334">
        <f>T55</f>
        <v>5.3999999999999999E-2</v>
      </c>
      <c r="U57" s="1180"/>
      <c r="V57" s="1314">
        <f t="shared" ref="V57" si="154">(IF(((T57/$C57)&lt;10),"&lt;10",ROUND((T57/$C57),0)))</f>
        <v>8438</v>
      </c>
      <c r="W57" s="1332"/>
      <c r="X57" s="1180"/>
      <c r="Y57" s="1180"/>
      <c r="Z57" s="1334">
        <f>Z55</f>
        <v>8.5000000000000006E-2</v>
      </c>
      <c r="AA57" s="1180"/>
      <c r="AB57" s="1314">
        <f t="shared" ref="AB57" si="155">(IF(((Z57/$C57)&lt;10),"&lt;10",ROUND((Z57/$C57),0)))</f>
        <v>13281</v>
      </c>
      <c r="AC57" s="1332"/>
      <c r="AD57" s="1180"/>
      <c r="AE57" s="1180"/>
      <c r="AF57" s="1334">
        <f>SUM(AF56,AF55,AF50)</f>
        <v>0.22599999999999998</v>
      </c>
      <c r="AG57" s="1180"/>
      <c r="AH57" s="1314">
        <f t="shared" ref="AH57" si="156">(IF(((AF57/$C57)&lt;10),"&lt;10",ROUND((AF57/$C57),0)))</f>
        <v>35313</v>
      </c>
      <c r="AI57" s="1332"/>
      <c r="AJ57" s="1180"/>
      <c r="AK57" s="1180"/>
      <c r="AL57" s="1332"/>
      <c r="AM57" s="1180"/>
      <c r="AN57" s="1180"/>
      <c r="AO57" s="1332"/>
      <c r="AP57" s="1180"/>
      <c r="AQ57" s="1180"/>
      <c r="AR57" s="1335">
        <f>AR55</f>
        <v>5.8000000000000003E-2</v>
      </c>
      <c r="AS57" s="1180"/>
      <c r="AT57" s="1314">
        <f t="shared" ref="AT57" si="157">(IF(((AR57/$C57)&lt;10),"&lt;10",ROUND((AR57/$C57),0)))</f>
        <v>9063</v>
      </c>
      <c r="AU57" s="1332"/>
      <c r="AV57" s="1180"/>
      <c r="AW57" s="1180"/>
      <c r="AX57" s="1335">
        <f>AX56</f>
        <v>5.1999999999999998E-2</v>
      </c>
      <c r="AY57" s="1180"/>
      <c r="AZ57" s="1314">
        <f t="shared" ref="AZ57" si="158">(IF(((AX57/$C57)&lt;10),"&lt;10",ROUND((AX57/$C57),0)))</f>
        <v>8125</v>
      </c>
      <c r="BA57" s="1335">
        <f>BA55</f>
        <v>0.11</v>
      </c>
      <c r="BB57" s="1180"/>
      <c r="BC57" s="1314">
        <f t="shared" ref="BC57" si="159">(IF(((BA57/$C57)&lt;10),"&lt;10",ROUND((BA57/$C57),0)))</f>
        <v>17188</v>
      </c>
      <c r="BD57" s="1335">
        <f>BD55</f>
        <v>0.17</v>
      </c>
      <c r="BE57" s="1180"/>
      <c r="BF57" s="1314">
        <f t="shared" ref="BF57" si="160">(IF(((BD57/$C57)&lt;10),"&lt;10",ROUND((BD57/$C57),0)))</f>
        <v>26563</v>
      </c>
      <c r="BG57" s="1335">
        <f>BG55</f>
        <v>0.37</v>
      </c>
      <c r="BH57" s="1180"/>
      <c r="BI57" s="1314">
        <f t="shared" ref="BI57" si="161">(IF(((BG57/$C57)&lt;10),"&lt;10",ROUND((BG57/$C57),0)))</f>
        <v>57813</v>
      </c>
      <c r="BJ57" s="1335">
        <f>BJ56</f>
        <v>4.9000000000000002E-2</v>
      </c>
      <c r="BK57" s="1180"/>
      <c r="BL57" s="1314">
        <f t="shared" ref="BL57" si="162">(IF(((BJ57/$C57)&lt;10),"&lt;10",ROUND((BJ57/$C57),0)))</f>
        <v>7656</v>
      </c>
      <c r="BM57" s="1332"/>
      <c r="BN57" s="1185"/>
      <c r="BO57" s="1185"/>
      <c r="BP57" s="1332"/>
      <c r="BQ57" s="1185"/>
      <c r="BR57" s="1185"/>
      <c r="BS57" s="1332"/>
      <c r="BT57" s="1185"/>
      <c r="BU57" s="1185"/>
      <c r="BV57" s="1335">
        <f>BV55</f>
        <v>0.34</v>
      </c>
      <c r="BW57" s="1180"/>
      <c r="BX57" s="1314">
        <f t="shared" ref="BX57" si="163">(IF(((BV57/$C57)&lt;10),"&lt;10",ROUND((BV57/$C57),0)))</f>
        <v>53125</v>
      </c>
      <c r="BY57" s="1335">
        <f>BY55</f>
        <v>0.32</v>
      </c>
      <c r="BZ57" s="1180"/>
      <c r="CA57" s="1314">
        <f t="shared" ref="CA57" si="164">(IF(((BY57/$C57)&lt;10),"&lt;10",ROUND((BY57/$C57),0)))</f>
        <v>50000</v>
      </c>
      <c r="CB57" s="1141"/>
    </row>
    <row r="58" spans="1:283" s="1206" customFormat="1" ht="12" customHeight="1" x14ac:dyDescent="0.2">
      <c r="A58" s="1294" t="s">
        <v>240</v>
      </c>
      <c r="B58" s="1190"/>
      <c r="C58" s="1190"/>
      <c r="D58" s="1198"/>
      <c r="E58" s="1329"/>
      <c r="F58" s="1198"/>
      <c r="G58" s="1198"/>
      <c r="H58" s="1330"/>
      <c r="I58" s="1196"/>
      <c r="J58" s="1196"/>
      <c r="K58" s="1196"/>
      <c r="L58" s="1196"/>
      <c r="M58" s="1196"/>
      <c r="N58" s="1330"/>
      <c r="O58" s="1196"/>
      <c r="P58" s="1196"/>
      <c r="Q58" s="1329"/>
      <c r="R58" s="1198"/>
      <c r="S58" s="1198"/>
      <c r="T58" s="1329"/>
      <c r="U58" s="1198"/>
      <c r="V58" s="1198"/>
      <c r="W58" s="1329"/>
      <c r="X58" s="1198"/>
      <c r="Y58" s="1198"/>
      <c r="Z58" s="1329"/>
      <c r="AA58" s="1198"/>
      <c r="AB58" s="1198"/>
      <c r="AC58" s="1329"/>
      <c r="AD58" s="1198"/>
      <c r="AE58" s="1198"/>
      <c r="AF58" s="1329"/>
      <c r="AG58" s="1198"/>
      <c r="AH58" s="1198"/>
      <c r="AI58" s="1329"/>
      <c r="AJ58" s="1198"/>
      <c r="AK58" s="1198"/>
      <c r="AL58" s="1329"/>
      <c r="AM58" s="1198"/>
      <c r="AN58" s="1198"/>
      <c r="AO58" s="1329"/>
      <c r="AP58" s="1198"/>
      <c r="AQ58" s="1198"/>
      <c r="AR58" s="1329"/>
      <c r="AS58" s="1198"/>
      <c r="AT58" s="1198"/>
      <c r="AU58" s="1329"/>
      <c r="AV58" s="1198"/>
      <c r="AW58" s="1198"/>
      <c r="AX58" s="1329"/>
      <c r="AY58" s="1198"/>
      <c r="AZ58" s="1198"/>
      <c r="BA58" s="1329"/>
      <c r="BB58" s="1198"/>
      <c r="BC58" s="1198"/>
      <c r="BD58" s="1329"/>
      <c r="BE58" s="1198"/>
      <c r="BF58" s="1198"/>
      <c r="BG58" s="1329"/>
      <c r="BH58" s="1198"/>
      <c r="BI58" s="1198"/>
      <c r="BJ58" s="1329"/>
      <c r="BK58" s="1198"/>
      <c r="BL58" s="1198"/>
      <c r="BM58" s="1329"/>
      <c r="BN58" s="821"/>
      <c r="BO58" s="821"/>
      <c r="BP58" s="1329"/>
      <c r="BQ58" s="821"/>
      <c r="BR58" s="821"/>
      <c r="BS58" s="1329"/>
      <c r="BT58" s="821"/>
      <c r="BU58" s="821"/>
      <c r="BV58" s="1329"/>
      <c r="BW58" s="1198"/>
      <c r="BX58" s="1198"/>
      <c r="BY58" s="1331"/>
      <c r="BZ58" s="1204"/>
      <c r="CA58" s="1204"/>
      <c r="CB58" s="1204"/>
      <c r="CC58" s="1204"/>
      <c r="CD58" s="1204"/>
      <c r="CE58" s="1141"/>
      <c r="CF58" s="1141"/>
      <c r="CG58" s="1141"/>
      <c r="CH58" s="1141"/>
      <c r="CI58" s="1141"/>
      <c r="CJ58" s="1141"/>
      <c r="CK58" s="1141"/>
      <c r="CL58" s="1141"/>
      <c r="CM58" s="1141"/>
      <c r="CN58" s="1141"/>
      <c r="CO58" s="1141"/>
      <c r="CP58" s="1141"/>
      <c r="CQ58" s="1141"/>
      <c r="CR58" s="1141"/>
      <c r="CS58" s="1141"/>
      <c r="CT58" s="1141"/>
      <c r="CU58" s="1141"/>
      <c r="CV58" s="1141"/>
      <c r="CW58" s="1141"/>
      <c r="CX58" s="1141"/>
      <c r="CY58" s="1141"/>
      <c r="CZ58" s="1141"/>
      <c r="DA58" s="1141"/>
      <c r="DB58" s="1141"/>
      <c r="DC58" s="1141"/>
      <c r="DD58" s="1141"/>
      <c r="DE58" s="1141"/>
      <c r="DF58" s="1141"/>
      <c r="DG58" s="1141"/>
    </row>
    <row r="59" spans="1:283" x14ac:dyDescent="0.2">
      <c r="A59" s="1227" t="s">
        <v>647</v>
      </c>
      <c r="B59" s="1336" t="s">
        <v>540</v>
      </c>
      <c r="C59" s="1209" t="s">
        <v>2</v>
      </c>
      <c r="D59" s="1209" t="s">
        <v>2</v>
      </c>
      <c r="E59" s="1226"/>
      <c r="F59" s="1336" t="s">
        <v>3</v>
      </c>
      <c r="G59" s="1336"/>
      <c r="H59" s="1337"/>
      <c r="I59" s="1338" t="s">
        <v>3</v>
      </c>
      <c r="J59" s="1338"/>
      <c r="K59" s="1339"/>
      <c r="L59" s="1338" t="s">
        <v>3</v>
      </c>
      <c r="M59" s="1338"/>
      <c r="N59" s="1337"/>
      <c r="O59" s="1338" t="s">
        <v>3</v>
      </c>
      <c r="P59" s="1338"/>
      <c r="Q59" s="1226"/>
      <c r="R59" s="1336" t="s">
        <v>3</v>
      </c>
      <c r="S59" s="1336"/>
      <c r="T59" s="1226"/>
      <c r="U59" s="1336" t="s">
        <v>3</v>
      </c>
      <c r="V59" s="1336"/>
      <c r="W59" s="1226"/>
      <c r="X59" s="1336" t="s">
        <v>3</v>
      </c>
      <c r="Y59" s="1336"/>
      <c r="Z59" s="1226"/>
      <c r="AA59" s="1336" t="s">
        <v>3</v>
      </c>
      <c r="AB59" s="1336"/>
      <c r="AC59" s="1340">
        <v>1</v>
      </c>
      <c r="AD59" s="1336"/>
      <c r="AE59" s="1336"/>
      <c r="AF59" s="1226"/>
      <c r="AG59" s="1336" t="s">
        <v>3</v>
      </c>
      <c r="AH59" s="1336"/>
      <c r="AI59" s="1226"/>
      <c r="AJ59" s="1336" t="s">
        <v>3</v>
      </c>
      <c r="AK59" s="1336"/>
      <c r="AL59" s="1226"/>
      <c r="AM59" s="1336" t="s">
        <v>3</v>
      </c>
      <c r="AN59" s="1336"/>
      <c r="AO59" s="1226"/>
      <c r="AP59" s="1336" t="s">
        <v>3</v>
      </c>
      <c r="AQ59" s="1336"/>
      <c r="AR59" s="1226"/>
      <c r="AS59" s="1336" t="s">
        <v>3</v>
      </c>
      <c r="AT59" s="1336"/>
      <c r="AU59" s="1226"/>
      <c r="AV59" s="1336" t="s">
        <v>3</v>
      </c>
      <c r="AW59" s="1336"/>
      <c r="AX59" s="1226"/>
      <c r="AY59" s="1336" t="s">
        <v>3</v>
      </c>
      <c r="AZ59" s="1336"/>
      <c r="BA59" s="1226"/>
      <c r="BB59" s="1336" t="s">
        <v>3</v>
      </c>
      <c r="BC59" s="1336"/>
      <c r="BD59" s="1226"/>
      <c r="BE59" s="1336" t="s">
        <v>3</v>
      </c>
      <c r="BF59" s="1336"/>
      <c r="BG59" s="1226"/>
      <c r="BH59" s="1336" t="s">
        <v>3</v>
      </c>
      <c r="BI59" s="1336"/>
      <c r="BJ59" s="1226"/>
      <c r="BK59" s="1336" t="s">
        <v>3</v>
      </c>
      <c r="BL59" s="1336"/>
      <c r="BM59" s="1226"/>
      <c r="BN59" s="1341" t="s">
        <v>3</v>
      </c>
      <c r="BO59" s="1341"/>
      <c r="BP59" s="1226"/>
      <c r="BQ59" s="1341" t="s">
        <v>3</v>
      </c>
      <c r="BR59" s="1341"/>
      <c r="BS59" s="1226"/>
      <c r="BT59" s="1341" t="s">
        <v>3</v>
      </c>
      <c r="BU59" s="1341"/>
      <c r="BV59" s="1226"/>
      <c r="BW59" s="1336" t="s">
        <v>3</v>
      </c>
      <c r="BX59" s="1336"/>
      <c r="BY59" s="1342">
        <v>0.63</v>
      </c>
      <c r="BZ59" s="1227" t="s">
        <v>8</v>
      </c>
      <c r="CA59" s="1227"/>
      <c r="CB59" s="1343">
        <v>0.81</v>
      </c>
      <c r="CC59" s="1227" t="s">
        <v>8</v>
      </c>
      <c r="CD59" s="1227"/>
    </row>
    <row r="60" spans="1:283" ht="12" customHeight="1" x14ac:dyDescent="0.2">
      <c r="A60" s="1241" t="s">
        <v>648</v>
      </c>
      <c r="B60" s="1344" t="s">
        <v>540</v>
      </c>
      <c r="C60" s="1209" t="s">
        <v>2</v>
      </c>
      <c r="D60" s="1209" t="s">
        <v>2</v>
      </c>
      <c r="E60" s="1240"/>
      <c r="F60" s="1344" t="s">
        <v>3</v>
      </c>
      <c r="G60" s="1344"/>
      <c r="H60" s="1345"/>
      <c r="I60" s="1346" t="s">
        <v>3</v>
      </c>
      <c r="J60" s="1346"/>
      <c r="K60" s="1347"/>
      <c r="L60" s="1346" t="s">
        <v>3</v>
      </c>
      <c r="M60" s="1346"/>
      <c r="N60" s="1345"/>
      <c r="O60" s="1346" t="s">
        <v>3</v>
      </c>
      <c r="P60" s="1346"/>
      <c r="Q60" s="1240"/>
      <c r="R60" s="1344" t="s">
        <v>3</v>
      </c>
      <c r="S60" s="1344"/>
      <c r="T60" s="1240"/>
      <c r="U60" s="1344" t="s">
        <v>3</v>
      </c>
      <c r="V60" s="1344"/>
      <c r="W60" s="1348">
        <v>0.66</v>
      </c>
      <c r="X60" s="1344"/>
      <c r="Y60" s="1344"/>
      <c r="Z60" s="1240"/>
      <c r="AA60" s="1344" t="s">
        <v>3</v>
      </c>
      <c r="AB60" s="1344"/>
      <c r="AC60" s="1349">
        <v>6.4</v>
      </c>
      <c r="AD60" s="1344"/>
      <c r="AE60" s="1344"/>
      <c r="AF60" s="1240"/>
      <c r="AG60" s="1344" t="s">
        <v>3</v>
      </c>
      <c r="AH60" s="1344"/>
      <c r="AI60" s="1240"/>
      <c r="AJ60" s="1344" t="s">
        <v>3</v>
      </c>
      <c r="AK60" s="1344"/>
      <c r="AL60" s="1240"/>
      <c r="AM60" s="1344" t="s">
        <v>3</v>
      </c>
      <c r="AN60" s="1344"/>
      <c r="AO60" s="1349">
        <v>3.2</v>
      </c>
      <c r="AP60" s="1344"/>
      <c r="AQ60" s="1344"/>
      <c r="AR60" s="1240"/>
      <c r="AS60" s="1344" t="s">
        <v>3</v>
      </c>
      <c r="AT60" s="1344"/>
      <c r="AU60" s="1240"/>
      <c r="AV60" s="1344" t="s">
        <v>3</v>
      </c>
      <c r="AW60" s="1344"/>
      <c r="AX60" s="1240"/>
      <c r="AY60" s="1344" t="s">
        <v>3</v>
      </c>
      <c r="AZ60" s="1344"/>
      <c r="BA60" s="1240"/>
      <c r="BB60" s="1344" t="s">
        <v>3</v>
      </c>
      <c r="BC60" s="1344"/>
      <c r="BD60" s="1240"/>
      <c r="BE60" s="1344" t="s">
        <v>3</v>
      </c>
      <c r="BF60" s="1344"/>
      <c r="BG60" s="1348">
        <v>0.67</v>
      </c>
      <c r="BH60" s="1344"/>
      <c r="BI60" s="1344"/>
      <c r="BJ60" s="1240"/>
      <c r="BK60" s="1344" t="s">
        <v>3</v>
      </c>
      <c r="BL60" s="1344"/>
      <c r="BM60" s="1240"/>
      <c r="BN60" s="1350" t="s">
        <v>3</v>
      </c>
      <c r="BO60" s="1350"/>
      <c r="BP60" s="1240"/>
      <c r="BQ60" s="1351" t="s">
        <v>3</v>
      </c>
      <c r="BR60" s="1351"/>
      <c r="BS60" s="1240"/>
      <c r="BT60" s="1351" t="s">
        <v>3</v>
      </c>
      <c r="BU60" s="1351"/>
      <c r="BV60" s="1349">
        <v>1.1000000000000001</v>
      </c>
      <c r="BW60" s="1344"/>
      <c r="BX60" s="1344"/>
      <c r="BY60" s="1349">
        <v>2.6</v>
      </c>
      <c r="BZ60" s="1241"/>
      <c r="CA60" s="1241"/>
      <c r="CB60" s="1352">
        <v>3.7</v>
      </c>
      <c r="CC60" s="1241"/>
      <c r="CD60" s="1241"/>
    </row>
    <row r="61" spans="1:283" ht="12" thickBot="1" x14ac:dyDescent="0.25">
      <c r="A61" s="1353" t="s">
        <v>649</v>
      </c>
      <c r="B61" s="1354" t="s">
        <v>540</v>
      </c>
      <c r="C61" s="1355" t="s">
        <v>2</v>
      </c>
      <c r="D61" s="1355" t="s">
        <v>2</v>
      </c>
      <c r="E61" s="1356"/>
      <c r="F61" s="1357" t="s">
        <v>3</v>
      </c>
      <c r="G61" s="1357"/>
      <c r="H61" s="1358"/>
      <c r="I61" s="1359" t="s">
        <v>3</v>
      </c>
      <c r="J61" s="1359"/>
      <c r="K61" s="1360"/>
      <c r="L61" s="1359" t="s">
        <v>3</v>
      </c>
      <c r="M61" s="1359"/>
      <c r="N61" s="1358"/>
      <c r="O61" s="1359" t="s">
        <v>3</v>
      </c>
      <c r="P61" s="1359"/>
      <c r="Q61" s="1361">
        <v>5</v>
      </c>
      <c r="R61" s="1362" t="s">
        <v>12</v>
      </c>
      <c r="S61" s="1362"/>
      <c r="T61" s="1356"/>
      <c r="U61" s="1362" t="s">
        <v>3</v>
      </c>
      <c r="V61" s="1362"/>
      <c r="W61" s="1356"/>
      <c r="X61" s="1362" t="s">
        <v>3</v>
      </c>
      <c r="Y61" s="1362"/>
      <c r="Z61" s="1356"/>
      <c r="AA61" s="1362" t="s">
        <v>3</v>
      </c>
      <c r="AB61" s="1362"/>
      <c r="AC61" s="1356"/>
      <c r="AD61" s="1362" t="s">
        <v>3</v>
      </c>
      <c r="AE61" s="1362"/>
      <c r="AF61" s="1356">
        <v>11</v>
      </c>
      <c r="AG61" s="1362"/>
      <c r="AH61" s="1362"/>
      <c r="AI61" s="1361">
        <v>5</v>
      </c>
      <c r="AJ61" s="1357" t="s">
        <v>12</v>
      </c>
      <c r="AK61" s="1357"/>
      <c r="AL61" s="1361">
        <v>8.3000000000000007</v>
      </c>
      <c r="AM61" s="1362"/>
      <c r="AN61" s="1362"/>
      <c r="AO61" s="1356"/>
      <c r="AP61" s="1362" t="s">
        <v>3</v>
      </c>
      <c r="AQ61" s="1362"/>
      <c r="AR61" s="1363"/>
      <c r="AS61" s="1364" t="s">
        <v>3</v>
      </c>
      <c r="AT61" s="1364"/>
      <c r="AU61" s="1363"/>
      <c r="AV61" s="1365" t="s">
        <v>3</v>
      </c>
      <c r="AW61" s="1365"/>
      <c r="AX61" s="1366">
        <v>5</v>
      </c>
      <c r="AY61" s="1364" t="s">
        <v>12</v>
      </c>
      <c r="AZ61" s="1364"/>
      <c r="BA61" s="1366">
        <v>5.0999999999999996</v>
      </c>
      <c r="BB61" s="1364"/>
      <c r="BC61" s="1364"/>
      <c r="BD61" s="1366">
        <v>4.8</v>
      </c>
      <c r="BE61" s="1364" t="s">
        <v>12</v>
      </c>
      <c r="BF61" s="1364"/>
      <c r="BG61" s="1363"/>
      <c r="BH61" s="1364" t="s">
        <v>3</v>
      </c>
      <c r="BI61" s="1364"/>
      <c r="BJ61" s="1366">
        <v>5</v>
      </c>
      <c r="BK61" s="1364" t="s">
        <v>12</v>
      </c>
      <c r="BL61" s="1364"/>
      <c r="BM61" s="1366">
        <v>3.5</v>
      </c>
      <c r="BN61" s="1367"/>
      <c r="BO61" s="1367"/>
      <c r="BP61" s="1366">
        <v>4.9000000000000004</v>
      </c>
      <c r="BQ61" s="1367" t="s">
        <v>12</v>
      </c>
      <c r="BR61" s="1367"/>
      <c r="BS61" s="1363"/>
      <c r="BT61" s="1367" t="s">
        <v>3</v>
      </c>
      <c r="BU61" s="1367"/>
      <c r="BV61" s="1363"/>
      <c r="BW61" s="1364" t="s">
        <v>3</v>
      </c>
      <c r="BX61" s="1364"/>
      <c r="BY61" s="1368"/>
      <c r="BZ61" s="1369" t="s">
        <v>3</v>
      </c>
      <c r="CA61" s="1369"/>
      <c r="CB61" s="1370"/>
      <c r="CC61" s="1369" t="s">
        <v>3</v>
      </c>
      <c r="CD61" s="1369"/>
    </row>
    <row r="62" spans="1:283" s="1141" customFormat="1" ht="12" customHeight="1" x14ac:dyDescent="0.2">
      <c r="A62" s="1371" t="s">
        <v>66</v>
      </c>
      <c r="B62" s="1172"/>
      <c r="C62" s="1172"/>
      <c r="D62" s="1180"/>
      <c r="E62" s="1332"/>
      <c r="F62" s="1185"/>
      <c r="G62" s="1185"/>
      <c r="H62" s="1332"/>
      <c r="I62" s="1185"/>
      <c r="J62" s="1185"/>
      <c r="K62" s="1185"/>
      <c r="L62" s="1185"/>
      <c r="M62" s="1185"/>
      <c r="N62" s="1332"/>
      <c r="O62" s="1185"/>
      <c r="P62" s="1185"/>
      <c r="Q62" s="1332"/>
      <c r="R62" s="1185"/>
      <c r="S62" s="1185"/>
      <c r="T62" s="1332"/>
      <c r="U62" s="1185"/>
      <c r="V62" s="1185"/>
      <c r="W62" s="1332"/>
      <c r="X62" s="1185"/>
      <c r="Y62" s="1185"/>
      <c r="Z62" s="1332"/>
      <c r="AA62" s="1185"/>
      <c r="AB62" s="1185"/>
      <c r="AC62" s="1332"/>
      <c r="AD62" s="1185"/>
      <c r="AE62" s="1185"/>
      <c r="AF62" s="1332"/>
      <c r="AG62" s="1185"/>
      <c r="AH62" s="1185"/>
      <c r="AI62" s="1332"/>
      <c r="AJ62" s="1185"/>
      <c r="AK62" s="1185"/>
      <c r="AL62" s="1332"/>
      <c r="AM62" s="1185"/>
      <c r="AN62" s="1185"/>
      <c r="AO62" s="1332"/>
      <c r="AP62" s="1185"/>
      <c r="AQ62" s="1185"/>
      <c r="AR62" s="1139"/>
      <c r="AU62" s="1139"/>
      <c r="AX62" s="1139"/>
      <c r="BA62" s="1139"/>
      <c r="BD62" s="1139"/>
      <c r="BG62" s="1139"/>
      <c r="BJ62" s="1139"/>
      <c r="BM62" s="1139"/>
      <c r="BP62" s="1139"/>
      <c r="BS62" s="1139"/>
      <c r="BV62" s="1139"/>
      <c r="BY62" s="1139"/>
    </row>
    <row r="63" spans="1:283" s="686" customFormat="1" ht="12.75" customHeight="1" x14ac:dyDescent="0.2">
      <c r="A63" s="178" t="s">
        <v>650</v>
      </c>
      <c r="B63" s="1149"/>
      <c r="C63" s="1149"/>
      <c r="D63" s="1149"/>
      <c r="E63" s="178" t="s">
        <v>595</v>
      </c>
      <c r="F63" s="313"/>
      <c r="G63" s="313"/>
      <c r="H63" s="313"/>
      <c r="I63" s="290"/>
      <c r="J63" s="290"/>
      <c r="K63" s="313"/>
      <c r="L63" s="313"/>
      <c r="M63" s="313"/>
      <c r="N63" s="290"/>
      <c r="O63" s="313"/>
      <c r="P63" s="313"/>
      <c r="Q63" s="313"/>
      <c r="R63" s="290"/>
      <c r="S63" s="290"/>
      <c r="T63" s="313"/>
      <c r="U63" s="313"/>
      <c r="V63" s="313"/>
      <c r="W63" s="290"/>
      <c r="X63" s="313"/>
      <c r="Y63" s="313"/>
      <c r="Z63" s="313"/>
      <c r="AA63" s="290"/>
      <c r="AB63" s="290"/>
      <c r="AC63" s="313"/>
      <c r="AD63" s="313"/>
      <c r="AE63" s="313"/>
      <c r="AF63" s="290"/>
      <c r="AG63" s="313"/>
      <c r="AH63" s="313"/>
      <c r="AI63" s="178" t="s">
        <v>595</v>
      </c>
      <c r="AJ63" s="290"/>
      <c r="AK63" s="290"/>
      <c r="AL63" s="313"/>
      <c r="AM63" s="313"/>
      <c r="AN63" s="313"/>
      <c r="AP63" s="313"/>
      <c r="AQ63" s="313"/>
      <c r="AR63" s="313"/>
      <c r="AS63" s="290"/>
      <c r="AT63" s="290"/>
      <c r="AU63" s="313"/>
      <c r="AV63" s="313"/>
      <c r="AW63" s="313"/>
      <c r="AX63" s="290"/>
      <c r="AY63" s="313"/>
      <c r="AZ63" s="313"/>
      <c r="BA63" s="313"/>
      <c r="BB63" s="290"/>
      <c r="BC63" s="290"/>
      <c r="BD63" s="313"/>
      <c r="BE63" s="313"/>
      <c r="BF63" s="313"/>
      <c r="BG63" s="290"/>
      <c r="BH63" s="313"/>
      <c r="BI63" s="313"/>
      <c r="BJ63" s="313"/>
      <c r="BK63" s="290"/>
      <c r="BL63" s="290"/>
      <c r="BM63" s="178" t="s">
        <v>595</v>
      </c>
      <c r="BN63" s="313"/>
      <c r="BO63" s="313"/>
      <c r="BP63" s="290"/>
      <c r="BQ63" s="313"/>
      <c r="BR63" s="313"/>
      <c r="BS63" s="313"/>
      <c r="BT63" s="290"/>
      <c r="BU63" s="290"/>
      <c r="BW63" s="313"/>
      <c r="BX63" s="313"/>
      <c r="BY63" s="290"/>
      <c r="BZ63" s="313"/>
      <c r="CA63" s="313"/>
      <c r="CB63" s="313"/>
      <c r="CC63" s="290"/>
      <c r="CD63" s="290"/>
      <c r="CE63" s="313"/>
      <c r="CF63" s="313"/>
      <c r="CG63" s="290"/>
      <c r="CH63" s="313"/>
      <c r="CI63" s="313"/>
      <c r="CJ63" s="290"/>
      <c r="CK63" s="313"/>
      <c r="CL63" s="313"/>
      <c r="CM63" s="290"/>
      <c r="CN63" s="313"/>
      <c r="CO63" s="313"/>
      <c r="CP63" s="290"/>
      <c r="CQ63" s="313"/>
      <c r="CR63" s="313"/>
      <c r="CS63" s="290"/>
      <c r="CT63" s="313"/>
      <c r="CU63" s="290"/>
      <c r="CV63" s="313"/>
      <c r="CW63" s="313"/>
      <c r="CX63" s="290"/>
      <c r="CY63" s="313"/>
      <c r="CZ63" s="313"/>
      <c r="DA63" s="290"/>
      <c r="DB63" s="313"/>
      <c r="DC63" s="313"/>
      <c r="DD63" s="290"/>
      <c r="DE63" s="313"/>
      <c r="DF63" s="313"/>
      <c r="DG63" s="290"/>
      <c r="DH63" s="313"/>
      <c r="DI63" s="313"/>
      <c r="DJ63" s="290"/>
      <c r="DK63" s="313"/>
      <c r="DL63" s="313"/>
      <c r="DM63" s="290"/>
      <c r="DN63" s="313"/>
      <c r="DO63" s="313"/>
      <c r="DP63" s="290"/>
      <c r="DQ63" s="313"/>
      <c r="DR63" s="313"/>
      <c r="DS63" s="290"/>
      <c r="DT63" s="313"/>
      <c r="DU63" s="313"/>
      <c r="DV63" s="290"/>
      <c r="DW63" s="313"/>
      <c r="DX63" s="313"/>
      <c r="DY63" s="290"/>
      <c r="DZ63" s="313"/>
      <c r="EA63" s="313"/>
      <c r="EB63" s="290"/>
      <c r="EC63" s="313"/>
      <c r="ED63" s="290"/>
      <c r="EE63" s="313"/>
      <c r="EF63" s="290"/>
      <c r="EG63" s="313"/>
      <c r="EH63" s="313"/>
      <c r="EI63" s="290"/>
      <c r="EJ63" s="313"/>
      <c r="EK63" s="313"/>
      <c r="EL63" s="290"/>
      <c r="EM63" s="313"/>
      <c r="EN63" s="313"/>
      <c r="EO63" s="290"/>
      <c r="EP63" s="313"/>
      <c r="EQ63" s="313"/>
      <c r="ER63" s="290"/>
      <c r="ES63" s="313"/>
      <c r="ET63" s="313"/>
      <c r="EU63" s="290"/>
      <c r="EV63" s="313"/>
      <c r="EW63" s="313"/>
      <c r="EX63" s="290"/>
      <c r="EY63" s="313"/>
      <c r="EZ63" s="313"/>
      <c r="FA63" s="290"/>
      <c r="FB63" s="313"/>
      <c r="FC63" s="313"/>
      <c r="FD63" s="290"/>
      <c r="FE63" s="313"/>
      <c r="FF63" s="290"/>
      <c r="FG63" s="313"/>
      <c r="FH63" s="313"/>
      <c r="FI63" s="290"/>
      <c r="FJ63" s="313"/>
      <c r="FK63" s="313"/>
      <c r="FL63" s="290"/>
      <c r="FM63" s="313"/>
      <c r="FN63" s="313"/>
      <c r="FO63" s="290"/>
      <c r="FP63" s="313"/>
      <c r="FQ63" s="313"/>
      <c r="FR63" s="290"/>
      <c r="FS63" s="313"/>
      <c r="FT63" s="313"/>
      <c r="FU63" s="290"/>
      <c r="FV63" s="313"/>
      <c r="FW63" s="313"/>
      <c r="FX63" s="290"/>
      <c r="FY63" s="313"/>
      <c r="FZ63" s="313"/>
      <c r="GA63" s="290"/>
      <c r="GB63" s="313"/>
      <c r="GC63" s="313"/>
      <c r="GD63" s="290"/>
      <c r="GE63" s="313"/>
      <c r="GF63" s="313"/>
      <c r="GG63" s="290"/>
      <c r="GH63" s="313"/>
      <c r="GI63" s="313"/>
      <c r="GJ63" s="290"/>
      <c r="GK63" s="313"/>
      <c r="GL63" s="313"/>
      <c r="GM63" s="290"/>
      <c r="GN63" s="313"/>
      <c r="GO63" s="313"/>
      <c r="GP63" s="290"/>
      <c r="GQ63" s="313"/>
      <c r="GR63" s="313"/>
      <c r="GS63" s="290"/>
      <c r="GT63" s="313"/>
      <c r="GU63" s="313"/>
      <c r="GV63" s="290"/>
      <c r="GW63" s="313"/>
      <c r="GX63" s="313"/>
      <c r="GY63" s="290"/>
      <c r="GZ63" s="313"/>
      <c r="HA63" s="313"/>
      <c r="HB63" s="290"/>
      <c r="HC63" s="313"/>
      <c r="HD63" s="313"/>
      <c r="HE63" s="290"/>
      <c r="HF63" s="313"/>
      <c r="HG63" s="313"/>
      <c r="HH63" s="290"/>
      <c r="HI63" s="313"/>
      <c r="HJ63" s="313"/>
      <c r="HK63" s="1372"/>
      <c r="HN63" s="1372"/>
      <c r="HQ63" s="1372"/>
      <c r="HT63" s="1372"/>
      <c r="HW63" s="1372"/>
      <c r="HZ63" s="1372"/>
      <c r="IC63" s="1372"/>
      <c r="IF63" s="1372"/>
      <c r="II63" s="1372"/>
      <c r="IL63" s="1372"/>
      <c r="IO63" s="1372"/>
      <c r="IR63" s="1372"/>
      <c r="IU63" s="1372"/>
      <c r="IX63" s="1372"/>
      <c r="JA63" s="1372"/>
      <c r="JD63" s="1372"/>
      <c r="JG63" s="1372"/>
      <c r="JJ63" s="1372"/>
      <c r="JL63" s="1372"/>
      <c r="JN63" s="1372"/>
      <c r="JQ63" s="1372"/>
      <c r="JT63" s="1372"/>
      <c r="JW63" s="1372"/>
    </row>
    <row r="64" spans="1:283" s="1141" customFormat="1" x14ac:dyDescent="0.2">
      <c r="A64" s="1141" t="s">
        <v>651</v>
      </c>
      <c r="B64" s="1138"/>
      <c r="C64" s="1138"/>
      <c r="D64" s="1138"/>
      <c r="E64" s="178" t="s">
        <v>232</v>
      </c>
      <c r="F64" s="1138"/>
      <c r="G64" s="1138"/>
      <c r="H64" s="1139"/>
      <c r="I64" s="1140"/>
      <c r="J64" s="1140"/>
      <c r="K64" s="1140"/>
      <c r="L64" s="1140"/>
      <c r="M64" s="1140"/>
      <c r="N64" s="1139"/>
      <c r="O64" s="1140"/>
      <c r="P64" s="1140"/>
      <c r="Q64" s="1139"/>
      <c r="R64" s="1140"/>
      <c r="S64" s="1140"/>
      <c r="T64" s="1139"/>
      <c r="U64" s="1140"/>
      <c r="V64" s="1140"/>
      <c r="W64" s="1139"/>
      <c r="X64" s="1140"/>
      <c r="Y64" s="1140"/>
      <c r="Z64" s="1139"/>
      <c r="AA64" s="1140"/>
      <c r="AB64" s="1140"/>
      <c r="AC64" s="1139"/>
      <c r="AD64" s="1140"/>
      <c r="AE64" s="1140"/>
      <c r="AF64" s="1139"/>
      <c r="AG64" s="1140"/>
      <c r="AH64" s="1140"/>
      <c r="AI64" s="178" t="s">
        <v>232</v>
      </c>
      <c r="AJ64" s="1140"/>
      <c r="AK64" s="1140"/>
      <c r="AL64" s="1139"/>
      <c r="AM64" s="1140"/>
      <c r="AN64" s="1140"/>
      <c r="AP64" s="1140"/>
      <c r="AQ64" s="1140"/>
      <c r="AR64" s="1139"/>
      <c r="AS64" s="1138"/>
      <c r="AT64" s="1138"/>
      <c r="AU64" s="1139"/>
      <c r="AV64" s="1138"/>
      <c r="AW64" s="1138"/>
      <c r="AX64" s="1139"/>
      <c r="AY64" s="1138"/>
      <c r="AZ64" s="1138"/>
      <c r="BA64" s="1139"/>
      <c r="BB64" s="1138"/>
      <c r="BC64" s="1138"/>
      <c r="BD64" s="1139"/>
      <c r="BE64" s="1138"/>
      <c r="BF64" s="1138"/>
      <c r="BG64" s="1139"/>
      <c r="BH64" s="1138"/>
      <c r="BI64" s="1138"/>
      <c r="BJ64" s="1139"/>
      <c r="BK64" s="1138"/>
      <c r="BL64" s="1138"/>
      <c r="BM64" s="178" t="s">
        <v>232</v>
      </c>
      <c r="BN64" s="1140"/>
      <c r="BO64" s="1140"/>
      <c r="BP64" s="1139"/>
      <c r="BQ64" s="1140"/>
      <c r="BR64" s="1140"/>
      <c r="BS64" s="1139"/>
      <c r="BT64" s="1140"/>
      <c r="BU64" s="1140"/>
      <c r="BW64" s="1138"/>
      <c r="BX64" s="1138"/>
      <c r="BY64" s="1139"/>
    </row>
    <row r="65" spans="1:283" s="1141" customFormat="1" x14ac:dyDescent="0.2">
      <c r="A65" s="1140" t="s">
        <v>652</v>
      </c>
      <c r="B65" s="1373"/>
      <c r="C65" s="1373"/>
      <c r="E65" s="1140" t="s">
        <v>653</v>
      </c>
      <c r="H65" s="1139"/>
      <c r="I65" s="1138"/>
      <c r="J65" s="1138"/>
      <c r="K65" s="1138"/>
      <c r="L65" s="1138"/>
      <c r="M65" s="1138"/>
      <c r="N65" s="1139"/>
      <c r="O65" s="1138"/>
      <c r="P65" s="1138"/>
      <c r="Q65" s="1139"/>
      <c r="R65" s="1138"/>
      <c r="S65" s="1138"/>
      <c r="T65" s="1139"/>
      <c r="U65" s="1138"/>
      <c r="V65" s="1138"/>
      <c r="W65" s="1139"/>
      <c r="X65" s="1138"/>
      <c r="Y65" s="1138"/>
      <c r="Z65" s="1139"/>
      <c r="AA65" s="1138"/>
      <c r="AB65" s="1138"/>
      <c r="AC65" s="1139"/>
      <c r="AD65" s="1138"/>
      <c r="AE65" s="1138"/>
      <c r="AF65" s="1139"/>
      <c r="AG65" s="1138"/>
      <c r="AH65" s="1138"/>
      <c r="AI65" s="1140" t="s">
        <v>653</v>
      </c>
      <c r="AJ65" s="1138"/>
      <c r="AK65" s="1138"/>
      <c r="AL65" s="1139"/>
      <c r="AM65" s="1138"/>
      <c r="AN65" s="1138"/>
      <c r="AP65" s="1138"/>
      <c r="AQ65" s="1138"/>
      <c r="AR65" s="1139"/>
      <c r="AU65" s="1139"/>
      <c r="AX65" s="1139"/>
      <c r="BA65" s="1139"/>
      <c r="BD65" s="1139"/>
      <c r="BG65" s="1139"/>
      <c r="BJ65" s="1139"/>
      <c r="BM65" s="1140" t="s">
        <v>653</v>
      </c>
      <c r="BN65" s="1138"/>
      <c r="BO65" s="1138"/>
      <c r="BP65" s="1139"/>
      <c r="BQ65" s="1138"/>
      <c r="BR65" s="1138"/>
      <c r="BS65" s="1139"/>
      <c r="BT65" s="1138"/>
      <c r="BU65" s="1138"/>
      <c r="BY65" s="1139"/>
    </row>
    <row r="66" spans="1:283" s="1141" customFormat="1" x14ac:dyDescent="0.2">
      <c r="A66" s="179" t="s">
        <v>230</v>
      </c>
      <c r="B66" s="1373"/>
      <c r="C66" s="1373"/>
      <c r="E66" s="178" t="s">
        <v>654</v>
      </c>
      <c r="H66" s="1139"/>
      <c r="I66" s="1138"/>
      <c r="J66" s="1138"/>
      <c r="K66" s="1138"/>
      <c r="L66" s="1138"/>
      <c r="M66" s="1138"/>
      <c r="N66" s="1139"/>
      <c r="O66" s="1138"/>
      <c r="P66" s="1138"/>
      <c r="Q66" s="1139"/>
      <c r="R66" s="1138"/>
      <c r="S66" s="1138"/>
      <c r="T66" s="1139"/>
      <c r="U66" s="1138"/>
      <c r="V66" s="1138"/>
      <c r="W66" s="1139"/>
      <c r="X66" s="1138"/>
      <c r="Y66" s="1138"/>
      <c r="Z66" s="1139"/>
      <c r="AA66" s="1138"/>
      <c r="AB66" s="1138"/>
      <c r="AC66" s="1139"/>
      <c r="AD66" s="1138"/>
      <c r="AE66" s="1138"/>
      <c r="AF66" s="1139"/>
      <c r="AG66" s="1138"/>
      <c r="AH66" s="1138"/>
      <c r="AI66" s="178" t="s">
        <v>654</v>
      </c>
      <c r="AJ66" s="1138"/>
      <c r="AK66" s="1138"/>
      <c r="AL66" s="1139"/>
      <c r="AM66" s="1138"/>
      <c r="AN66" s="1138"/>
      <c r="AP66" s="1138"/>
      <c r="AQ66" s="1138"/>
      <c r="AR66" s="1139"/>
      <c r="AU66" s="1139"/>
      <c r="AX66" s="1139"/>
      <c r="BA66" s="1139"/>
      <c r="BD66" s="1139"/>
      <c r="BG66" s="1139"/>
      <c r="BJ66" s="1139"/>
      <c r="BM66" s="178" t="s">
        <v>654</v>
      </c>
      <c r="BN66" s="1138"/>
      <c r="BO66" s="1138"/>
      <c r="BP66" s="1139"/>
      <c r="BQ66" s="1138"/>
      <c r="BR66" s="1138"/>
      <c r="BS66" s="1139"/>
      <c r="BT66" s="1138"/>
      <c r="BU66" s="1138"/>
      <c r="BY66" s="1139"/>
    </row>
    <row r="67" spans="1:283" s="686" customFormat="1" ht="12.75" customHeight="1" x14ac:dyDescent="0.2">
      <c r="A67" s="179" t="s">
        <v>231</v>
      </c>
      <c r="E67" s="178" t="s">
        <v>599</v>
      </c>
      <c r="F67" s="313"/>
      <c r="G67" s="313"/>
      <c r="H67" s="290"/>
      <c r="I67" s="313"/>
      <c r="J67" s="313"/>
      <c r="K67" s="290"/>
      <c r="L67" s="313"/>
      <c r="M67" s="313"/>
      <c r="N67" s="290"/>
      <c r="O67" s="313"/>
      <c r="P67" s="313"/>
      <c r="Q67" s="290"/>
      <c r="R67" s="313"/>
      <c r="S67" s="313"/>
      <c r="T67" s="290"/>
      <c r="U67" s="313"/>
      <c r="V67" s="313"/>
      <c r="W67" s="290"/>
      <c r="X67" s="313"/>
      <c r="Y67" s="313"/>
      <c r="Z67" s="290"/>
      <c r="AA67" s="313"/>
      <c r="AB67" s="313"/>
      <c r="AC67" s="290"/>
      <c r="AD67" s="313"/>
      <c r="AE67" s="313"/>
      <c r="AF67" s="290"/>
      <c r="AG67" s="313"/>
      <c r="AH67" s="313"/>
      <c r="AI67" s="178" t="s">
        <v>599</v>
      </c>
      <c r="AJ67" s="313"/>
      <c r="AK67" s="313"/>
      <c r="AL67" s="290"/>
      <c r="AM67" s="313"/>
      <c r="AN67" s="313"/>
      <c r="AP67" s="313"/>
      <c r="AQ67" s="313"/>
      <c r="AR67" s="290"/>
      <c r="AS67" s="313"/>
      <c r="AT67" s="313"/>
      <c r="AU67" s="290"/>
      <c r="AV67" s="313"/>
      <c r="AW67" s="313"/>
      <c r="AX67" s="313"/>
      <c r="AY67" s="290"/>
      <c r="AZ67" s="313"/>
      <c r="BA67" s="313"/>
      <c r="BB67" s="290"/>
      <c r="BC67" s="313"/>
      <c r="BD67" s="290"/>
      <c r="BE67" s="313"/>
      <c r="BF67" s="313"/>
      <c r="BG67" s="290"/>
      <c r="BH67" s="313"/>
      <c r="BI67" s="313"/>
      <c r="BJ67" s="290"/>
      <c r="BK67" s="313"/>
      <c r="BL67" s="313"/>
      <c r="BM67" s="178" t="s">
        <v>599</v>
      </c>
      <c r="BN67" s="313"/>
      <c r="BO67" s="290"/>
      <c r="BP67" s="313"/>
      <c r="BQ67" s="313"/>
      <c r="BR67" s="290"/>
      <c r="BS67" s="313"/>
      <c r="BT67" s="313"/>
      <c r="BU67" s="290"/>
      <c r="BW67" s="313"/>
      <c r="BX67" s="313"/>
      <c r="BY67" s="290"/>
      <c r="BZ67" s="313"/>
      <c r="CA67" s="313"/>
      <c r="CB67" s="290"/>
      <c r="CC67" s="313"/>
      <c r="CD67" s="313"/>
      <c r="CE67" s="290"/>
      <c r="CF67" s="313"/>
      <c r="CG67" s="313"/>
      <c r="CH67" s="290"/>
      <c r="CI67" s="313"/>
      <c r="CJ67" s="313"/>
      <c r="CK67" s="290"/>
      <c r="CL67" s="313"/>
      <c r="CM67" s="290"/>
      <c r="CN67" s="313"/>
      <c r="CO67" s="290"/>
      <c r="CP67" s="313"/>
      <c r="CQ67" s="290"/>
      <c r="CR67" s="313"/>
      <c r="CS67" s="290"/>
      <c r="CT67" s="313"/>
      <c r="CU67" s="313"/>
      <c r="CV67" s="290"/>
      <c r="CW67" s="313"/>
      <c r="CX67" s="313"/>
      <c r="CY67" s="313"/>
      <c r="CZ67" s="290"/>
      <c r="DA67" s="290"/>
      <c r="DB67" s="313"/>
      <c r="DC67" s="290"/>
      <c r="DD67" s="313"/>
      <c r="DE67" s="290"/>
      <c r="DF67" s="313"/>
      <c r="DG67" s="290"/>
      <c r="DH67" s="313"/>
      <c r="DI67" s="313"/>
      <c r="DJ67" s="290"/>
      <c r="DK67" s="290"/>
      <c r="DL67" s="313"/>
      <c r="DM67" s="313"/>
      <c r="DN67" s="313"/>
      <c r="DO67" s="290"/>
      <c r="DP67" s="313"/>
      <c r="DQ67" s="313"/>
      <c r="DR67" s="313"/>
      <c r="DS67" s="290"/>
      <c r="DT67" s="313"/>
      <c r="DU67" s="313"/>
      <c r="DV67" s="290"/>
      <c r="DW67" s="313"/>
      <c r="DX67" s="290"/>
      <c r="DY67" s="313"/>
      <c r="DZ67" s="290"/>
      <c r="EA67" s="313"/>
      <c r="EB67" s="313"/>
      <c r="EC67" s="290"/>
      <c r="ED67" s="313"/>
      <c r="EE67" s="313"/>
      <c r="EF67" s="290"/>
      <c r="EG67" s="313"/>
      <c r="EH67" s="313"/>
      <c r="EI67" s="313"/>
      <c r="EJ67" s="290"/>
      <c r="EK67" s="313"/>
      <c r="EL67" s="313"/>
      <c r="EM67" s="290"/>
      <c r="EN67" s="313"/>
      <c r="EO67" s="313"/>
      <c r="EP67" s="290"/>
      <c r="EQ67" s="313"/>
      <c r="ER67" s="290"/>
      <c r="ES67" s="313"/>
      <c r="ET67" s="290"/>
      <c r="EU67" s="313"/>
      <c r="EV67" s="290"/>
      <c r="EW67" s="313"/>
      <c r="EX67" s="313"/>
      <c r="EY67" s="290"/>
      <c r="EZ67" s="290"/>
      <c r="FA67" s="313"/>
      <c r="FB67" s="313"/>
      <c r="FC67" s="313"/>
      <c r="FD67" s="290"/>
      <c r="FE67" s="313"/>
      <c r="FF67" s="313"/>
      <c r="FG67" s="313"/>
      <c r="FH67" s="290"/>
      <c r="FI67" s="313"/>
      <c r="FJ67" s="313"/>
      <c r="FK67" s="290"/>
      <c r="FL67" s="313"/>
      <c r="FM67" s="290"/>
      <c r="FN67" s="313"/>
      <c r="FO67" s="290"/>
      <c r="FP67" s="313"/>
      <c r="FQ67" s="290"/>
      <c r="FR67" s="313"/>
      <c r="FS67" s="313"/>
      <c r="FT67" s="290"/>
      <c r="FU67" s="313"/>
      <c r="FV67" s="313"/>
      <c r="FW67" s="313"/>
      <c r="FX67" s="313"/>
      <c r="FY67" s="290"/>
      <c r="FZ67" s="313"/>
      <c r="GA67" s="313"/>
      <c r="GB67" s="313"/>
      <c r="GC67" s="1372"/>
      <c r="GD67" s="313"/>
      <c r="GF67" s="1372"/>
      <c r="GG67" s="313"/>
      <c r="GH67" s="1372"/>
      <c r="GJ67" s="313"/>
      <c r="GM67" s="1372"/>
      <c r="GQ67" s="1372"/>
      <c r="GU67" s="1372"/>
      <c r="GW67" s="1372"/>
      <c r="GY67" s="1372"/>
      <c r="HA67" s="1372"/>
      <c r="HC67" s="1372"/>
      <c r="HG67" s="1372"/>
      <c r="HH67" s="1372"/>
      <c r="HJ67" s="1372"/>
      <c r="HK67" s="1372"/>
      <c r="HO67" s="1372"/>
      <c r="HR67" s="1372"/>
      <c r="HU67" s="1372"/>
      <c r="HX67" s="1372"/>
      <c r="IA67" s="1372"/>
      <c r="ID67" s="1372"/>
      <c r="IF67" s="1372"/>
      <c r="II67" s="1372"/>
      <c r="IK67" s="1372"/>
      <c r="IM67" s="1372"/>
    </row>
    <row r="68" spans="1:283" s="686" customFormat="1" ht="12.75" customHeight="1" x14ac:dyDescent="0.2">
      <c r="A68" s="179" t="s">
        <v>600</v>
      </c>
      <c r="F68" s="313"/>
      <c r="G68" s="313"/>
      <c r="H68" s="290"/>
      <c r="I68" s="313"/>
      <c r="J68" s="313"/>
      <c r="K68" s="290"/>
      <c r="L68" s="313"/>
      <c r="M68" s="313"/>
      <c r="N68" s="290"/>
      <c r="O68" s="313"/>
      <c r="P68" s="313"/>
      <c r="Q68" s="290"/>
      <c r="R68" s="313"/>
      <c r="S68" s="313"/>
      <c r="T68" s="290"/>
      <c r="U68" s="313"/>
      <c r="V68" s="313"/>
      <c r="W68" s="290"/>
      <c r="X68" s="313"/>
      <c r="Y68" s="313"/>
      <c r="Z68" s="290"/>
      <c r="AA68" s="313"/>
      <c r="AB68" s="313"/>
      <c r="AC68" s="290"/>
      <c r="AD68" s="313"/>
      <c r="AE68" s="313"/>
      <c r="AF68" s="290"/>
      <c r="AG68" s="313"/>
      <c r="AH68" s="313"/>
      <c r="AJ68" s="313"/>
      <c r="AK68" s="313"/>
      <c r="AL68" s="290"/>
      <c r="AM68" s="313"/>
      <c r="AN68" s="313"/>
      <c r="AP68" s="313"/>
      <c r="AQ68" s="313"/>
      <c r="AR68" s="290"/>
      <c r="AS68" s="313"/>
      <c r="AT68" s="313"/>
      <c r="AU68" s="290"/>
      <c r="AV68" s="313"/>
      <c r="AW68" s="313"/>
      <c r="AX68" s="313"/>
      <c r="AY68" s="290"/>
      <c r="AZ68" s="313"/>
      <c r="BA68" s="313"/>
      <c r="BB68" s="290"/>
      <c r="BC68" s="313"/>
      <c r="BD68" s="290"/>
      <c r="BE68" s="313"/>
      <c r="BF68" s="313"/>
      <c r="BG68" s="290"/>
      <c r="BH68" s="313"/>
      <c r="BI68" s="313"/>
      <c r="BJ68" s="290"/>
      <c r="BK68" s="313"/>
      <c r="BL68" s="313"/>
      <c r="BM68" s="313"/>
      <c r="BN68" s="313"/>
      <c r="BO68" s="290"/>
      <c r="BP68" s="313"/>
      <c r="BQ68" s="313"/>
      <c r="BR68" s="290"/>
      <c r="BS68" s="313"/>
      <c r="BT68" s="313"/>
      <c r="BU68" s="290"/>
      <c r="BW68" s="313"/>
      <c r="BX68" s="313"/>
      <c r="BY68" s="290"/>
      <c r="BZ68" s="313"/>
      <c r="CA68" s="313"/>
      <c r="CB68" s="290"/>
      <c r="CC68" s="313"/>
      <c r="CD68" s="313"/>
      <c r="CE68" s="290"/>
      <c r="CF68" s="313"/>
      <c r="CG68" s="313"/>
      <c r="CH68" s="290"/>
      <c r="CI68" s="313"/>
      <c r="CJ68" s="313"/>
      <c r="CK68" s="290"/>
      <c r="CL68" s="313"/>
      <c r="CM68" s="290"/>
      <c r="CN68" s="313"/>
      <c r="CO68" s="290"/>
      <c r="CP68" s="313"/>
      <c r="CQ68" s="290"/>
      <c r="CR68" s="313"/>
      <c r="CS68" s="290"/>
      <c r="CT68" s="313"/>
      <c r="CU68" s="313"/>
      <c r="CV68" s="290"/>
      <c r="CW68" s="313"/>
      <c r="CX68" s="313"/>
      <c r="CY68" s="313"/>
      <c r="CZ68" s="290"/>
      <c r="DA68" s="290"/>
      <c r="DB68" s="313"/>
      <c r="DC68" s="290"/>
      <c r="DD68" s="313"/>
      <c r="DE68" s="290"/>
      <c r="DF68" s="313"/>
      <c r="DG68" s="290"/>
      <c r="DH68" s="313"/>
      <c r="DI68" s="313"/>
      <c r="DJ68" s="290"/>
      <c r="DK68" s="290"/>
      <c r="DL68" s="313"/>
      <c r="DM68" s="313"/>
      <c r="DN68" s="313"/>
      <c r="DO68" s="290"/>
      <c r="DP68" s="313"/>
      <c r="DQ68" s="313"/>
      <c r="DR68" s="313"/>
      <c r="DS68" s="290"/>
      <c r="DT68" s="313"/>
      <c r="DU68" s="313"/>
      <c r="DV68" s="290"/>
      <c r="DW68" s="313"/>
      <c r="DX68" s="290"/>
      <c r="DY68" s="313"/>
      <c r="DZ68" s="290"/>
      <c r="EA68" s="313"/>
      <c r="EB68" s="313"/>
      <c r="EC68" s="290"/>
      <c r="ED68" s="313"/>
      <c r="EE68" s="313"/>
      <c r="EF68" s="290"/>
      <c r="EG68" s="313"/>
      <c r="EH68" s="313"/>
      <c r="EI68" s="313"/>
      <c r="EJ68" s="290"/>
      <c r="EK68" s="313"/>
      <c r="EL68" s="313"/>
      <c r="EM68" s="290"/>
      <c r="EN68" s="313"/>
      <c r="EO68" s="313"/>
      <c r="EP68" s="290"/>
      <c r="EQ68" s="313"/>
      <c r="ER68" s="290"/>
      <c r="ES68" s="313"/>
      <c r="ET68" s="290"/>
      <c r="EU68" s="313"/>
      <c r="EV68" s="290"/>
      <c r="EW68" s="313"/>
      <c r="EX68" s="313"/>
      <c r="EY68" s="290"/>
      <c r="EZ68" s="290"/>
      <c r="FA68" s="313"/>
      <c r="FB68" s="313"/>
      <c r="FC68" s="313"/>
      <c r="FD68" s="290"/>
      <c r="FE68" s="313"/>
      <c r="FF68" s="313"/>
      <c r="FG68" s="313"/>
      <c r="FH68" s="290"/>
      <c r="FI68" s="313"/>
      <c r="FJ68" s="313"/>
      <c r="FK68" s="290"/>
      <c r="FL68" s="313"/>
      <c r="FM68" s="290"/>
      <c r="FN68" s="313"/>
      <c r="FO68" s="290"/>
      <c r="FP68" s="313"/>
      <c r="FQ68" s="290"/>
      <c r="FR68" s="313"/>
      <c r="FS68" s="313"/>
      <c r="FT68" s="290"/>
      <c r="FU68" s="313"/>
      <c r="FV68" s="313"/>
      <c r="FW68" s="313"/>
      <c r="FX68" s="313"/>
      <c r="FY68" s="290"/>
      <c r="FZ68" s="313"/>
      <c r="GA68" s="313"/>
      <c r="GB68" s="313"/>
      <c r="GC68" s="1372"/>
      <c r="GD68" s="313"/>
      <c r="GF68" s="1372"/>
      <c r="GG68" s="313"/>
      <c r="GH68" s="1372"/>
      <c r="GJ68" s="313"/>
      <c r="GM68" s="1372"/>
      <c r="GQ68" s="1372"/>
      <c r="GU68" s="1372"/>
      <c r="GW68" s="1372"/>
      <c r="GY68" s="1372"/>
      <c r="HA68" s="1372"/>
      <c r="HC68" s="1372"/>
      <c r="HG68" s="1372"/>
      <c r="HH68" s="1372"/>
      <c r="HJ68" s="1372"/>
      <c r="HK68" s="1372"/>
      <c r="HO68" s="1372"/>
      <c r="HR68" s="1372"/>
      <c r="HU68" s="1372"/>
      <c r="HX68" s="1372"/>
      <c r="IA68" s="1372"/>
      <c r="ID68" s="1372"/>
      <c r="IF68" s="1372"/>
      <c r="II68" s="1372"/>
      <c r="IK68" s="1372"/>
      <c r="IM68" s="1372"/>
    </row>
    <row r="69" spans="1:283" s="686" customFormat="1" ht="12.75" customHeight="1" x14ac:dyDescent="0.2">
      <c r="A69" s="179" t="s">
        <v>655</v>
      </c>
      <c r="F69" s="313"/>
      <c r="G69" s="313"/>
      <c r="H69" s="313"/>
      <c r="I69" s="290"/>
      <c r="J69" s="290"/>
      <c r="K69" s="313"/>
      <c r="L69" s="313"/>
      <c r="M69" s="313"/>
      <c r="N69" s="290"/>
      <c r="O69" s="313"/>
      <c r="P69" s="313"/>
      <c r="Q69" s="313"/>
      <c r="R69" s="290"/>
      <c r="S69" s="290"/>
      <c r="T69" s="313"/>
      <c r="U69" s="313"/>
      <c r="V69" s="313"/>
      <c r="W69" s="290"/>
      <c r="X69" s="313"/>
      <c r="Y69" s="313"/>
      <c r="Z69" s="313"/>
      <c r="AA69" s="290"/>
      <c r="AB69" s="290"/>
      <c r="AC69" s="313"/>
      <c r="AD69" s="313"/>
      <c r="AE69" s="313"/>
      <c r="AF69" s="290"/>
      <c r="AG69" s="313"/>
      <c r="AH69" s="313"/>
      <c r="AI69" s="313"/>
      <c r="AJ69" s="290"/>
      <c r="AK69" s="290"/>
      <c r="AL69" s="313"/>
      <c r="AM69" s="313"/>
      <c r="AN69" s="313"/>
      <c r="AO69" s="290"/>
      <c r="AP69" s="313"/>
      <c r="AQ69" s="313"/>
      <c r="AR69" s="313"/>
      <c r="AS69" s="290"/>
      <c r="AT69" s="290"/>
      <c r="AU69" s="313"/>
      <c r="AV69" s="313"/>
      <c r="AW69" s="313"/>
      <c r="AX69" s="290"/>
      <c r="AY69" s="313"/>
      <c r="AZ69" s="313"/>
      <c r="BA69" s="313"/>
      <c r="BB69" s="290"/>
      <c r="BC69" s="290"/>
      <c r="BD69" s="313"/>
      <c r="BE69" s="313"/>
      <c r="BF69" s="313"/>
      <c r="BG69" s="290"/>
      <c r="BH69" s="313"/>
      <c r="BI69" s="313"/>
      <c r="BJ69" s="313"/>
      <c r="BK69" s="290"/>
      <c r="BL69" s="290"/>
      <c r="BN69" s="313"/>
      <c r="BO69" s="313"/>
      <c r="BP69" s="290"/>
      <c r="BQ69" s="313"/>
      <c r="BR69" s="313"/>
      <c r="BS69" s="313"/>
      <c r="BT69" s="313"/>
      <c r="BU69" s="313"/>
      <c r="BV69" s="290"/>
      <c r="BW69" s="313"/>
      <c r="BX69" s="313"/>
      <c r="BY69" s="313"/>
      <c r="BZ69" s="290"/>
      <c r="CA69" s="290"/>
      <c r="CB69" s="313"/>
      <c r="CC69" s="290"/>
      <c r="CD69" s="290"/>
      <c r="CE69" s="313"/>
      <c r="CF69" s="313"/>
      <c r="CG69" s="290"/>
      <c r="CH69" s="313"/>
      <c r="CI69" s="313"/>
      <c r="CJ69" s="290"/>
      <c r="CK69" s="313"/>
      <c r="CL69" s="313"/>
      <c r="CM69" s="290"/>
      <c r="CN69" s="313"/>
      <c r="CO69" s="290"/>
      <c r="CP69" s="313"/>
      <c r="CQ69" s="313"/>
      <c r="CR69" s="290"/>
      <c r="CS69" s="313"/>
      <c r="CT69" s="313"/>
      <c r="CU69" s="290"/>
      <c r="CV69" s="313"/>
      <c r="CW69" s="313"/>
      <c r="CX69" s="313"/>
      <c r="CY69" s="290"/>
      <c r="CZ69" s="313"/>
      <c r="DA69" s="313"/>
      <c r="DB69" s="290"/>
      <c r="DC69" s="313"/>
      <c r="DD69" s="313"/>
      <c r="DE69" s="290"/>
      <c r="DF69" s="313"/>
      <c r="DG69" s="313"/>
      <c r="DH69" s="290"/>
      <c r="DI69" s="313"/>
      <c r="DJ69" s="313"/>
      <c r="DK69" s="290"/>
      <c r="DL69" s="313"/>
      <c r="DM69" s="290"/>
      <c r="DN69" s="313"/>
      <c r="DO69" s="290"/>
      <c r="DP69" s="313"/>
      <c r="DQ69" s="290"/>
      <c r="DR69" s="313"/>
      <c r="DS69" s="290"/>
      <c r="DT69" s="313"/>
      <c r="DU69" s="313"/>
      <c r="DV69" s="290"/>
      <c r="DW69" s="313"/>
      <c r="DX69" s="313"/>
      <c r="DY69" s="313"/>
      <c r="DZ69" s="290"/>
      <c r="EA69" s="290"/>
      <c r="EB69" s="313"/>
      <c r="EC69" s="290"/>
      <c r="ED69" s="313"/>
      <c r="EE69" s="290"/>
      <c r="EF69" s="313"/>
      <c r="EG69" s="290"/>
      <c r="EH69" s="313"/>
      <c r="EI69" s="313"/>
      <c r="EJ69" s="290"/>
      <c r="EK69" s="290"/>
      <c r="EL69" s="313"/>
      <c r="EM69" s="313"/>
      <c r="EN69" s="313"/>
      <c r="EO69" s="290"/>
      <c r="EP69" s="313"/>
      <c r="EQ69" s="313"/>
      <c r="ER69" s="313"/>
      <c r="ES69" s="290"/>
      <c r="ET69" s="313"/>
      <c r="EU69" s="313"/>
      <c r="EV69" s="290"/>
      <c r="EW69" s="313"/>
      <c r="EX69" s="290"/>
      <c r="EY69" s="313"/>
      <c r="EZ69" s="290"/>
      <c r="FA69" s="313"/>
      <c r="FB69" s="313"/>
      <c r="FC69" s="290"/>
      <c r="FD69" s="313"/>
      <c r="FE69" s="313"/>
      <c r="FF69" s="290"/>
      <c r="FG69" s="313"/>
      <c r="FH69" s="313"/>
      <c r="FI69" s="313"/>
      <c r="FJ69" s="290"/>
      <c r="FK69" s="313"/>
      <c r="FL69" s="313"/>
      <c r="FM69" s="290"/>
      <c r="FN69" s="313"/>
      <c r="FO69" s="313"/>
      <c r="FP69" s="290"/>
      <c r="FQ69" s="313"/>
      <c r="FR69" s="290"/>
      <c r="FS69" s="313"/>
      <c r="FT69" s="290"/>
      <c r="FU69" s="313"/>
      <c r="FV69" s="290"/>
      <c r="FW69" s="313"/>
      <c r="FX69" s="313"/>
      <c r="FY69" s="290"/>
      <c r="FZ69" s="290"/>
      <c r="GA69" s="313"/>
      <c r="GB69" s="313"/>
      <c r="GC69" s="313"/>
      <c r="GD69" s="290"/>
      <c r="GE69" s="313"/>
      <c r="GF69" s="313"/>
      <c r="GG69" s="313"/>
      <c r="GH69" s="290"/>
      <c r="GI69" s="313"/>
      <c r="GJ69" s="313"/>
      <c r="GK69" s="290"/>
      <c r="GL69" s="313"/>
      <c r="GM69" s="290"/>
      <c r="GN69" s="313"/>
      <c r="GO69" s="290"/>
      <c r="GP69" s="313"/>
      <c r="GQ69" s="290"/>
      <c r="GR69" s="313"/>
      <c r="GS69" s="313"/>
      <c r="GT69" s="290"/>
      <c r="GU69" s="313"/>
      <c r="GV69" s="313"/>
      <c r="GW69" s="313"/>
      <c r="GX69" s="313"/>
      <c r="GY69" s="290"/>
      <c r="GZ69" s="313"/>
      <c r="HA69" s="313"/>
      <c r="HB69" s="313"/>
      <c r="HC69" s="1372"/>
      <c r="HD69" s="313"/>
      <c r="HF69" s="1372"/>
      <c r="HG69" s="313"/>
      <c r="HH69" s="1372"/>
      <c r="HJ69" s="313"/>
      <c r="HM69" s="1372"/>
      <c r="HQ69" s="1372"/>
      <c r="HU69" s="1372"/>
      <c r="HW69" s="1372"/>
      <c r="HY69" s="1372"/>
      <c r="IA69" s="1372"/>
      <c r="IC69" s="1372"/>
      <c r="IG69" s="1372"/>
      <c r="IH69" s="1372"/>
      <c r="IJ69" s="1372"/>
      <c r="IK69" s="1372"/>
      <c r="IO69" s="1372"/>
      <c r="IR69" s="1372"/>
      <c r="IU69" s="1372"/>
      <c r="IX69" s="1372"/>
      <c r="JA69" s="1372"/>
      <c r="JD69" s="1372"/>
      <c r="JF69" s="1372"/>
      <c r="JI69" s="1372"/>
      <c r="JK69" s="1372"/>
      <c r="JM69" s="1372"/>
    </row>
    <row r="70" spans="1:283" s="1141" customFormat="1" x14ac:dyDescent="0.2">
      <c r="B70" s="1138"/>
      <c r="C70" s="1138"/>
      <c r="D70" s="1138"/>
      <c r="E70" s="1139"/>
      <c r="F70" s="1140"/>
      <c r="G70" s="1140"/>
      <c r="H70" s="1139"/>
      <c r="I70" s="1140"/>
      <c r="J70" s="1140"/>
      <c r="K70" s="1140"/>
      <c r="L70" s="1140"/>
      <c r="M70" s="1140"/>
      <c r="N70" s="1139"/>
      <c r="O70" s="1140"/>
      <c r="P70" s="1140"/>
      <c r="Q70" s="1139"/>
      <c r="R70" s="1140"/>
      <c r="S70" s="1140"/>
      <c r="T70" s="1139"/>
      <c r="U70" s="1140"/>
      <c r="V70" s="1140"/>
      <c r="W70" s="1139"/>
      <c r="X70" s="1140"/>
      <c r="Y70" s="1140"/>
      <c r="Z70" s="1139"/>
      <c r="AA70" s="1140"/>
      <c r="AB70" s="1140"/>
      <c r="AC70" s="1139"/>
      <c r="AD70" s="1140"/>
      <c r="AE70" s="1140"/>
      <c r="AF70" s="1139"/>
      <c r="AG70" s="1140"/>
      <c r="AH70" s="1140"/>
      <c r="AI70" s="1139"/>
      <c r="AJ70" s="1140"/>
      <c r="AK70" s="1140"/>
      <c r="AL70" s="1139"/>
      <c r="AM70" s="1140"/>
      <c r="AN70" s="1140"/>
      <c r="AO70" s="1139"/>
      <c r="AP70" s="1140"/>
      <c r="AQ70" s="1140"/>
      <c r="AR70" s="1139"/>
      <c r="AU70" s="1139"/>
      <c r="AX70" s="1139"/>
      <c r="BA70" s="1139"/>
      <c r="BD70" s="1139"/>
      <c r="BG70" s="1139"/>
      <c r="BJ70" s="1139"/>
      <c r="BM70" s="1139"/>
      <c r="BP70" s="1139"/>
      <c r="BS70" s="1139"/>
      <c r="BV70" s="1139"/>
      <c r="BY70" s="1139"/>
    </row>
    <row r="71" spans="1:283" s="1141" customFormat="1" x14ac:dyDescent="0.2">
      <c r="B71" s="1138"/>
      <c r="C71" s="1138"/>
      <c r="D71" s="1138"/>
      <c r="E71" s="1139"/>
      <c r="F71" s="1140"/>
      <c r="G71" s="1140"/>
      <c r="H71" s="1139"/>
      <c r="I71" s="1140"/>
      <c r="J71" s="1140"/>
      <c r="K71" s="1140"/>
      <c r="L71" s="1140"/>
      <c r="M71" s="1140"/>
      <c r="N71" s="1139"/>
      <c r="O71" s="1140"/>
      <c r="P71" s="1140"/>
      <c r="Q71" s="1139"/>
      <c r="R71" s="1140"/>
      <c r="S71" s="1140"/>
      <c r="T71" s="1139"/>
      <c r="U71" s="1140"/>
      <c r="V71" s="1140"/>
      <c r="W71" s="1139"/>
      <c r="X71" s="1140"/>
      <c r="Y71" s="1140"/>
      <c r="Z71" s="1139"/>
      <c r="AA71" s="1140"/>
      <c r="AB71" s="1140"/>
      <c r="AC71" s="1139"/>
      <c r="AD71" s="1140"/>
      <c r="AE71" s="1140"/>
      <c r="AF71" s="1139"/>
      <c r="AG71" s="1140"/>
      <c r="AH71" s="1140"/>
      <c r="AI71" s="1139"/>
      <c r="AJ71" s="1140"/>
      <c r="AK71" s="1140"/>
      <c r="AL71" s="1139"/>
      <c r="AM71" s="1140"/>
      <c r="AN71" s="1140"/>
      <c r="AO71" s="1139"/>
      <c r="AP71" s="1140"/>
      <c r="AQ71" s="1140"/>
      <c r="AR71" s="1139"/>
      <c r="AU71" s="1139"/>
      <c r="AX71" s="1139"/>
      <c r="BA71" s="1139"/>
      <c r="BD71" s="1139"/>
      <c r="BG71" s="1139"/>
      <c r="BJ71" s="1139"/>
      <c r="BM71" s="1139"/>
      <c r="BP71" s="1139"/>
      <c r="BS71" s="1139"/>
      <c r="BV71" s="1139"/>
      <c r="BY71" s="1139"/>
    </row>
    <row r="72" spans="1:283" s="1141" customFormat="1" x14ac:dyDescent="0.2">
      <c r="B72" s="1138"/>
      <c r="C72" s="1138"/>
      <c r="D72" s="1138"/>
      <c r="E72" s="1139"/>
      <c r="F72" s="1140"/>
      <c r="G72" s="1140"/>
      <c r="H72" s="1139"/>
      <c r="I72" s="1140"/>
      <c r="J72" s="1140"/>
      <c r="K72" s="1140"/>
      <c r="L72" s="1140"/>
      <c r="M72" s="1140"/>
      <c r="N72" s="1139"/>
      <c r="O72" s="1140"/>
      <c r="P72" s="1140"/>
      <c r="Q72" s="1139"/>
      <c r="R72" s="1140"/>
      <c r="S72" s="1140"/>
      <c r="T72" s="1139"/>
      <c r="U72" s="1140"/>
      <c r="V72" s="1140"/>
      <c r="W72" s="1139"/>
      <c r="X72" s="1140"/>
      <c r="Y72" s="1140"/>
      <c r="Z72" s="1139"/>
      <c r="AA72" s="1140"/>
      <c r="AB72" s="1140"/>
      <c r="AC72" s="1139"/>
      <c r="AD72" s="1140"/>
      <c r="AE72" s="1140"/>
      <c r="AF72" s="1139"/>
      <c r="AG72" s="1140"/>
      <c r="AH72" s="1140"/>
      <c r="AI72" s="1139"/>
      <c r="AJ72" s="1140"/>
      <c r="AK72" s="1140"/>
      <c r="AL72" s="1139"/>
      <c r="AM72" s="1140"/>
      <c r="AN72" s="1140"/>
      <c r="AO72" s="1139"/>
      <c r="AP72" s="1140"/>
      <c r="AQ72" s="1140"/>
      <c r="AR72" s="1139"/>
      <c r="AU72" s="1139"/>
      <c r="AX72" s="1139"/>
      <c r="BA72" s="1139"/>
      <c r="BD72" s="1139"/>
      <c r="BG72" s="1139"/>
      <c r="BJ72" s="1139"/>
      <c r="BM72" s="1139"/>
      <c r="BP72" s="1139"/>
      <c r="BS72" s="1139"/>
      <c r="BV72" s="1139"/>
      <c r="BY72" s="1139"/>
    </row>
    <row r="73" spans="1:283" s="686" customFormat="1" ht="12.75" customHeight="1" x14ac:dyDescent="0.2">
      <c r="HK73" s="1372"/>
      <c r="HN73" s="1372"/>
      <c r="HQ73" s="1372"/>
      <c r="HT73" s="1372"/>
      <c r="HW73" s="1372"/>
      <c r="HZ73" s="1372"/>
      <c r="IC73" s="1372"/>
      <c r="IF73" s="1372"/>
      <c r="II73" s="1372"/>
      <c r="IL73" s="1372"/>
      <c r="IO73" s="1372"/>
      <c r="IR73" s="1372"/>
      <c r="IU73" s="1372"/>
      <c r="IX73" s="1372"/>
      <c r="JA73" s="1372"/>
      <c r="JD73" s="1372"/>
      <c r="JG73" s="1372"/>
      <c r="JJ73" s="1372"/>
      <c r="JL73" s="1372"/>
      <c r="JN73" s="1372"/>
      <c r="JQ73" s="1372"/>
      <c r="JT73" s="1372"/>
      <c r="JW73" s="1372"/>
    </row>
    <row r="74" spans="1:283" s="686" customFormat="1" ht="12.75" customHeight="1" x14ac:dyDescent="0.2">
      <c r="HK74" s="1372"/>
      <c r="HN74" s="1372"/>
      <c r="HQ74" s="1372"/>
      <c r="HT74" s="1372"/>
      <c r="HW74" s="1372"/>
      <c r="HZ74" s="1372"/>
      <c r="IC74" s="1372"/>
      <c r="IF74" s="1372"/>
      <c r="II74" s="1372"/>
      <c r="IL74" s="1372"/>
      <c r="IO74" s="1372"/>
      <c r="IR74" s="1372"/>
      <c r="IU74" s="1372"/>
      <c r="IX74" s="1372"/>
      <c r="JA74" s="1372"/>
      <c r="JD74" s="1372"/>
      <c r="JG74" s="1372"/>
      <c r="JJ74" s="1372"/>
      <c r="JL74" s="1372"/>
      <c r="JN74" s="1372"/>
      <c r="JQ74" s="1372"/>
      <c r="JT74" s="1372"/>
      <c r="JW74" s="1372"/>
    </row>
    <row r="75" spans="1:283" s="1141" customFormat="1" x14ac:dyDescent="0.2">
      <c r="B75" s="1138"/>
      <c r="C75" s="1138"/>
      <c r="D75" s="1138"/>
      <c r="E75" s="1139"/>
      <c r="F75" s="1138"/>
      <c r="G75" s="1138"/>
      <c r="H75" s="1139"/>
      <c r="I75" s="1140"/>
      <c r="J75" s="1140"/>
      <c r="K75" s="1140"/>
      <c r="L75" s="1140"/>
      <c r="M75" s="1140"/>
      <c r="N75" s="1139"/>
      <c r="O75" s="1140"/>
      <c r="P75" s="1140"/>
      <c r="Q75" s="1139"/>
      <c r="R75" s="1140"/>
      <c r="S75" s="1140"/>
      <c r="T75" s="1139"/>
      <c r="U75" s="1140"/>
      <c r="V75" s="1140"/>
      <c r="W75" s="1139"/>
      <c r="X75" s="1140"/>
      <c r="Y75" s="1140"/>
      <c r="Z75" s="1139"/>
      <c r="AA75" s="1140"/>
      <c r="AB75" s="1140"/>
      <c r="AC75" s="1139"/>
      <c r="AD75" s="1140"/>
      <c r="AE75" s="1140"/>
      <c r="AF75" s="1139"/>
      <c r="AG75" s="1140"/>
      <c r="AH75" s="1140"/>
      <c r="AI75" s="1139"/>
      <c r="AJ75" s="1140"/>
      <c r="AK75" s="1140"/>
      <c r="AL75" s="1139"/>
      <c r="AM75" s="1140"/>
      <c r="AN75" s="1140"/>
      <c r="AO75" s="1139"/>
      <c r="AP75" s="1140"/>
      <c r="AQ75" s="1140"/>
      <c r="AR75" s="1139"/>
      <c r="AS75" s="1138"/>
      <c r="AT75" s="1138"/>
      <c r="AU75" s="1139"/>
      <c r="AV75" s="1138"/>
      <c r="AW75" s="1138"/>
      <c r="AX75" s="1139"/>
      <c r="BA75" s="1139"/>
      <c r="BD75" s="1139"/>
      <c r="BG75" s="1139"/>
      <c r="BJ75" s="1139"/>
      <c r="BM75" s="1139"/>
      <c r="BP75" s="1139"/>
      <c r="BS75" s="1139"/>
      <c r="BV75" s="1139"/>
      <c r="BY75" s="1139"/>
    </row>
    <row r="76" spans="1:283" s="1141" customFormat="1" x14ac:dyDescent="0.2">
      <c r="B76" s="1138"/>
      <c r="C76" s="1138"/>
      <c r="D76" s="1138"/>
      <c r="E76" s="1139"/>
      <c r="F76" s="1138"/>
      <c r="G76" s="1138"/>
      <c r="H76" s="1139"/>
      <c r="I76" s="1140"/>
      <c r="J76" s="1140"/>
      <c r="K76" s="1140"/>
      <c r="L76" s="1140"/>
      <c r="M76" s="1140"/>
      <c r="N76" s="1139"/>
      <c r="O76" s="1140"/>
      <c r="P76" s="1140"/>
      <c r="Q76" s="1139"/>
      <c r="R76" s="1140"/>
      <c r="S76" s="1140"/>
      <c r="T76" s="1139"/>
      <c r="U76" s="1140"/>
      <c r="V76" s="1140"/>
      <c r="W76" s="1139"/>
      <c r="X76" s="1140"/>
      <c r="Y76" s="1140"/>
      <c r="Z76" s="1139"/>
      <c r="AA76" s="1140"/>
      <c r="AB76" s="1140"/>
      <c r="AC76" s="1139"/>
      <c r="AD76" s="1140"/>
      <c r="AE76" s="1140"/>
      <c r="AF76" s="1139"/>
      <c r="AG76" s="1140"/>
      <c r="AH76" s="1140"/>
      <c r="AI76" s="1139"/>
      <c r="AJ76" s="1140"/>
      <c r="AK76" s="1140"/>
      <c r="AL76" s="1139"/>
      <c r="AM76" s="1140"/>
      <c r="AN76" s="1140"/>
      <c r="AO76" s="1139"/>
      <c r="AP76" s="1140"/>
      <c r="AQ76" s="1140"/>
      <c r="AR76" s="1139"/>
      <c r="AS76" s="1138"/>
      <c r="AT76" s="1138"/>
      <c r="AU76" s="1139"/>
      <c r="AV76" s="1138"/>
      <c r="AW76" s="1138"/>
      <c r="AX76" s="1139"/>
      <c r="BA76" s="1139"/>
      <c r="BD76" s="1139"/>
      <c r="BG76" s="1139"/>
      <c r="BJ76" s="1139"/>
      <c r="BM76" s="1139"/>
      <c r="BP76" s="1139"/>
      <c r="BS76" s="1139"/>
      <c r="BV76" s="1139"/>
      <c r="BY76" s="1139"/>
    </row>
    <row r="77" spans="1:283" s="1141" customFormat="1" x14ac:dyDescent="0.2">
      <c r="B77" s="1138"/>
      <c r="C77" s="1138"/>
      <c r="D77" s="1138"/>
      <c r="E77" s="1139"/>
      <c r="F77" s="1138"/>
      <c r="G77" s="1138"/>
      <c r="H77" s="1139"/>
      <c r="I77" s="1140"/>
      <c r="J77" s="1140"/>
      <c r="K77" s="1140"/>
      <c r="L77" s="1140"/>
      <c r="M77" s="1140"/>
      <c r="N77" s="1139"/>
      <c r="O77" s="1140"/>
      <c r="P77" s="1140"/>
      <c r="Q77" s="1139"/>
      <c r="R77" s="1140"/>
      <c r="S77" s="1140"/>
      <c r="T77" s="1139"/>
      <c r="U77" s="1140"/>
      <c r="V77" s="1140"/>
      <c r="W77" s="1139"/>
      <c r="X77" s="1140"/>
      <c r="Y77" s="1140"/>
      <c r="Z77" s="1139"/>
      <c r="AA77" s="1140"/>
      <c r="AB77" s="1140"/>
      <c r="AC77" s="1139"/>
      <c r="AD77" s="1140"/>
      <c r="AE77" s="1140"/>
      <c r="AF77" s="1139"/>
      <c r="AG77" s="1140"/>
      <c r="AH77" s="1140"/>
      <c r="AI77" s="1139"/>
      <c r="AJ77" s="1140"/>
      <c r="AK77" s="1140"/>
      <c r="AL77" s="1139"/>
      <c r="AM77" s="1140"/>
      <c r="AN77" s="1140"/>
      <c r="AO77" s="1139"/>
      <c r="AP77" s="1140"/>
      <c r="AQ77" s="1140"/>
      <c r="AR77" s="1139"/>
      <c r="AS77" s="1138"/>
      <c r="AT77" s="1138"/>
      <c r="AU77" s="1139"/>
      <c r="AV77" s="1138"/>
      <c r="AW77" s="1138"/>
      <c r="AX77" s="1139"/>
      <c r="BA77" s="1139"/>
      <c r="BD77" s="1139"/>
      <c r="BG77" s="1139"/>
      <c r="BJ77" s="1139"/>
      <c r="BM77" s="1139"/>
      <c r="BP77" s="1139"/>
      <c r="BS77" s="1139"/>
      <c r="BV77" s="1139"/>
      <c r="BY77" s="1139"/>
    </row>
    <row r="78" spans="1:283" s="1141" customFormat="1" x14ac:dyDescent="0.2">
      <c r="B78" s="1138"/>
      <c r="C78" s="1138"/>
      <c r="D78" s="1138"/>
      <c r="E78" s="1139"/>
      <c r="F78" s="1138"/>
      <c r="G78" s="1138"/>
      <c r="H78" s="1139"/>
      <c r="I78" s="1140"/>
      <c r="J78" s="1140"/>
      <c r="K78" s="1140"/>
      <c r="L78" s="1140"/>
      <c r="M78" s="1140"/>
      <c r="N78" s="1139"/>
      <c r="O78" s="1140"/>
      <c r="P78" s="1140"/>
      <c r="Q78" s="1139"/>
      <c r="R78" s="1140"/>
      <c r="S78" s="1140"/>
      <c r="T78" s="1139"/>
      <c r="U78" s="1140"/>
      <c r="V78" s="1140"/>
      <c r="W78" s="1139"/>
      <c r="X78" s="1140"/>
      <c r="Y78" s="1140"/>
      <c r="Z78" s="1139"/>
      <c r="AA78" s="1140"/>
      <c r="AB78" s="1140"/>
      <c r="AC78" s="1139"/>
      <c r="AD78" s="1140"/>
      <c r="AE78" s="1140"/>
      <c r="AF78" s="1139"/>
      <c r="AG78" s="1140"/>
      <c r="AH78" s="1140"/>
      <c r="AI78" s="1139"/>
      <c r="AJ78" s="1140"/>
      <c r="AK78" s="1140"/>
      <c r="AL78" s="1139"/>
      <c r="AM78" s="1140"/>
      <c r="AN78" s="1140"/>
      <c r="AO78" s="1139"/>
      <c r="AP78" s="1140"/>
      <c r="AQ78" s="1140"/>
      <c r="AR78" s="1139"/>
      <c r="AS78" s="1138"/>
      <c r="AT78" s="1138"/>
      <c r="AU78" s="1139"/>
      <c r="AV78" s="1138"/>
      <c r="AW78" s="1138"/>
      <c r="AX78" s="1139"/>
      <c r="BA78" s="1139"/>
      <c r="BD78" s="1139"/>
      <c r="BG78" s="1139"/>
      <c r="BJ78" s="1139"/>
      <c r="BM78" s="1139"/>
      <c r="BP78" s="1139"/>
      <c r="BS78" s="1139"/>
      <c r="BV78" s="1139"/>
      <c r="BY78" s="1139"/>
    </row>
    <row r="79" spans="1:283" s="1141" customFormat="1" x14ac:dyDescent="0.2">
      <c r="B79" s="1138"/>
      <c r="C79" s="1138"/>
      <c r="D79" s="1138"/>
      <c r="E79" s="1139"/>
      <c r="F79" s="1138"/>
      <c r="G79" s="1138"/>
      <c r="H79" s="1139"/>
      <c r="I79" s="1140"/>
      <c r="J79" s="1140"/>
      <c r="K79" s="1140"/>
      <c r="L79" s="1140"/>
      <c r="M79" s="1140"/>
      <c r="N79" s="1139"/>
      <c r="O79" s="1140"/>
      <c r="P79" s="1140"/>
      <c r="Q79" s="1139"/>
      <c r="R79" s="1140"/>
      <c r="S79" s="1140"/>
      <c r="T79" s="1139"/>
      <c r="U79" s="1140"/>
      <c r="V79" s="1140"/>
      <c r="W79" s="1139"/>
      <c r="X79" s="1140"/>
      <c r="Y79" s="1140"/>
      <c r="Z79" s="1139"/>
      <c r="AA79" s="1140"/>
      <c r="AB79" s="1140"/>
      <c r="AC79" s="1139"/>
      <c r="AD79" s="1140"/>
      <c r="AE79" s="1140"/>
      <c r="AF79" s="1139"/>
      <c r="AG79" s="1140"/>
      <c r="AH79" s="1140"/>
      <c r="AI79" s="1139"/>
      <c r="AJ79" s="1140"/>
      <c r="AK79" s="1140"/>
      <c r="AL79" s="1139"/>
      <c r="AM79" s="1140"/>
      <c r="AN79" s="1140"/>
      <c r="AO79" s="1139"/>
      <c r="AP79" s="1140"/>
      <c r="AQ79" s="1140"/>
      <c r="AR79" s="1139"/>
      <c r="AS79" s="1138"/>
      <c r="AT79" s="1138"/>
      <c r="AU79" s="1139"/>
      <c r="AV79" s="1138"/>
      <c r="AW79" s="1138"/>
      <c r="AX79" s="1139"/>
      <c r="BA79" s="1139"/>
      <c r="BD79" s="1139"/>
      <c r="BG79" s="1139"/>
      <c r="BJ79" s="1139"/>
      <c r="BM79" s="1139"/>
      <c r="BP79" s="1139"/>
      <c r="BS79" s="1139"/>
      <c r="BV79" s="1139"/>
      <c r="BY79" s="1139"/>
    </row>
    <row r="80" spans="1:283" s="1141" customFormat="1" x14ac:dyDescent="0.2">
      <c r="B80" s="1138"/>
      <c r="C80" s="1138"/>
      <c r="D80" s="1138"/>
      <c r="E80" s="1139"/>
      <c r="F80" s="1138"/>
      <c r="G80" s="1138"/>
      <c r="H80" s="1139"/>
      <c r="I80" s="1140"/>
      <c r="J80" s="1140"/>
      <c r="K80" s="1140"/>
      <c r="L80" s="1140"/>
      <c r="M80" s="1140"/>
      <c r="N80" s="1139"/>
      <c r="O80" s="1140"/>
      <c r="P80" s="1140"/>
      <c r="Q80" s="1139"/>
      <c r="R80" s="1140"/>
      <c r="S80" s="1140"/>
      <c r="T80" s="1139"/>
      <c r="U80" s="1140"/>
      <c r="V80" s="1140"/>
      <c r="W80" s="1139"/>
      <c r="X80" s="1140"/>
      <c r="Y80" s="1140"/>
      <c r="Z80" s="1139"/>
      <c r="AA80" s="1140"/>
      <c r="AB80" s="1140"/>
      <c r="AC80" s="1139"/>
      <c r="AD80" s="1140"/>
      <c r="AE80" s="1140"/>
      <c r="AF80" s="1139"/>
      <c r="AG80" s="1140"/>
      <c r="AH80" s="1140"/>
      <c r="AI80" s="1139"/>
      <c r="AJ80" s="1140"/>
      <c r="AK80" s="1140"/>
      <c r="AL80" s="1139"/>
      <c r="AM80" s="1140"/>
      <c r="AN80" s="1140"/>
      <c r="AO80" s="1139"/>
      <c r="AP80" s="1140"/>
      <c r="AQ80" s="1140"/>
      <c r="AR80" s="1139"/>
      <c r="AS80" s="1138"/>
      <c r="AT80" s="1138"/>
      <c r="AU80" s="1139"/>
      <c r="AV80" s="1138"/>
      <c r="AW80" s="1138"/>
      <c r="AX80" s="1139"/>
      <c r="BA80" s="1139"/>
      <c r="BD80" s="1139"/>
      <c r="BG80" s="1139"/>
      <c r="BJ80" s="1139"/>
      <c r="BM80" s="1139"/>
      <c r="BP80" s="1139"/>
      <c r="BS80" s="1139"/>
      <c r="BV80" s="1139"/>
      <c r="BY80" s="1139"/>
    </row>
    <row r="81" spans="2:77" s="1141" customFormat="1" x14ac:dyDescent="0.2">
      <c r="B81" s="1138"/>
      <c r="C81" s="1138"/>
      <c r="D81" s="1138"/>
      <c r="E81" s="1139"/>
      <c r="F81" s="1138"/>
      <c r="G81" s="1138"/>
      <c r="H81" s="1139"/>
      <c r="I81" s="1140"/>
      <c r="J81" s="1140"/>
      <c r="K81" s="1140"/>
      <c r="L81" s="1140"/>
      <c r="M81" s="1140"/>
      <c r="N81" s="1139"/>
      <c r="O81" s="1140"/>
      <c r="P81" s="1140"/>
      <c r="Q81" s="1139"/>
      <c r="R81" s="1140"/>
      <c r="S81" s="1140"/>
      <c r="T81" s="1139"/>
      <c r="U81" s="1140"/>
      <c r="V81" s="1140"/>
      <c r="W81" s="1139"/>
      <c r="X81" s="1140"/>
      <c r="Y81" s="1140"/>
      <c r="Z81" s="1139"/>
      <c r="AA81" s="1140"/>
      <c r="AB81" s="1140"/>
      <c r="AC81" s="1139"/>
      <c r="AD81" s="1140"/>
      <c r="AE81" s="1140"/>
      <c r="AF81" s="1139"/>
      <c r="AG81" s="1140"/>
      <c r="AH81" s="1140"/>
      <c r="AI81" s="1139"/>
      <c r="AJ81" s="1140"/>
      <c r="AK81" s="1140"/>
      <c r="AL81" s="1139"/>
      <c r="AM81" s="1140"/>
      <c r="AN81" s="1140"/>
      <c r="AO81" s="1139"/>
      <c r="AP81" s="1140"/>
      <c r="AQ81" s="1140"/>
      <c r="AR81" s="1139"/>
      <c r="AS81" s="1138"/>
      <c r="AT81" s="1138"/>
      <c r="AU81" s="1139"/>
      <c r="AV81" s="1138"/>
      <c r="AW81" s="1138"/>
      <c r="AX81" s="1139"/>
      <c r="BA81" s="1139"/>
      <c r="BD81" s="1139"/>
      <c r="BG81" s="1139"/>
      <c r="BJ81" s="1139"/>
      <c r="BM81" s="1139"/>
      <c r="BP81" s="1139"/>
      <c r="BS81" s="1139"/>
      <c r="BV81" s="1139"/>
      <c r="BY81" s="1139"/>
    </row>
    <row r="82" spans="2:77" s="1141" customFormat="1" x14ac:dyDescent="0.2">
      <c r="B82" s="1138"/>
      <c r="C82" s="1138"/>
      <c r="D82" s="1138"/>
      <c r="E82" s="1139"/>
      <c r="F82" s="1138"/>
      <c r="G82" s="1138"/>
      <c r="H82" s="1139"/>
      <c r="I82" s="1140"/>
      <c r="J82" s="1140"/>
      <c r="K82" s="1140"/>
      <c r="L82" s="1140"/>
      <c r="M82" s="1140"/>
      <c r="N82" s="1139"/>
      <c r="O82" s="1140"/>
      <c r="P82" s="1140"/>
      <c r="Q82" s="1139"/>
      <c r="R82" s="1140"/>
      <c r="S82" s="1140"/>
      <c r="T82" s="1139"/>
      <c r="U82" s="1140"/>
      <c r="V82" s="1140"/>
      <c r="W82" s="1139"/>
      <c r="X82" s="1140"/>
      <c r="Y82" s="1140"/>
      <c r="Z82" s="1139"/>
      <c r="AA82" s="1140"/>
      <c r="AB82" s="1140"/>
      <c r="AC82" s="1139"/>
      <c r="AD82" s="1140"/>
      <c r="AE82" s="1140"/>
      <c r="AF82" s="1139"/>
      <c r="AG82" s="1140"/>
      <c r="AH82" s="1140"/>
      <c r="AI82" s="1139"/>
      <c r="AJ82" s="1140"/>
      <c r="AK82" s="1140"/>
      <c r="AL82" s="1139"/>
      <c r="AM82" s="1140"/>
      <c r="AN82" s="1140"/>
      <c r="AO82" s="1139"/>
      <c r="AP82" s="1140"/>
      <c r="AQ82" s="1140"/>
      <c r="AR82" s="1139"/>
      <c r="AS82" s="1138"/>
      <c r="AT82" s="1138"/>
      <c r="AU82" s="1139"/>
      <c r="AV82" s="1138"/>
      <c r="AW82" s="1138"/>
      <c r="AX82" s="1139"/>
      <c r="BA82" s="1139"/>
      <c r="BD82" s="1139"/>
      <c r="BG82" s="1139"/>
      <c r="BJ82" s="1139"/>
      <c r="BM82" s="1139"/>
      <c r="BP82" s="1139"/>
      <c r="BS82" s="1139"/>
      <c r="BV82" s="1139"/>
      <c r="BY82" s="1139"/>
    </row>
    <row r="83" spans="2:77" s="1141" customFormat="1" x14ac:dyDescent="0.2">
      <c r="B83" s="1138"/>
      <c r="C83" s="1138"/>
      <c r="D83" s="1138"/>
      <c r="E83" s="1139"/>
      <c r="F83" s="1138"/>
      <c r="G83" s="1138"/>
      <c r="H83" s="1139"/>
      <c r="I83" s="1140"/>
      <c r="J83" s="1140"/>
      <c r="K83" s="1140"/>
      <c r="L83" s="1140"/>
      <c r="M83" s="1140"/>
      <c r="N83" s="1139"/>
      <c r="O83" s="1140"/>
      <c r="P83" s="1140"/>
      <c r="Q83" s="1139"/>
      <c r="R83" s="1140"/>
      <c r="S83" s="1140"/>
      <c r="T83" s="1139"/>
      <c r="U83" s="1140"/>
      <c r="V83" s="1140"/>
      <c r="W83" s="1139"/>
      <c r="X83" s="1140"/>
      <c r="Y83" s="1140"/>
      <c r="Z83" s="1139"/>
      <c r="AA83" s="1140"/>
      <c r="AB83" s="1140"/>
      <c r="AC83" s="1139"/>
      <c r="AD83" s="1140"/>
      <c r="AE83" s="1140"/>
      <c r="AF83" s="1139"/>
      <c r="AG83" s="1140"/>
      <c r="AH83" s="1140"/>
      <c r="AI83" s="1139"/>
      <c r="AJ83" s="1140"/>
      <c r="AK83" s="1140"/>
      <c r="AL83" s="1139"/>
      <c r="AM83" s="1140"/>
      <c r="AN83" s="1140"/>
      <c r="AO83" s="1139"/>
      <c r="AP83" s="1140"/>
      <c r="AQ83" s="1140"/>
      <c r="AR83" s="1139"/>
      <c r="AS83" s="1138"/>
      <c r="AT83" s="1138"/>
      <c r="AU83" s="1139"/>
      <c r="AV83" s="1138"/>
      <c r="AW83" s="1138"/>
      <c r="AX83" s="1139"/>
      <c r="BA83" s="1139"/>
      <c r="BD83" s="1139"/>
      <c r="BG83" s="1139"/>
      <c r="BJ83" s="1139"/>
      <c r="BM83" s="1139"/>
      <c r="BP83" s="1139"/>
      <c r="BS83" s="1139"/>
      <c r="BV83" s="1139"/>
      <c r="BY83" s="1139"/>
    </row>
  </sheetData>
  <mergeCells count="104">
    <mergeCell ref="E8:G8"/>
    <mergeCell ref="H8:J8"/>
    <mergeCell ref="K8:M8"/>
    <mergeCell ref="N8:P8"/>
    <mergeCell ref="Q8:S8"/>
    <mergeCell ref="T8:V8"/>
    <mergeCell ref="W8:Y8"/>
    <mergeCell ref="Z8:AB8"/>
    <mergeCell ref="BG7:BI7"/>
    <mergeCell ref="AO7:AQ7"/>
    <mergeCell ref="AR7:AT7"/>
    <mergeCell ref="AU8:AW8"/>
    <mergeCell ref="AX8:AZ8"/>
    <mergeCell ref="BA8:BC8"/>
    <mergeCell ref="BD8:BF8"/>
    <mergeCell ref="BG8:BI8"/>
    <mergeCell ref="AL7:AN7"/>
    <mergeCell ref="AC8:AE8"/>
    <mergeCell ref="AF8:AH8"/>
    <mergeCell ref="AI8:AK8"/>
    <mergeCell ref="AL8:AN8"/>
    <mergeCell ref="AO8:AQ8"/>
    <mergeCell ref="AR8:AT8"/>
    <mergeCell ref="E7:G7"/>
    <mergeCell ref="BY7:CA7"/>
    <mergeCell ref="CB7:CD7"/>
    <mergeCell ref="BJ7:BL7"/>
    <mergeCell ref="BM7:BO7"/>
    <mergeCell ref="BP7:BR7"/>
    <mergeCell ref="BS7:BU7"/>
    <mergeCell ref="BV7:BX7"/>
    <mergeCell ref="BM8:BO8"/>
    <mergeCell ref="BP8:BR8"/>
    <mergeCell ref="BS8:BU8"/>
    <mergeCell ref="BV8:BX8"/>
    <mergeCell ref="BY8:CA8"/>
    <mergeCell ref="CB8:CD8"/>
    <mergeCell ref="BJ8:BL8"/>
    <mergeCell ref="H7:J7"/>
    <mergeCell ref="K7:M7"/>
    <mergeCell ref="N7:P7"/>
    <mergeCell ref="Q7:S7"/>
    <mergeCell ref="T7:V7"/>
    <mergeCell ref="BM6:BO6"/>
    <mergeCell ref="BP6:BR6"/>
    <mergeCell ref="BS6:BU6"/>
    <mergeCell ref="AC6:AE6"/>
    <mergeCell ref="AF6:AH6"/>
    <mergeCell ref="AI6:AK6"/>
    <mergeCell ref="AL6:AN6"/>
    <mergeCell ref="AO6:AQ6"/>
    <mergeCell ref="AR6:AT6"/>
    <mergeCell ref="AU7:AW7"/>
    <mergeCell ref="AX7:AZ7"/>
    <mergeCell ref="BA7:BC7"/>
    <mergeCell ref="BD7:BF7"/>
    <mergeCell ref="W7:Y7"/>
    <mergeCell ref="Z7:AB7"/>
    <mergeCell ref="AC7:AE7"/>
    <mergeCell ref="AF7:AH7"/>
    <mergeCell ref="AI7:AK7"/>
    <mergeCell ref="BV6:BX6"/>
    <mergeCell ref="BY6:CA6"/>
    <mergeCell ref="CB6:CD6"/>
    <mergeCell ref="AU6:AW6"/>
    <mergeCell ref="AX6:AZ6"/>
    <mergeCell ref="BA6:BC6"/>
    <mergeCell ref="BD6:BF6"/>
    <mergeCell ref="BG6:BI6"/>
    <mergeCell ref="BJ6:BL6"/>
    <mergeCell ref="BY5:CA5"/>
    <mergeCell ref="CB5:CD5"/>
    <mergeCell ref="E6:G6"/>
    <mergeCell ref="H6:J6"/>
    <mergeCell ref="K6:M6"/>
    <mergeCell ref="N6:P6"/>
    <mergeCell ref="Q6:S6"/>
    <mergeCell ref="T6:V6"/>
    <mergeCell ref="W6:Y6"/>
    <mergeCell ref="Z6:AB6"/>
    <mergeCell ref="BG5:BI5"/>
    <mergeCell ref="BJ5:BL5"/>
    <mergeCell ref="BM5:BO5"/>
    <mergeCell ref="BP5:BR5"/>
    <mergeCell ref="BS5:BU5"/>
    <mergeCell ref="BV5:BX5"/>
    <mergeCell ref="AO5:AQ5"/>
    <mergeCell ref="AR5:AT5"/>
    <mergeCell ref="AU5:AW5"/>
    <mergeCell ref="AX5:AZ5"/>
    <mergeCell ref="BA5:BC5"/>
    <mergeCell ref="BD5:BF5"/>
    <mergeCell ref="W5:Y5"/>
    <mergeCell ref="Z5:AB5"/>
    <mergeCell ref="AC5:AE5"/>
    <mergeCell ref="AF5:AH5"/>
    <mergeCell ref="AI5:AK5"/>
    <mergeCell ref="AL5:AN5"/>
    <mergeCell ref="E5:G5"/>
    <mergeCell ref="H5:J5"/>
    <mergeCell ref="K5:M5"/>
    <mergeCell ref="N5:P5"/>
    <mergeCell ref="Q5:S5"/>
    <mergeCell ref="T5:V5"/>
  </mergeCells>
  <pageMargins left="0.5" right="0.5" top="0.75" bottom="0.75" header="0.3" footer="0.3"/>
  <pageSetup paperSize="17" scale="80" fitToWidth="0" orientation="landscape" horizontalDpi="1200" verticalDpi="1200" r:id="rId1"/>
  <headerFooter>
    <oddFooter>&amp;CPage &amp;P of &amp;N</oddFooter>
  </headerFooter>
  <colBreaks count="2" manualBreakCount="2">
    <brk id="34" max="68" man="1"/>
    <brk id="64" max="6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BDD6-E3D9-4597-B77E-479A717DF167}">
  <dimension ref="A1:P39"/>
  <sheetViews>
    <sheetView view="pageBreakPreview" zoomScale="115" zoomScaleNormal="100" zoomScaleSheetLayoutView="115" workbookViewId="0">
      <selection activeCell="C28" sqref="C28"/>
    </sheetView>
  </sheetViews>
  <sheetFormatPr defaultRowHeight="12.75" x14ac:dyDescent="0.2"/>
  <cols>
    <col min="1" max="1" width="9.7109375" customWidth="1"/>
    <col min="2" max="2" width="16.42578125" customWidth="1"/>
    <col min="3" max="3" width="17.5703125" customWidth="1"/>
    <col min="4" max="5" width="13" style="2097" customWidth="1"/>
    <col min="6" max="6" width="22.5703125" customWidth="1"/>
    <col min="7" max="7" width="12.140625" style="686" customWidth="1"/>
    <col min="8" max="8" width="3" style="686" customWidth="1"/>
    <col min="9" max="9" width="11.140625" style="686" customWidth="1"/>
    <col min="10" max="10" width="4" style="686" customWidth="1"/>
    <col min="11" max="11" width="11.85546875" style="686" customWidth="1"/>
    <col min="12" max="12" width="2.85546875" style="686" customWidth="1"/>
    <col min="13" max="16" width="9.140625" style="686"/>
  </cols>
  <sheetData>
    <row r="1" spans="1:16" s="686" customFormat="1" x14ac:dyDescent="0.2">
      <c r="A1" s="2115" t="s">
        <v>1018</v>
      </c>
      <c r="D1" s="1377"/>
      <c r="E1" s="1377"/>
    </row>
    <row r="2" spans="1:16" s="686" customFormat="1" x14ac:dyDescent="0.2">
      <c r="A2" s="2114" t="s">
        <v>1017</v>
      </c>
      <c r="D2" s="1377"/>
      <c r="E2" s="1377"/>
    </row>
    <row r="3" spans="1:16" s="686" customFormat="1" x14ac:dyDescent="0.2">
      <c r="A3" s="1704" t="s">
        <v>657</v>
      </c>
      <c r="D3" s="1377"/>
      <c r="E3" s="1377"/>
    </row>
    <row r="4" spans="1:16" s="686" customFormat="1" ht="4.5" customHeight="1" thickBot="1" x14ac:dyDescent="0.25">
      <c r="D4" s="1377"/>
      <c r="E4" s="1377"/>
    </row>
    <row r="5" spans="1:16" s="2112" customFormat="1" ht="35.25" customHeight="1" thickBot="1" x14ac:dyDescent="0.25">
      <c r="A5" s="188" t="s">
        <v>1016</v>
      </c>
      <c r="B5" s="188" t="s">
        <v>67</v>
      </c>
      <c r="C5" s="9" t="s">
        <v>296</v>
      </c>
      <c r="D5" s="9" t="s">
        <v>1015</v>
      </c>
      <c r="E5" s="2113" t="s">
        <v>1014</v>
      </c>
      <c r="F5" s="188" t="s">
        <v>1013</v>
      </c>
      <c r="G5" s="1399"/>
      <c r="H5" s="1399"/>
      <c r="I5" s="1399"/>
      <c r="J5" s="1399"/>
      <c r="K5" s="1399"/>
      <c r="L5" s="1399"/>
      <c r="M5" s="1399"/>
      <c r="N5" s="1399"/>
      <c r="O5" s="1399"/>
      <c r="P5" s="1399"/>
    </row>
    <row r="6" spans="1:16" s="686" customFormat="1" ht="12.75" customHeight="1" x14ac:dyDescent="0.2">
      <c r="A6" s="2108" t="s">
        <v>1002</v>
      </c>
      <c r="B6" s="2108" t="s">
        <v>1012</v>
      </c>
      <c r="C6" s="2111">
        <v>39028</v>
      </c>
      <c r="D6" s="2110">
        <v>3.03</v>
      </c>
      <c r="E6" s="2109">
        <f t="shared" ref="E6:E21" si="0">(IF(((D6/0.0365)&lt;10),"&lt;10",ROUND((D6/0.0365),0)))</f>
        <v>83</v>
      </c>
      <c r="F6" s="2108" t="s">
        <v>986</v>
      </c>
    </row>
    <row r="7" spans="1:16" s="686" customFormat="1" ht="12.75" customHeight="1" x14ac:dyDescent="0.2">
      <c r="A7" s="2104" t="s">
        <v>1000</v>
      </c>
      <c r="B7" s="2104" t="s">
        <v>1011</v>
      </c>
      <c r="C7" s="2107">
        <v>39028</v>
      </c>
      <c r="D7" s="2106">
        <v>3.19</v>
      </c>
      <c r="E7" s="2105">
        <f t="shared" si="0"/>
        <v>87</v>
      </c>
      <c r="F7" s="2104" t="s">
        <v>986</v>
      </c>
    </row>
    <row r="8" spans="1:16" s="686" customFormat="1" ht="12.75" customHeight="1" x14ac:dyDescent="0.2">
      <c r="A8" s="2104" t="s">
        <v>998</v>
      </c>
      <c r="B8" s="2104" t="s">
        <v>1010</v>
      </c>
      <c r="C8" s="2107">
        <v>39028</v>
      </c>
      <c r="D8" s="2106">
        <v>2.91</v>
      </c>
      <c r="E8" s="2105">
        <f t="shared" si="0"/>
        <v>80</v>
      </c>
      <c r="F8" s="2104" t="s">
        <v>986</v>
      </c>
    </row>
    <row r="9" spans="1:16" s="686" customFormat="1" ht="12.75" customHeight="1" x14ac:dyDescent="0.2">
      <c r="A9" s="2104" t="s">
        <v>668</v>
      </c>
      <c r="B9" s="2104" t="s">
        <v>1009</v>
      </c>
      <c r="C9" s="2107">
        <v>39028</v>
      </c>
      <c r="D9" s="2106">
        <v>0.434</v>
      </c>
      <c r="E9" s="2105">
        <f t="shared" si="0"/>
        <v>12</v>
      </c>
      <c r="F9" s="2104" t="s">
        <v>660</v>
      </c>
    </row>
    <row r="10" spans="1:16" s="686" customFormat="1" ht="12.75" customHeight="1" x14ac:dyDescent="0.2">
      <c r="A10" s="2104" t="s">
        <v>670</v>
      </c>
      <c r="B10" s="2104" t="s">
        <v>1008</v>
      </c>
      <c r="C10" s="2107">
        <v>39028</v>
      </c>
      <c r="D10" s="2106">
        <v>8.5699999999999998E-2</v>
      </c>
      <c r="E10" s="2105" t="str">
        <f t="shared" si="0"/>
        <v>&lt;10</v>
      </c>
      <c r="F10" s="2104" t="s">
        <v>1007</v>
      </c>
    </row>
    <row r="11" spans="1:16" s="686" customFormat="1" ht="12.75" customHeight="1" x14ac:dyDescent="0.2">
      <c r="A11" s="2104" t="s">
        <v>1006</v>
      </c>
      <c r="B11" s="2104" t="s">
        <v>1005</v>
      </c>
      <c r="C11" s="2107">
        <v>39419</v>
      </c>
      <c r="D11" s="2106">
        <v>1.83</v>
      </c>
      <c r="E11" s="2105">
        <f t="shared" si="0"/>
        <v>50</v>
      </c>
      <c r="F11" s="2104" t="s">
        <v>986</v>
      </c>
    </row>
    <row r="12" spans="1:16" s="686" customFormat="1" ht="12.75" customHeight="1" x14ac:dyDescent="0.2">
      <c r="A12" s="2104" t="s">
        <v>1004</v>
      </c>
      <c r="B12" s="2104" t="s">
        <v>1003</v>
      </c>
      <c r="C12" s="2107">
        <v>39419</v>
      </c>
      <c r="D12" s="2106">
        <v>2.08</v>
      </c>
      <c r="E12" s="2105">
        <f t="shared" si="0"/>
        <v>57</v>
      </c>
      <c r="F12" s="2104" t="s">
        <v>986</v>
      </c>
    </row>
    <row r="13" spans="1:16" s="686" customFormat="1" ht="12.75" customHeight="1" x14ac:dyDescent="0.2">
      <c r="A13" s="2104" t="s">
        <v>1002</v>
      </c>
      <c r="B13" s="2104" t="s">
        <v>1001</v>
      </c>
      <c r="C13" s="2107">
        <v>39419</v>
      </c>
      <c r="D13" s="2106">
        <v>2.37</v>
      </c>
      <c r="E13" s="2105">
        <f t="shared" si="0"/>
        <v>65</v>
      </c>
      <c r="F13" s="2104" t="s">
        <v>986</v>
      </c>
    </row>
    <row r="14" spans="1:16" s="686" customFormat="1" ht="12.75" customHeight="1" x14ac:dyDescent="0.2">
      <c r="A14" s="2104" t="s">
        <v>1000</v>
      </c>
      <c r="B14" s="2104" t="s">
        <v>999</v>
      </c>
      <c r="C14" s="2107">
        <v>39419</v>
      </c>
      <c r="D14" s="2106">
        <v>2.56</v>
      </c>
      <c r="E14" s="2105">
        <f t="shared" si="0"/>
        <v>70</v>
      </c>
      <c r="F14" s="2104" t="s">
        <v>986</v>
      </c>
    </row>
    <row r="15" spans="1:16" s="686" customFormat="1" ht="12.75" customHeight="1" x14ac:dyDescent="0.2">
      <c r="A15" s="2104" t="s">
        <v>998</v>
      </c>
      <c r="B15" s="2104" t="s">
        <v>997</v>
      </c>
      <c r="C15" s="2107">
        <v>39419</v>
      </c>
      <c r="D15" s="2106">
        <v>2.52</v>
      </c>
      <c r="E15" s="2105">
        <f t="shared" si="0"/>
        <v>69</v>
      </c>
      <c r="F15" s="2104" t="s">
        <v>986</v>
      </c>
    </row>
    <row r="16" spans="1:16" s="686" customFormat="1" ht="12.75" customHeight="1" x14ac:dyDescent="0.2">
      <c r="A16" s="2104" t="s">
        <v>996</v>
      </c>
      <c r="B16" s="2104" t="s">
        <v>995</v>
      </c>
      <c r="C16" s="2107">
        <v>39604</v>
      </c>
      <c r="D16" s="2106">
        <v>0.40400000000000003</v>
      </c>
      <c r="E16" s="2105">
        <f t="shared" si="0"/>
        <v>11</v>
      </c>
      <c r="F16" s="2104" t="s">
        <v>986</v>
      </c>
    </row>
    <row r="17" spans="1:6" s="686" customFormat="1" ht="12.75" customHeight="1" x14ac:dyDescent="0.2">
      <c r="A17" s="2104" t="s">
        <v>667</v>
      </c>
      <c r="B17" s="2104" t="s">
        <v>994</v>
      </c>
      <c r="C17" s="2107">
        <v>39604</v>
      </c>
      <c r="D17" s="2106">
        <v>0.248</v>
      </c>
      <c r="E17" s="2105" t="str">
        <f t="shared" si="0"/>
        <v>&lt;10</v>
      </c>
      <c r="F17" s="2104" t="s">
        <v>986</v>
      </c>
    </row>
    <row r="18" spans="1:6" s="686" customFormat="1" ht="12.75" customHeight="1" x14ac:dyDescent="0.2">
      <c r="A18" s="2104" t="s">
        <v>993</v>
      </c>
      <c r="B18" s="2104" t="s">
        <v>992</v>
      </c>
      <c r="C18" s="2107">
        <v>39604</v>
      </c>
      <c r="D18" s="2106">
        <v>0.315</v>
      </c>
      <c r="E18" s="2105" t="str">
        <f t="shared" si="0"/>
        <v>&lt;10</v>
      </c>
      <c r="F18" s="2104" t="s">
        <v>986</v>
      </c>
    </row>
    <row r="19" spans="1:6" s="686" customFormat="1" ht="12.75" customHeight="1" x14ac:dyDescent="0.2">
      <c r="A19" s="2104" t="s">
        <v>991</v>
      </c>
      <c r="B19" s="2104" t="s">
        <v>990</v>
      </c>
      <c r="C19" s="2107">
        <v>39604</v>
      </c>
      <c r="D19" s="2106">
        <v>0.29199999999999998</v>
      </c>
      <c r="E19" s="2105" t="str">
        <f t="shared" si="0"/>
        <v>&lt;10</v>
      </c>
      <c r="F19" s="2104" t="s">
        <v>986</v>
      </c>
    </row>
    <row r="20" spans="1:6" s="686" customFormat="1" ht="12.75" customHeight="1" x14ac:dyDescent="0.2">
      <c r="A20" s="2104" t="s">
        <v>989</v>
      </c>
      <c r="B20" s="2104" t="s">
        <v>988</v>
      </c>
      <c r="C20" s="2107">
        <v>39764</v>
      </c>
      <c r="D20" s="2106">
        <v>0.99299999999999999</v>
      </c>
      <c r="E20" s="2105">
        <f t="shared" si="0"/>
        <v>27</v>
      </c>
      <c r="F20" s="2104" t="s">
        <v>986</v>
      </c>
    </row>
    <row r="21" spans="1:6" s="686" customFormat="1" ht="12.75" customHeight="1" thickBot="1" x14ac:dyDescent="0.25">
      <c r="A21" s="2100" t="s">
        <v>664</v>
      </c>
      <c r="B21" s="2100" t="s">
        <v>987</v>
      </c>
      <c r="C21" s="2103">
        <v>39794</v>
      </c>
      <c r="D21" s="2102">
        <v>0.60499999999999998</v>
      </c>
      <c r="E21" s="2101">
        <f t="shared" si="0"/>
        <v>17</v>
      </c>
      <c r="F21" s="2100" t="s">
        <v>986</v>
      </c>
    </row>
    <row r="22" spans="1:6" s="686" customFormat="1" x14ac:dyDescent="0.2">
      <c r="A22" s="2099" t="s">
        <v>66</v>
      </c>
      <c r="B22" s="2098"/>
      <c r="C22" s="2098"/>
      <c r="D22" s="1390"/>
      <c r="E22" s="1390"/>
    </row>
    <row r="23" spans="1:6" s="686" customFormat="1" x14ac:dyDescent="0.2">
      <c r="A23" s="178" t="s">
        <v>985</v>
      </c>
      <c r="D23" s="1377"/>
      <c r="E23" s="1377"/>
    </row>
    <row r="24" spans="1:6" s="686" customFormat="1" ht="22.5" customHeight="1" x14ac:dyDescent="0.2">
      <c r="A24" s="2293" t="s">
        <v>984</v>
      </c>
      <c r="B24" s="2294"/>
      <c r="C24" s="2294"/>
      <c r="D24" s="2294"/>
      <c r="E24" s="2294"/>
      <c r="F24" s="2294"/>
    </row>
    <row r="25" spans="1:6" s="686" customFormat="1" ht="25.5" customHeight="1" x14ac:dyDescent="0.2">
      <c r="A25" s="2293" t="s">
        <v>983</v>
      </c>
      <c r="B25" s="2294"/>
      <c r="C25" s="2294"/>
      <c r="D25" s="2294"/>
      <c r="E25" s="2294"/>
      <c r="F25" s="2294"/>
    </row>
    <row r="26" spans="1:6" s="686" customFormat="1" x14ac:dyDescent="0.2">
      <c r="D26" s="1377"/>
      <c r="E26" s="1377"/>
    </row>
    <row r="27" spans="1:6" s="686" customFormat="1" x14ac:dyDescent="0.2">
      <c r="D27" s="1377"/>
      <c r="E27" s="1377"/>
    </row>
    <row r="28" spans="1:6" s="686" customFormat="1" x14ac:dyDescent="0.2">
      <c r="D28" s="1377"/>
      <c r="E28" s="1377"/>
    </row>
    <row r="29" spans="1:6" s="686" customFormat="1" x14ac:dyDescent="0.2">
      <c r="D29" s="1377"/>
      <c r="E29" s="1377"/>
    </row>
    <row r="30" spans="1:6" s="686" customFormat="1" x14ac:dyDescent="0.2">
      <c r="D30" s="1377"/>
      <c r="E30" s="1377"/>
    </row>
    <row r="31" spans="1:6" s="686" customFormat="1" x14ac:dyDescent="0.2">
      <c r="D31" s="1377"/>
      <c r="E31" s="1377"/>
    </row>
    <row r="32" spans="1:6" s="686" customFormat="1" x14ac:dyDescent="0.2">
      <c r="D32" s="1377"/>
      <c r="E32" s="1377"/>
    </row>
    <row r="33" spans="4:5" s="686" customFormat="1" x14ac:dyDescent="0.2">
      <c r="D33" s="1377"/>
      <c r="E33" s="1377"/>
    </row>
    <row r="34" spans="4:5" s="686" customFormat="1" x14ac:dyDescent="0.2">
      <c r="D34" s="1377"/>
      <c r="E34" s="1377"/>
    </row>
    <row r="35" spans="4:5" s="686" customFormat="1" x14ac:dyDescent="0.2">
      <c r="D35" s="1377"/>
      <c r="E35" s="1377"/>
    </row>
    <row r="36" spans="4:5" s="686" customFormat="1" x14ac:dyDescent="0.2">
      <c r="D36" s="1377"/>
      <c r="E36" s="1377"/>
    </row>
    <row r="37" spans="4:5" s="686" customFormat="1" x14ac:dyDescent="0.2">
      <c r="D37" s="1377"/>
      <c r="E37" s="1377"/>
    </row>
    <row r="38" spans="4:5" s="686" customFormat="1" x14ac:dyDescent="0.2">
      <c r="D38" s="1377"/>
      <c r="E38" s="1377"/>
    </row>
    <row r="39" spans="4:5" s="686" customFormat="1" x14ac:dyDescent="0.2">
      <c r="D39" s="1377"/>
      <c r="E39" s="1377"/>
    </row>
  </sheetData>
  <mergeCells count="2">
    <mergeCell ref="A24:F24"/>
    <mergeCell ref="A25:F25"/>
  </mergeCells>
  <pageMargins left="0.75" right="0.75" top="1" bottom="1" header="0.5" footer="0.5"/>
  <pageSetup scale="97" orientation="landscape"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C0DF-1D13-4BFA-9499-47C5121E9C21}">
  <dimension ref="A1:IM146"/>
  <sheetViews>
    <sheetView view="pageBreakPreview" zoomScale="130" zoomScaleNormal="85" zoomScaleSheetLayoutView="130" workbookViewId="0">
      <pane xSplit="4" ySplit="9" topLeftCell="E10" activePane="bottomRight" state="frozen"/>
      <selection pane="topRight" activeCell="E1" sqref="E1"/>
      <selection pane="bottomLeft" activeCell="A10" sqref="A10"/>
      <selection pane="bottomRight" activeCell="C12" sqref="C12"/>
    </sheetView>
  </sheetViews>
  <sheetFormatPr defaultRowHeight="12.75" x14ac:dyDescent="0.2"/>
  <cols>
    <col min="1" max="1" width="26.7109375" style="686" customWidth="1"/>
    <col min="2" max="2" width="6.85546875" style="1377" customWidth="1"/>
    <col min="3" max="3" width="15.140625" style="1377" customWidth="1"/>
    <col min="4" max="4" width="9.7109375" style="1377" customWidth="1"/>
    <col min="5" max="5" width="9.140625" style="686"/>
    <col min="6" max="6" width="2.7109375" style="686" bestFit="1" customWidth="1"/>
    <col min="7" max="7" width="4.5703125" style="686" customWidth="1"/>
    <col min="8" max="8" width="9.28515625" style="686" bestFit="1" customWidth="1"/>
    <col min="9" max="9" width="2.7109375" style="686" customWidth="1"/>
    <col min="10" max="10" width="4.140625" style="686" bestFit="1" customWidth="1"/>
    <col min="11" max="11" width="9.140625" style="686"/>
    <col min="12" max="12" width="2.7109375" style="686" bestFit="1" customWidth="1"/>
    <col min="13" max="13" width="4.140625" style="686" bestFit="1" customWidth="1"/>
    <col min="14" max="14" width="9.5703125" style="686" customWidth="1"/>
    <col min="15" max="15" width="3" style="686" customWidth="1"/>
    <col min="16" max="16" width="9.140625" style="686"/>
    <col min="17" max="17" width="3.5703125" style="686" customWidth="1"/>
    <col min="18" max="18" width="4.5703125" style="686" customWidth="1"/>
    <col min="19" max="19" width="9.140625" style="686"/>
    <col min="20" max="20" width="3.28515625" style="686" customWidth="1"/>
    <col min="21" max="21" width="4.140625" style="686" bestFit="1" customWidth="1"/>
    <col min="22" max="22" width="9.140625" style="686"/>
    <col min="23" max="23" width="2.42578125" style="686" customWidth="1"/>
    <col min="24" max="24" width="4.140625" style="686" bestFit="1" customWidth="1"/>
    <col min="25" max="25" width="9.5703125" style="686" customWidth="1"/>
    <col min="26" max="27" width="4" style="686" customWidth="1"/>
    <col min="28" max="28" width="9.42578125" style="686" customWidth="1"/>
    <col min="29" max="29" width="3" style="686" customWidth="1"/>
    <col min="30" max="30" width="3.85546875" style="686" customWidth="1"/>
    <col min="31" max="31" width="9.7109375" style="686" customWidth="1"/>
    <col min="32" max="32" width="3.140625" style="686" customWidth="1"/>
    <col min="33" max="33" width="9.5703125" style="686" customWidth="1"/>
    <col min="34" max="34" width="3.28515625" style="686" customWidth="1"/>
    <col min="35" max="35" width="4.28515625" style="686" customWidth="1"/>
    <col min="36" max="16384" width="9.140625" style="686"/>
  </cols>
  <sheetData>
    <row r="1" spans="1:39" x14ac:dyDescent="0.2">
      <c r="A1" s="184" t="s">
        <v>1082</v>
      </c>
      <c r="B1" s="686"/>
      <c r="C1" s="686"/>
      <c r="D1" s="686"/>
    </row>
    <row r="2" spans="1:39" x14ac:dyDescent="0.2">
      <c r="A2" s="1142" t="s">
        <v>656</v>
      </c>
      <c r="B2" s="686"/>
      <c r="C2" s="686"/>
      <c r="D2" s="686"/>
    </row>
    <row r="3" spans="1:39" x14ac:dyDescent="0.2">
      <c r="A3" s="408" t="s">
        <v>657</v>
      </c>
      <c r="B3" s="686"/>
      <c r="C3" s="686"/>
      <c r="D3" s="686"/>
    </row>
    <row r="4" spans="1:39" ht="3" customHeight="1" x14ac:dyDescent="0.2"/>
    <row r="5" spans="1:39" ht="13.5" thickBot="1" x14ac:dyDescent="0.25">
      <c r="A5" s="1378" t="s">
        <v>658</v>
      </c>
      <c r="B5" s="1379"/>
      <c r="C5" s="1379"/>
      <c r="D5" s="1380"/>
      <c r="E5" s="2296" t="s">
        <v>659</v>
      </c>
      <c r="F5" s="2297"/>
      <c r="G5" s="2297"/>
      <c r="H5" s="2297"/>
      <c r="I5" s="2297"/>
      <c r="J5" s="2297"/>
      <c r="K5" s="2297"/>
      <c r="L5" s="2297"/>
      <c r="M5" s="2297"/>
      <c r="N5" s="2297"/>
      <c r="O5" s="2297"/>
      <c r="P5" s="1381" t="s">
        <v>660</v>
      </c>
      <c r="Q5" s="1382"/>
      <c r="R5" s="1382"/>
      <c r="S5" s="1382"/>
      <c r="T5" s="1383"/>
      <c r="U5" s="1382"/>
      <c r="V5" s="1381" t="s">
        <v>661</v>
      </c>
      <c r="W5" s="1382"/>
      <c r="X5" s="1382"/>
      <c r="Y5" s="1382"/>
      <c r="Z5" s="1382"/>
      <c r="AA5" s="1382"/>
      <c r="AB5" s="1382"/>
      <c r="AC5" s="1383"/>
      <c r="AD5" s="1382"/>
      <c r="AE5" s="1381" t="s">
        <v>662</v>
      </c>
      <c r="AF5" s="1383"/>
      <c r="AG5" s="2296" t="s">
        <v>663</v>
      </c>
      <c r="AH5" s="2297"/>
      <c r="AI5" s="2298"/>
    </row>
    <row r="6" spans="1:39" x14ac:dyDescent="0.2">
      <c r="A6" s="1384" t="s">
        <v>341</v>
      </c>
      <c r="B6" s="1385"/>
      <c r="C6" s="1386"/>
      <c r="D6" s="1385"/>
      <c r="E6" s="1387" t="s">
        <v>664</v>
      </c>
      <c r="F6" s="1387"/>
      <c r="G6" s="1387"/>
      <c r="H6" s="1387" t="s">
        <v>665</v>
      </c>
      <c r="I6" s="1387"/>
      <c r="J6" s="1387"/>
      <c r="K6" s="1387" t="s">
        <v>666</v>
      </c>
      <c r="L6" s="1387"/>
      <c r="M6" s="1387"/>
      <c r="N6" s="2299" t="s">
        <v>667</v>
      </c>
      <c r="O6" s="2299"/>
      <c r="P6" s="1387" t="s">
        <v>668</v>
      </c>
      <c r="Q6" s="1387"/>
      <c r="R6" s="1387"/>
      <c r="S6" s="1387" t="s">
        <v>669</v>
      </c>
      <c r="T6" s="1387"/>
      <c r="U6" s="1387"/>
      <c r="V6" s="1387" t="s">
        <v>670</v>
      </c>
      <c r="W6" s="1387"/>
      <c r="X6" s="1387"/>
      <c r="Y6" s="1387" t="s">
        <v>670</v>
      </c>
      <c r="Z6" s="1387"/>
      <c r="AA6" s="1387"/>
      <c r="AB6" s="1387" t="s">
        <v>671</v>
      </c>
      <c r="AC6" s="1387"/>
      <c r="AD6" s="1387"/>
      <c r="AE6" s="1387" t="s">
        <v>672</v>
      </c>
      <c r="AF6" s="1387"/>
      <c r="AG6" s="1387" t="s">
        <v>673</v>
      </c>
      <c r="AH6" s="1387"/>
      <c r="AI6" s="1387"/>
    </row>
    <row r="7" spans="1:39" s="1391" customFormat="1" ht="22.5" customHeight="1" x14ac:dyDescent="0.2">
      <c r="A7" s="1388" t="s">
        <v>67</v>
      </c>
      <c r="B7" s="1386"/>
      <c r="C7" s="1386"/>
      <c r="D7" s="1386"/>
      <c r="E7" s="1389" t="s">
        <v>674</v>
      </c>
      <c r="F7" s="1389"/>
      <c r="G7" s="1389"/>
      <c r="H7" s="1389" t="s">
        <v>675</v>
      </c>
      <c r="I7" s="1389"/>
      <c r="J7" s="1389"/>
      <c r="K7" s="1389" t="s">
        <v>676</v>
      </c>
      <c r="L7" s="1389"/>
      <c r="M7" s="1389"/>
      <c r="N7" s="2300" t="s">
        <v>677</v>
      </c>
      <c r="O7" s="2300"/>
      <c r="P7" s="1389" t="s">
        <v>678</v>
      </c>
      <c r="Q7" s="1389"/>
      <c r="R7" s="1389"/>
      <c r="S7" s="1389" t="s">
        <v>679</v>
      </c>
      <c r="T7" s="1389"/>
      <c r="U7" s="1389"/>
      <c r="V7" s="1389" t="s">
        <v>680</v>
      </c>
      <c r="W7" s="1389"/>
      <c r="X7" s="1389"/>
      <c r="Y7" s="1389" t="s">
        <v>681</v>
      </c>
      <c r="Z7" s="1389"/>
      <c r="AA7" s="1389"/>
      <c r="AB7" s="1389" t="s">
        <v>682</v>
      </c>
      <c r="AC7" s="1389"/>
      <c r="AD7" s="1389"/>
      <c r="AE7" s="1389" t="s">
        <v>683</v>
      </c>
      <c r="AF7" s="1389"/>
      <c r="AG7" s="1389" t="s">
        <v>684</v>
      </c>
      <c r="AH7" s="1389"/>
      <c r="AI7" s="1389"/>
    </row>
    <row r="8" spans="1:39" s="1391" customFormat="1" ht="11.25" x14ac:dyDescent="0.2">
      <c r="A8" s="1391" t="s">
        <v>75</v>
      </c>
      <c r="B8" s="1386"/>
      <c r="C8" s="1386"/>
      <c r="D8" s="1386"/>
      <c r="E8" s="1392" t="s">
        <v>531</v>
      </c>
      <c r="F8" s="1392"/>
      <c r="G8" s="1392"/>
      <c r="H8" s="1392" t="s">
        <v>531</v>
      </c>
      <c r="I8" s="1392"/>
      <c r="J8" s="1392"/>
      <c r="K8" s="1392" t="s">
        <v>531</v>
      </c>
      <c r="L8" s="1392"/>
      <c r="M8" s="1392"/>
      <c r="N8" s="2300" t="s">
        <v>531</v>
      </c>
      <c r="O8" s="2300"/>
      <c r="P8" s="1392" t="s">
        <v>531</v>
      </c>
      <c r="Q8" s="1392"/>
      <c r="R8" s="1392"/>
      <c r="S8" s="1392" t="s">
        <v>531</v>
      </c>
      <c r="T8" s="1392"/>
      <c r="U8" s="1392"/>
      <c r="V8" s="1392" t="s">
        <v>531</v>
      </c>
      <c r="W8" s="1392"/>
      <c r="X8" s="1392"/>
      <c r="Y8" s="1392" t="s">
        <v>532</v>
      </c>
      <c r="Z8" s="1392"/>
      <c r="AA8" s="1392"/>
      <c r="AB8" s="1392" t="s">
        <v>531</v>
      </c>
      <c r="AC8" s="1392"/>
      <c r="AD8" s="1392"/>
      <c r="AE8" s="1392" t="s">
        <v>531</v>
      </c>
      <c r="AF8" s="1392"/>
      <c r="AG8" s="1392" t="s">
        <v>531</v>
      </c>
      <c r="AH8" s="1392"/>
      <c r="AI8" s="1392"/>
    </row>
    <row r="9" spans="1:39" s="1391" customFormat="1" ht="13.5" customHeight="1" thickBot="1" x14ac:dyDescent="0.25">
      <c r="A9" s="1149" t="s">
        <v>296</v>
      </c>
      <c r="B9" s="1386"/>
      <c r="C9" s="1386"/>
      <c r="D9" s="1386"/>
      <c r="E9" s="2295">
        <v>40124</v>
      </c>
      <c r="F9" s="2295"/>
      <c r="G9" s="2295"/>
      <c r="H9" s="2295">
        <v>40124</v>
      </c>
      <c r="I9" s="2295"/>
      <c r="J9" s="2295"/>
      <c r="K9" s="2295">
        <v>40124</v>
      </c>
      <c r="L9" s="2295"/>
      <c r="M9" s="2295"/>
      <c r="N9" s="2295">
        <v>40124</v>
      </c>
      <c r="O9" s="2295"/>
      <c r="P9" s="2295">
        <v>40124</v>
      </c>
      <c r="Q9" s="2295"/>
      <c r="R9" s="2295"/>
      <c r="S9" s="2295">
        <v>40124</v>
      </c>
      <c r="T9" s="2295"/>
      <c r="U9" s="2295"/>
      <c r="V9" s="2295">
        <v>40124</v>
      </c>
      <c r="W9" s="2295"/>
      <c r="X9" s="2295"/>
      <c r="Y9" s="2295">
        <v>40124</v>
      </c>
      <c r="Z9" s="2295"/>
      <c r="AA9" s="2295"/>
      <c r="AB9" s="2295">
        <v>40124</v>
      </c>
      <c r="AC9" s="2295"/>
      <c r="AD9" s="2295"/>
      <c r="AE9" s="2295">
        <v>40124</v>
      </c>
      <c r="AF9" s="2295"/>
      <c r="AG9" s="2295">
        <v>40124</v>
      </c>
      <c r="AH9" s="2295"/>
      <c r="AI9" s="2295"/>
    </row>
    <row r="10" spans="1:39" s="1399" customFormat="1" ht="27.75" customHeight="1" thickBot="1" x14ac:dyDescent="0.25">
      <c r="A10" s="1393" t="s">
        <v>641</v>
      </c>
      <c r="B10" s="1393" t="s">
        <v>0</v>
      </c>
      <c r="C10" s="1394" t="s">
        <v>642</v>
      </c>
      <c r="D10" s="1395" t="s">
        <v>643</v>
      </c>
      <c r="E10" s="1396"/>
      <c r="F10" s="1396"/>
      <c r="G10" s="1397" t="s">
        <v>202</v>
      </c>
      <c r="H10" s="1396"/>
      <c r="I10" s="1396"/>
      <c r="J10" s="1397" t="s">
        <v>202</v>
      </c>
      <c r="K10" s="1396"/>
      <c r="L10" s="1396"/>
      <c r="M10" s="1397" t="s">
        <v>202</v>
      </c>
      <c r="N10" s="1396"/>
      <c r="O10" s="1396"/>
      <c r="P10" s="1396"/>
      <c r="Q10" s="1396"/>
      <c r="R10" s="1397" t="s">
        <v>202</v>
      </c>
      <c r="S10" s="1396"/>
      <c r="T10" s="1396"/>
      <c r="U10" s="1397" t="s">
        <v>202</v>
      </c>
      <c r="V10" s="1396"/>
      <c r="W10" s="1396"/>
      <c r="X10" s="1397" t="s">
        <v>202</v>
      </c>
      <c r="Y10" s="1396"/>
      <c r="Z10" s="1396"/>
      <c r="AA10" s="1397" t="s">
        <v>202</v>
      </c>
      <c r="AB10" s="1396"/>
      <c r="AC10" s="1396"/>
      <c r="AD10" s="1397" t="s">
        <v>202</v>
      </c>
      <c r="AE10" s="1396"/>
      <c r="AF10" s="1396"/>
      <c r="AG10" s="1396"/>
      <c r="AH10" s="1396"/>
      <c r="AI10" s="1397" t="s">
        <v>202</v>
      </c>
      <c r="AJ10" s="1398"/>
      <c r="AK10" s="1398"/>
      <c r="AL10" s="1398"/>
      <c r="AM10" s="1398"/>
    </row>
    <row r="11" spans="1:39" s="1402" customFormat="1" x14ac:dyDescent="0.2">
      <c r="A11" s="1400" t="s">
        <v>545</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row>
    <row r="12" spans="1:39" s="1408" customFormat="1" ht="13.5" customHeight="1" x14ac:dyDescent="0.2">
      <c r="A12" s="1403" t="s">
        <v>644</v>
      </c>
      <c r="B12" s="1404" t="s">
        <v>540</v>
      </c>
      <c r="C12" s="1405" t="s">
        <v>2</v>
      </c>
      <c r="D12" s="1405" t="s">
        <v>2</v>
      </c>
      <c r="E12" s="1406">
        <v>3.5</v>
      </c>
      <c r="F12" s="1403" t="s">
        <v>12</v>
      </c>
      <c r="G12" s="1403"/>
      <c r="H12" s="1407"/>
      <c r="I12" s="1403" t="s">
        <v>3</v>
      </c>
      <c r="J12" s="1403"/>
      <c r="K12" s="1406">
        <v>3.5</v>
      </c>
      <c r="L12" s="1403" t="s">
        <v>12</v>
      </c>
      <c r="M12" s="1403"/>
      <c r="N12" s="1407"/>
      <c r="O12" s="1403" t="s">
        <v>3</v>
      </c>
      <c r="P12" s="1407"/>
      <c r="Q12" s="1403" t="s">
        <v>3</v>
      </c>
      <c r="R12" s="1403"/>
      <c r="S12" s="1406">
        <v>3.5</v>
      </c>
      <c r="T12" s="1403" t="s">
        <v>12</v>
      </c>
      <c r="U12" s="1403"/>
      <c r="V12" s="1406">
        <v>3.5</v>
      </c>
      <c r="W12" s="1403" t="s">
        <v>12</v>
      </c>
      <c r="X12" s="1403"/>
      <c r="Y12" s="1406">
        <v>3.5</v>
      </c>
      <c r="Z12" s="1403" t="s">
        <v>12</v>
      </c>
      <c r="AA12" s="1403"/>
      <c r="AB12" s="1407"/>
      <c r="AC12" s="1403" t="s">
        <v>3</v>
      </c>
      <c r="AD12" s="1403"/>
      <c r="AE12" s="1406">
        <v>3.5</v>
      </c>
      <c r="AF12" s="1403" t="s">
        <v>12</v>
      </c>
      <c r="AG12" s="1407"/>
      <c r="AH12" s="1403" t="s">
        <v>3</v>
      </c>
      <c r="AI12" s="1403"/>
    </row>
    <row r="13" spans="1:39" s="1408" customFormat="1" x14ac:dyDescent="0.2">
      <c r="A13" s="1400" t="s">
        <v>224</v>
      </c>
      <c r="B13" s="1401"/>
      <c r="C13" s="1401"/>
      <c r="D13" s="1409"/>
      <c r="E13" s="1410"/>
      <c r="F13" s="1411"/>
      <c r="G13" s="1411"/>
      <c r="H13" s="1412"/>
      <c r="I13" s="1411"/>
      <c r="J13" s="1411"/>
      <c r="K13" s="1410"/>
      <c r="L13" s="1411"/>
      <c r="M13" s="1411"/>
      <c r="N13" s="1412"/>
      <c r="O13" s="1411"/>
      <c r="P13" s="1412"/>
      <c r="Q13" s="1411"/>
      <c r="R13" s="1411"/>
      <c r="S13" s="1410"/>
      <c r="T13" s="1411"/>
      <c r="U13" s="1411"/>
      <c r="V13" s="1410"/>
      <c r="W13" s="1411"/>
      <c r="X13" s="1411"/>
      <c r="Y13" s="1410"/>
      <c r="Z13" s="1411"/>
      <c r="AA13" s="1411"/>
      <c r="AB13" s="1412"/>
      <c r="AC13" s="1411"/>
      <c r="AD13" s="1411"/>
      <c r="AE13" s="1410"/>
      <c r="AF13" s="1411"/>
      <c r="AG13" s="1412"/>
      <c r="AH13" s="1411"/>
      <c r="AI13" s="1411"/>
    </row>
    <row r="14" spans="1:39" s="1408" customFormat="1" x14ac:dyDescent="0.2">
      <c r="A14" s="1413" t="s">
        <v>9</v>
      </c>
      <c r="B14" s="1414" t="s">
        <v>540</v>
      </c>
      <c r="C14" s="2259" t="s">
        <v>2</v>
      </c>
      <c r="D14" s="1415">
        <v>0.05</v>
      </c>
      <c r="E14" s="1417">
        <v>1.4999999999999999E-2</v>
      </c>
      <c r="F14" s="1413" t="s">
        <v>12</v>
      </c>
      <c r="G14" s="1413"/>
      <c r="H14" s="1418"/>
      <c r="I14" s="1413" t="s">
        <v>3</v>
      </c>
      <c r="J14" s="1413"/>
      <c r="K14" s="1419">
        <v>1.4999999999999999E-2</v>
      </c>
      <c r="L14" s="1413" t="s">
        <v>12</v>
      </c>
      <c r="M14" s="1413"/>
      <c r="N14" s="1418"/>
      <c r="O14" s="1413" t="s">
        <v>3</v>
      </c>
      <c r="P14" s="1418"/>
      <c r="Q14" s="1413" t="s">
        <v>3</v>
      </c>
      <c r="R14" s="1413"/>
      <c r="S14" s="1419">
        <v>1.4999999999999999E-2</v>
      </c>
      <c r="T14" s="1413" t="s">
        <v>12</v>
      </c>
      <c r="U14" s="1413"/>
      <c r="V14" s="1419">
        <v>1.4999999999999999E-2</v>
      </c>
      <c r="W14" s="1413" t="s">
        <v>12</v>
      </c>
      <c r="X14" s="1413"/>
      <c r="Y14" s="1419">
        <v>1.4999999999999999E-2</v>
      </c>
      <c r="Z14" s="1413" t="s">
        <v>12</v>
      </c>
      <c r="AA14" s="1413"/>
      <c r="AB14" s="1418"/>
      <c r="AC14" s="1413" t="s">
        <v>3</v>
      </c>
      <c r="AD14" s="1413"/>
      <c r="AE14" s="1419">
        <v>2.0899999999999998E-2</v>
      </c>
      <c r="AF14" s="1413" t="s">
        <v>8</v>
      </c>
      <c r="AG14" s="1418"/>
      <c r="AH14" s="1413" t="s">
        <v>3</v>
      </c>
      <c r="AI14" s="1413"/>
    </row>
    <row r="15" spans="1:39" s="1408" customFormat="1" x14ac:dyDescent="0.2">
      <c r="A15" s="1420" t="s">
        <v>11</v>
      </c>
      <c r="B15" s="1421" t="s">
        <v>540</v>
      </c>
      <c r="C15" s="1422" t="s">
        <v>2</v>
      </c>
      <c r="D15" s="1423">
        <v>6.0000000000000001E-3</v>
      </c>
      <c r="E15" s="1424">
        <v>6.0000000000000001E-3</v>
      </c>
      <c r="F15" s="1425" t="s">
        <v>12</v>
      </c>
      <c r="G15" s="1425"/>
      <c r="H15" s="1426"/>
      <c r="I15" s="1420" t="s">
        <v>3</v>
      </c>
      <c r="J15" s="1420"/>
      <c r="K15" s="1427">
        <v>6.0000000000000001E-3</v>
      </c>
      <c r="L15" s="1420" t="s">
        <v>12</v>
      </c>
      <c r="M15" s="1420"/>
      <c r="N15" s="1426"/>
      <c r="O15" s="1420" t="s">
        <v>3</v>
      </c>
      <c r="P15" s="1426"/>
      <c r="Q15" s="1420" t="s">
        <v>3</v>
      </c>
      <c r="R15" s="1420"/>
      <c r="S15" s="1428">
        <v>6.0000000000000001E-3</v>
      </c>
      <c r="T15" s="1425" t="s">
        <v>12</v>
      </c>
      <c r="U15" s="1425"/>
      <c r="V15" s="1427">
        <v>6.0000000000000001E-3</v>
      </c>
      <c r="W15" s="1420" t="s">
        <v>12</v>
      </c>
      <c r="X15" s="1420"/>
      <c r="Y15" s="1428">
        <v>6.0000000000000001E-3</v>
      </c>
      <c r="Z15" s="1425" t="s">
        <v>12</v>
      </c>
      <c r="AA15" s="1425"/>
      <c r="AB15" s="1426"/>
      <c r="AC15" s="1420" t="s">
        <v>3</v>
      </c>
      <c r="AD15" s="1420"/>
      <c r="AE15" s="1427">
        <v>6.0000000000000001E-3</v>
      </c>
      <c r="AF15" s="1420" t="s">
        <v>12</v>
      </c>
      <c r="AG15" s="1426"/>
      <c r="AH15" s="1420" t="s">
        <v>3</v>
      </c>
      <c r="AI15" s="1420"/>
    </row>
    <row r="16" spans="1:39" s="1408" customFormat="1" x14ac:dyDescent="0.2">
      <c r="A16" s="1420" t="s">
        <v>13</v>
      </c>
      <c r="B16" s="1421" t="s">
        <v>540</v>
      </c>
      <c r="C16" s="1422">
        <v>1.8E-5</v>
      </c>
      <c r="D16" s="1422" t="s">
        <v>2</v>
      </c>
      <c r="E16" s="1429">
        <v>3.47E-3</v>
      </c>
      <c r="F16" s="1420" t="s">
        <v>8</v>
      </c>
      <c r="G16" s="1219">
        <f>(IF(((E16/$C16)&lt;10),"&lt;10",ROUND((E16/$C16),0)))</f>
        <v>193</v>
      </c>
      <c r="H16" s="1426"/>
      <c r="I16" s="1420" t="s">
        <v>3</v>
      </c>
      <c r="J16" s="1420"/>
      <c r="K16" s="1427">
        <v>3.0000000000000001E-3</v>
      </c>
      <c r="L16" s="1420" t="s">
        <v>12</v>
      </c>
      <c r="M16" s="1420"/>
      <c r="N16" s="1426"/>
      <c r="O16" s="1420" t="s">
        <v>3</v>
      </c>
      <c r="P16" s="1426"/>
      <c r="Q16" s="1420" t="s">
        <v>3</v>
      </c>
      <c r="R16" s="1420"/>
      <c r="S16" s="1429">
        <v>6.0400000000000002E-3</v>
      </c>
      <c r="T16" s="1420" t="s">
        <v>8</v>
      </c>
      <c r="U16" s="1219">
        <f>(IF(((S16/$C16)&lt;10),"&lt;10",ROUND((S16/$C16),0)))</f>
        <v>336</v>
      </c>
      <c r="V16" s="1427">
        <v>3.0000000000000001E-3</v>
      </c>
      <c r="W16" s="1420" t="s">
        <v>12</v>
      </c>
      <c r="X16" s="1420"/>
      <c r="Y16" s="1429">
        <v>4.9100000000000003E-3</v>
      </c>
      <c r="Z16" s="1420" t="s">
        <v>8</v>
      </c>
      <c r="AA16" s="1219">
        <f>(IF(((Y16/$C16)&lt;10),"&lt;10",ROUND((Y16/$C16),0)))</f>
        <v>273</v>
      </c>
      <c r="AB16" s="1426"/>
      <c r="AC16" s="1420" t="s">
        <v>3</v>
      </c>
      <c r="AD16" s="1420"/>
      <c r="AE16" s="1427">
        <v>3.0000000000000001E-3</v>
      </c>
      <c r="AF16" s="1420" t="s">
        <v>12</v>
      </c>
      <c r="AG16" s="1426"/>
      <c r="AH16" s="1420" t="s">
        <v>3</v>
      </c>
      <c r="AI16" s="1420"/>
    </row>
    <row r="17" spans="1:35" s="1408" customFormat="1" x14ac:dyDescent="0.2">
      <c r="A17" s="1420" t="s">
        <v>14</v>
      </c>
      <c r="B17" s="1421" t="s">
        <v>540</v>
      </c>
      <c r="C17" s="1422" t="s">
        <v>2</v>
      </c>
      <c r="D17" s="1423">
        <v>9.3999999999999994E-5</v>
      </c>
      <c r="E17" s="1430">
        <v>2.9999999999999997E-4</v>
      </c>
      <c r="F17" s="1420" t="s">
        <v>12</v>
      </c>
      <c r="G17" s="1420"/>
      <c r="H17" s="1426"/>
      <c r="I17" s="1420" t="s">
        <v>3</v>
      </c>
      <c r="J17" s="1420"/>
      <c r="K17" s="1427">
        <v>2.9999999999999997E-4</v>
      </c>
      <c r="L17" s="1420" t="s">
        <v>12</v>
      </c>
      <c r="M17" s="1420"/>
      <c r="N17" s="1426"/>
      <c r="O17" s="1420" t="s">
        <v>3</v>
      </c>
      <c r="P17" s="1426"/>
      <c r="Q17" s="1420" t="s">
        <v>3</v>
      </c>
      <c r="R17" s="1420"/>
      <c r="S17" s="1427">
        <v>2.9999999999999997E-4</v>
      </c>
      <c r="T17" s="1420" t="s">
        <v>12</v>
      </c>
      <c r="U17" s="1420"/>
      <c r="V17" s="1427">
        <v>2.9999999999999997E-4</v>
      </c>
      <c r="W17" s="1420" t="s">
        <v>12</v>
      </c>
      <c r="X17" s="1420"/>
      <c r="Y17" s="1427">
        <v>2.9999999999999997E-4</v>
      </c>
      <c r="Z17" s="1420" t="s">
        <v>12</v>
      </c>
      <c r="AA17" s="1420"/>
      <c r="AB17" s="1426"/>
      <c r="AC17" s="1420" t="s">
        <v>3</v>
      </c>
      <c r="AD17" s="1420"/>
      <c r="AE17" s="1427">
        <v>2.9999999999999997E-4</v>
      </c>
      <c r="AF17" s="1420" t="s">
        <v>12</v>
      </c>
      <c r="AG17" s="1426"/>
      <c r="AH17" s="1420" t="s">
        <v>3</v>
      </c>
      <c r="AI17" s="1420"/>
    </row>
    <row r="18" spans="1:35" s="1408" customFormat="1" x14ac:dyDescent="0.2">
      <c r="A18" s="1420" t="s">
        <v>15</v>
      </c>
      <c r="B18" s="1421" t="s">
        <v>540</v>
      </c>
      <c r="C18" s="1431">
        <v>0.1</v>
      </c>
      <c r="D18" s="1422" t="s">
        <v>2</v>
      </c>
      <c r="E18" s="1427">
        <v>1E-3</v>
      </c>
      <c r="F18" s="1420" t="s">
        <v>12</v>
      </c>
      <c r="G18" s="1420"/>
      <c r="H18" s="1426"/>
      <c r="I18" s="1420" t="s">
        <v>3</v>
      </c>
      <c r="J18" s="1420"/>
      <c r="K18" s="1427">
        <v>1E-3</v>
      </c>
      <c r="L18" s="1420" t="s">
        <v>12</v>
      </c>
      <c r="M18" s="1420"/>
      <c r="N18" s="1426"/>
      <c r="O18" s="1420" t="s">
        <v>3</v>
      </c>
      <c r="P18" s="1426"/>
      <c r="Q18" s="1420" t="s">
        <v>3</v>
      </c>
      <c r="R18" s="1420"/>
      <c r="S18" s="1427">
        <v>1.07E-3</v>
      </c>
      <c r="T18" s="1420" t="s">
        <v>8</v>
      </c>
      <c r="U18" s="1420"/>
      <c r="V18" s="1427">
        <v>1E-3</v>
      </c>
      <c r="W18" s="1420" t="s">
        <v>12</v>
      </c>
      <c r="X18" s="1420"/>
      <c r="Y18" s="1427">
        <v>1E-3</v>
      </c>
      <c r="Z18" s="1420" t="s">
        <v>12</v>
      </c>
      <c r="AA18" s="1420"/>
      <c r="AB18" s="1426"/>
      <c r="AC18" s="1420" t="s">
        <v>3</v>
      </c>
      <c r="AD18" s="1420"/>
      <c r="AE18" s="1427">
        <v>1E-3</v>
      </c>
      <c r="AF18" s="1420" t="s">
        <v>12</v>
      </c>
      <c r="AG18" s="1426"/>
      <c r="AH18" s="1420" t="s">
        <v>3</v>
      </c>
      <c r="AI18" s="1420"/>
    </row>
    <row r="19" spans="1:35" s="1408" customFormat="1" x14ac:dyDescent="0.2">
      <c r="A19" s="1420" t="s">
        <v>16</v>
      </c>
      <c r="B19" s="1421" t="s">
        <v>540</v>
      </c>
      <c r="C19" s="1431">
        <v>2.7399999999999998E-3</v>
      </c>
      <c r="D19" s="1422" t="s">
        <v>2</v>
      </c>
      <c r="E19" s="1427">
        <v>2E-3</v>
      </c>
      <c r="F19" s="1420" t="s">
        <v>12</v>
      </c>
      <c r="G19" s="1420"/>
      <c r="H19" s="1426"/>
      <c r="I19" s="1420" t="s">
        <v>3</v>
      </c>
      <c r="J19" s="1420"/>
      <c r="K19" s="1427">
        <v>2E-3</v>
      </c>
      <c r="L19" s="1420" t="s">
        <v>12</v>
      </c>
      <c r="M19" s="1420"/>
      <c r="N19" s="1426"/>
      <c r="O19" s="1420" t="s">
        <v>3</v>
      </c>
      <c r="P19" s="1426"/>
      <c r="Q19" s="1420" t="s">
        <v>3</v>
      </c>
      <c r="R19" s="1420"/>
      <c r="S19" s="1427">
        <v>2E-3</v>
      </c>
      <c r="T19" s="1420" t="s">
        <v>12</v>
      </c>
      <c r="U19" s="1420"/>
      <c r="V19" s="1427">
        <v>2E-3</v>
      </c>
      <c r="W19" s="1420" t="s">
        <v>12</v>
      </c>
      <c r="X19" s="1420"/>
      <c r="Y19" s="1427">
        <v>2E-3</v>
      </c>
      <c r="Z19" s="1420" t="s">
        <v>12</v>
      </c>
      <c r="AA19" s="1420"/>
      <c r="AB19" s="1426"/>
      <c r="AC19" s="1420" t="s">
        <v>3</v>
      </c>
      <c r="AD19" s="1420"/>
      <c r="AE19" s="1427">
        <v>2.1099999999999999E-3</v>
      </c>
      <c r="AF19" s="1420" t="s">
        <v>8</v>
      </c>
      <c r="AG19" s="1426"/>
      <c r="AH19" s="1420" t="s">
        <v>3</v>
      </c>
      <c r="AI19" s="1420"/>
    </row>
    <row r="20" spans="1:35" s="1408" customFormat="1" x14ac:dyDescent="0.2">
      <c r="A20" s="1420" t="s">
        <v>17</v>
      </c>
      <c r="B20" s="1421" t="s">
        <v>540</v>
      </c>
      <c r="C20" s="1422" t="s">
        <v>2</v>
      </c>
      <c r="D20" s="1423">
        <v>5.4000000000000001E-4</v>
      </c>
      <c r="E20" s="1427">
        <v>7.0000000000000001E-3</v>
      </c>
      <c r="F20" s="1420" t="s">
        <v>12</v>
      </c>
      <c r="G20" s="1420"/>
      <c r="H20" s="1426"/>
      <c r="I20" s="1420" t="s">
        <v>3</v>
      </c>
      <c r="J20" s="1420"/>
      <c r="K20" s="1427">
        <v>7.0000000000000001E-3</v>
      </c>
      <c r="L20" s="1420" t="s">
        <v>12</v>
      </c>
      <c r="M20" s="1420"/>
      <c r="N20" s="1426"/>
      <c r="O20" s="1420" t="s">
        <v>3</v>
      </c>
      <c r="P20" s="1426"/>
      <c r="Q20" s="1420" t="s">
        <v>3</v>
      </c>
      <c r="R20" s="1420"/>
      <c r="S20" s="1427">
        <v>7.0000000000000001E-3</v>
      </c>
      <c r="T20" s="1420" t="s">
        <v>12</v>
      </c>
      <c r="U20" s="1420"/>
      <c r="V20" s="1427">
        <v>7.0000000000000001E-3</v>
      </c>
      <c r="W20" s="1420" t="s">
        <v>12</v>
      </c>
      <c r="X20" s="1420"/>
      <c r="Y20" s="1427">
        <v>7.0000000000000001E-3</v>
      </c>
      <c r="Z20" s="1420" t="s">
        <v>12</v>
      </c>
      <c r="AA20" s="1420"/>
      <c r="AB20" s="1426"/>
      <c r="AC20" s="1420" t="s">
        <v>3</v>
      </c>
      <c r="AD20" s="1420"/>
      <c r="AE20" s="1427">
        <v>7.0000000000000001E-3</v>
      </c>
      <c r="AF20" s="1420" t="s">
        <v>12</v>
      </c>
      <c r="AG20" s="1426"/>
      <c r="AH20" s="1420" t="s">
        <v>3</v>
      </c>
      <c r="AI20" s="1420"/>
    </row>
    <row r="21" spans="1:35" s="1408" customFormat="1" x14ac:dyDescent="0.2">
      <c r="A21" s="1420" t="s">
        <v>18</v>
      </c>
      <c r="B21" s="1421" t="s">
        <v>540</v>
      </c>
      <c r="C21" s="1422" t="s">
        <v>2</v>
      </c>
      <c r="D21" s="1423">
        <v>7.7000000000000007E-4</v>
      </c>
      <c r="E21" s="1427">
        <v>5.8999999999999998E-5</v>
      </c>
      <c r="F21" s="1420" t="s">
        <v>12</v>
      </c>
      <c r="G21" s="1420"/>
      <c r="H21" s="1426"/>
      <c r="I21" s="1420" t="s">
        <v>3</v>
      </c>
      <c r="J21" s="1420"/>
      <c r="K21" s="1427">
        <v>5.8999999999999998E-5</v>
      </c>
      <c r="L21" s="1420" t="s">
        <v>12</v>
      </c>
      <c r="M21" s="1420"/>
      <c r="N21" s="1426"/>
      <c r="O21" s="1420" t="s">
        <v>3</v>
      </c>
      <c r="P21" s="1426"/>
      <c r="Q21" s="1420" t="s">
        <v>3</v>
      </c>
      <c r="R21" s="1420"/>
      <c r="S21" s="1427">
        <v>5.8999999999999998E-5</v>
      </c>
      <c r="T21" s="1420" t="s">
        <v>12</v>
      </c>
      <c r="U21" s="1420"/>
      <c r="V21" s="1427">
        <v>5.8999999999999998E-5</v>
      </c>
      <c r="W21" s="1420" t="s">
        <v>12</v>
      </c>
      <c r="X21" s="1420"/>
      <c r="Y21" s="1427">
        <v>5.8999999999999998E-5</v>
      </c>
      <c r="Z21" s="1420" t="s">
        <v>12</v>
      </c>
      <c r="AA21" s="1420"/>
      <c r="AB21" s="1426"/>
      <c r="AC21" s="1420" t="s">
        <v>3</v>
      </c>
      <c r="AD21" s="1420"/>
      <c r="AE21" s="1427">
        <v>5.8999999999999998E-5</v>
      </c>
      <c r="AF21" s="1420" t="s">
        <v>12</v>
      </c>
      <c r="AG21" s="1426"/>
      <c r="AH21" s="1420" t="s">
        <v>3</v>
      </c>
      <c r="AI21" s="1420"/>
    </row>
    <row r="22" spans="1:35" s="1408" customFormat="1" x14ac:dyDescent="0.2">
      <c r="A22" s="1420" t="s">
        <v>19</v>
      </c>
      <c r="B22" s="1421" t="s">
        <v>540</v>
      </c>
      <c r="C22" s="1422" t="s">
        <v>2</v>
      </c>
      <c r="D22" s="1423">
        <v>1.6E-2</v>
      </c>
      <c r="E22" s="1427">
        <v>1E-3</v>
      </c>
      <c r="F22" s="1420" t="s">
        <v>12</v>
      </c>
      <c r="G22" s="1420"/>
      <c r="H22" s="1426"/>
      <c r="I22" s="1420" t="s">
        <v>3</v>
      </c>
      <c r="J22" s="1420"/>
      <c r="K22" s="1427">
        <v>1E-3</v>
      </c>
      <c r="L22" s="1420" t="s">
        <v>12</v>
      </c>
      <c r="M22" s="1420"/>
      <c r="N22" s="1426"/>
      <c r="O22" s="1420" t="s">
        <v>3</v>
      </c>
      <c r="P22" s="1426"/>
      <c r="Q22" s="1420" t="s">
        <v>3</v>
      </c>
      <c r="R22" s="1420"/>
      <c r="S22" s="1427">
        <v>1E-3</v>
      </c>
      <c r="T22" s="1420" t="s">
        <v>12</v>
      </c>
      <c r="U22" s="1420"/>
      <c r="V22" s="1427">
        <v>1E-3</v>
      </c>
      <c r="W22" s="1420" t="s">
        <v>12</v>
      </c>
      <c r="X22" s="1420"/>
      <c r="Y22" s="1427">
        <v>1E-3</v>
      </c>
      <c r="Z22" s="1420" t="s">
        <v>12</v>
      </c>
      <c r="AA22" s="1420"/>
      <c r="AB22" s="1426"/>
      <c r="AC22" s="1420" t="s">
        <v>3</v>
      </c>
      <c r="AD22" s="1420"/>
      <c r="AE22" s="1427">
        <v>1E-3</v>
      </c>
      <c r="AF22" s="1420" t="s">
        <v>12</v>
      </c>
      <c r="AG22" s="1426"/>
      <c r="AH22" s="1420" t="s">
        <v>3</v>
      </c>
      <c r="AI22" s="1420"/>
    </row>
    <row r="23" spans="1:35" s="1408" customFormat="1" x14ac:dyDescent="0.2">
      <c r="A23" s="1420" t="s">
        <v>20</v>
      </c>
      <c r="B23" s="1421" t="s">
        <v>540</v>
      </c>
      <c r="C23" s="1422" t="s">
        <v>2</v>
      </c>
      <c r="D23" s="1432">
        <v>5.0000000000000001E-3</v>
      </c>
      <c r="E23" s="1427">
        <v>8.0000000000000002E-3</v>
      </c>
      <c r="F23" s="1420" t="s">
        <v>12</v>
      </c>
      <c r="G23" s="1420"/>
      <c r="H23" s="1426"/>
      <c r="I23" s="1420" t="s">
        <v>3</v>
      </c>
      <c r="J23" s="1420"/>
      <c r="K23" s="1427">
        <v>8.0000000000000002E-3</v>
      </c>
      <c r="L23" s="1420" t="s">
        <v>12</v>
      </c>
      <c r="M23" s="1420"/>
      <c r="N23" s="1426"/>
      <c r="O23" s="1420" t="s">
        <v>3</v>
      </c>
      <c r="P23" s="1426"/>
      <c r="Q23" s="1420" t="s">
        <v>3</v>
      </c>
      <c r="R23" s="1420"/>
      <c r="S23" s="1427">
        <v>8.0000000000000002E-3</v>
      </c>
      <c r="T23" s="1420" t="s">
        <v>12</v>
      </c>
      <c r="U23" s="1420"/>
      <c r="V23" s="1427">
        <v>8.0000000000000002E-3</v>
      </c>
      <c r="W23" s="1420" t="s">
        <v>12</v>
      </c>
      <c r="X23" s="1420"/>
      <c r="Y23" s="1427">
        <v>8.0000000000000002E-3</v>
      </c>
      <c r="Z23" s="1420" t="s">
        <v>12</v>
      </c>
      <c r="AA23" s="1420"/>
      <c r="AB23" s="1426"/>
      <c r="AC23" s="1420" t="s">
        <v>3</v>
      </c>
      <c r="AD23" s="1420"/>
      <c r="AE23" s="1427">
        <v>8.0000000000000002E-3</v>
      </c>
      <c r="AF23" s="1420" t="s">
        <v>12</v>
      </c>
      <c r="AG23" s="1426"/>
      <c r="AH23" s="1420" t="s">
        <v>3</v>
      </c>
      <c r="AI23" s="1420"/>
    </row>
    <row r="24" spans="1:35" s="1408" customFormat="1" x14ac:dyDescent="0.2">
      <c r="A24" s="1420" t="s">
        <v>21</v>
      </c>
      <c r="B24" s="1421" t="s">
        <v>540</v>
      </c>
      <c r="C24" s="1422" t="s">
        <v>2</v>
      </c>
      <c r="D24" s="1432">
        <v>1.1999999999999999E-4</v>
      </c>
      <c r="E24" s="1427">
        <v>3.0000000000000001E-3</v>
      </c>
      <c r="F24" s="1420" t="s">
        <v>12</v>
      </c>
      <c r="G24" s="1420"/>
      <c r="H24" s="1426"/>
      <c r="I24" s="1420" t="s">
        <v>3</v>
      </c>
      <c r="J24" s="1420"/>
      <c r="K24" s="1427">
        <v>3.0000000000000001E-3</v>
      </c>
      <c r="L24" s="1420" t="s">
        <v>12</v>
      </c>
      <c r="M24" s="1420"/>
      <c r="N24" s="1426"/>
      <c r="O24" s="1420" t="s">
        <v>3</v>
      </c>
      <c r="P24" s="1426"/>
      <c r="Q24" s="1420" t="s">
        <v>3</v>
      </c>
      <c r="R24" s="1420"/>
      <c r="S24" s="1427">
        <v>3.0000000000000001E-3</v>
      </c>
      <c r="T24" s="1420" t="s">
        <v>12</v>
      </c>
      <c r="U24" s="1420"/>
      <c r="V24" s="1427">
        <v>3.0000000000000001E-3</v>
      </c>
      <c r="W24" s="1420" t="s">
        <v>12</v>
      </c>
      <c r="X24" s="1420"/>
      <c r="Y24" s="1427">
        <v>3.0000000000000001E-3</v>
      </c>
      <c r="Z24" s="1420" t="s">
        <v>12</v>
      </c>
      <c r="AA24" s="1420"/>
      <c r="AB24" s="1426"/>
      <c r="AC24" s="1420" t="s">
        <v>3</v>
      </c>
      <c r="AD24" s="1420"/>
      <c r="AE24" s="1427">
        <v>3.0000000000000001E-3</v>
      </c>
      <c r="AF24" s="1420" t="s">
        <v>12</v>
      </c>
      <c r="AG24" s="1426"/>
      <c r="AH24" s="1420" t="s">
        <v>3</v>
      </c>
      <c r="AI24" s="1420"/>
    </row>
    <row r="25" spans="1:35" s="1408" customFormat="1" ht="12.75" customHeight="1" x14ac:dyDescent="0.2">
      <c r="A25" s="1425" t="s">
        <v>22</v>
      </c>
      <c r="B25" s="1433" t="s">
        <v>540</v>
      </c>
      <c r="C25" s="1434">
        <v>3.6499999999999998E-2</v>
      </c>
      <c r="D25" s="1416" t="s">
        <v>2</v>
      </c>
      <c r="E25" s="1435">
        <v>7.8200000000000006E-2</v>
      </c>
      <c r="F25" s="1425"/>
      <c r="G25" s="1219" t="str">
        <f>(IF(((E25/$C25)&lt;10),"&lt;10",ROUND((E25/$C25),0)))</f>
        <v>&lt;10</v>
      </c>
      <c r="H25" s="1435">
        <v>9.0800000000000006E-2</v>
      </c>
      <c r="I25" s="1425"/>
      <c r="J25" s="1219" t="str">
        <f>(IF(((H25/$C25)&lt;10),"&lt;10",ROUND((H25/$C25),0)))</f>
        <v>&lt;10</v>
      </c>
      <c r="K25" s="1435">
        <v>6.1699999999999998E-2</v>
      </c>
      <c r="L25" s="1425"/>
      <c r="M25" s="1219" t="str">
        <f>(IF(((K25/$C25)&lt;10),"&lt;10",ROUND((K25/$C25),0)))</f>
        <v>&lt;10</v>
      </c>
      <c r="N25" s="1436">
        <v>1.9800000000000002E-2</v>
      </c>
      <c r="O25" s="1425" t="s">
        <v>8</v>
      </c>
      <c r="P25" s="1435">
        <v>0.81799999999999995</v>
      </c>
      <c r="Q25" s="1425"/>
      <c r="R25" s="1219">
        <f>(IF(((P25/$C25)&lt;10),"&lt;10",ROUND((P25/$C25),0)))</f>
        <v>22</v>
      </c>
      <c r="S25" s="1435">
        <v>0.98299999999999998</v>
      </c>
      <c r="T25" s="1425"/>
      <c r="U25" s="1219">
        <f>(IF(((S25/$C25)&lt;10),"&lt;10",ROUND((S25/$C25),0)))</f>
        <v>27</v>
      </c>
      <c r="V25" s="1435">
        <v>5.4199999999999998E-2</v>
      </c>
      <c r="W25" s="1425"/>
      <c r="X25" s="1219" t="str">
        <f>(IF(((V25/$C25)&lt;10),"&lt;10",ROUND((V25/$C25),0)))</f>
        <v>&lt;10</v>
      </c>
      <c r="Y25" s="1435">
        <v>5.57E-2</v>
      </c>
      <c r="Z25" s="1425"/>
      <c r="AA25" s="1219" t="str">
        <f>(IF(((Y25/$C25)&lt;10),"&lt;10",ROUND((Y25/$C25),0)))</f>
        <v>&lt;10</v>
      </c>
      <c r="AB25" s="1437">
        <v>0.87</v>
      </c>
      <c r="AC25" s="1425"/>
      <c r="AD25" s="1219">
        <f>(IF(((AB25/$C25)&lt;10),"&lt;10",ROUND((AB25/$C25),0)))</f>
        <v>24</v>
      </c>
      <c r="AE25" s="1436">
        <v>1.7100000000000001E-2</v>
      </c>
      <c r="AF25" s="1425" t="s">
        <v>8</v>
      </c>
      <c r="AG25" s="1435">
        <v>0.38200000000000001</v>
      </c>
      <c r="AH25" s="1425"/>
      <c r="AI25" s="1219">
        <f>(IF(((AG25/$C25)&lt;10),"&lt;10",ROUND((AG25/$C25),0)))</f>
        <v>10</v>
      </c>
    </row>
    <row r="26" spans="1:35" s="1408" customFormat="1" ht="12.75" customHeight="1" x14ac:dyDescent="0.2">
      <c r="A26" s="1438" t="s">
        <v>238</v>
      </c>
      <c r="B26" s="1401"/>
      <c r="C26" s="1401"/>
      <c r="D26" s="1401"/>
      <c r="E26" s="1410"/>
      <c r="F26" s="1411"/>
      <c r="G26" s="1411"/>
      <c r="H26" s="1410"/>
      <c r="I26" s="1411"/>
      <c r="J26" s="1411"/>
      <c r="K26" s="1410"/>
      <c r="L26" s="1411"/>
      <c r="M26" s="1411"/>
      <c r="N26" s="1410"/>
      <c r="O26" s="1411"/>
      <c r="P26" s="1410"/>
      <c r="Q26" s="1411"/>
      <c r="R26" s="1411"/>
      <c r="S26" s="1410"/>
      <c r="T26" s="1411"/>
      <c r="U26" s="1411"/>
      <c r="V26" s="1410"/>
      <c r="W26" s="1411"/>
      <c r="X26" s="1411"/>
      <c r="Y26" s="1410"/>
      <c r="Z26" s="1411"/>
      <c r="AA26" s="1411"/>
      <c r="AB26" s="1410"/>
      <c r="AC26" s="1411"/>
      <c r="AD26" s="1411"/>
      <c r="AE26" s="1410"/>
      <c r="AF26" s="1411"/>
      <c r="AG26" s="1410"/>
      <c r="AH26" s="1411"/>
      <c r="AI26" s="1411"/>
    </row>
    <row r="27" spans="1:35" s="1408" customFormat="1" ht="12.75" customHeight="1" x14ac:dyDescent="0.2">
      <c r="A27" s="1439" t="s">
        <v>45</v>
      </c>
      <c r="B27" s="1440" t="s">
        <v>591</v>
      </c>
      <c r="C27" s="1441" t="s">
        <v>2</v>
      </c>
      <c r="D27" s="1423">
        <v>0.2</v>
      </c>
      <c r="E27" s="1419">
        <v>4.7600000000000003E-2</v>
      </c>
      <c r="F27" s="1413" t="s">
        <v>12</v>
      </c>
      <c r="G27" s="1413"/>
      <c r="H27" s="1418"/>
      <c r="I27" s="1413" t="s">
        <v>3</v>
      </c>
      <c r="J27" s="1413"/>
      <c r="K27" s="1419">
        <v>4.7600000000000003E-2</v>
      </c>
      <c r="L27" s="1413" t="s">
        <v>12</v>
      </c>
      <c r="M27" s="1413"/>
      <c r="N27" s="1418"/>
      <c r="O27" s="1413" t="s">
        <v>3</v>
      </c>
      <c r="P27" s="1418"/>
      <c r="Q27" s="1413" t="s">
        <v>3</v>
      </c>
      <c r="R27" s="1413"/>
      <c r="S27" s="1419">
        <v>4.7600000000000003E-2</v>
      </c>
      <c r="T27" s="1413" t="s">
        <v>12</v>
      </c>
      <c r="U27" s="1413"/>
      <c r="V27" s="1419">
        <v>4.7600000000000003E-2</v>
      </c>
      <c r="W27" s="1413" t="s">
        <v>12</v>
      </c>
      <c r="X27" s="1413"/>
      <c r="Y27" s="1418"/>
      <c r="Z27" s="1413" t="s">
        <v>3</v>
      </c>
      <c r="AA27" s="1413"/>
      <c r="AB27" s="1418"/>
      <c r="AC27" s="1413" t="s">
        <v>3</v>
      </c>
      <c r="AD27" s="1413"/>
      <c r="AE27" s="1419">
        <v>4.7600000000000003E-2</v>
      </c>
      <c r="AF27" s="1413" t="s">
        <v>12</v>
      </c>
      <c r="AG27" s="1418"/>
      <c r="AH27" s="1413" t="s">
        <v>3</v>
      </c>
      <c r="AI27" s="1413"/>
    </row>
    <row r="28" spans="1:35" s="1408" customFormat="1" ht="12.75" customHeight="1" x14ac:dyDescent="0.2">
      <c r="A28" s="1442" t="s">
        <v>46</v>
      </c>
      <c r="B28" s="1423" t="s">
        <v>591</v>
      </c>
      <c r="C28" s="1441" t="s">
        <v>2</v>
      </c>
      <c r="D28" s="1432">
        <v>0.2</v>
      </c>
      <c r="E28" s="1427">
        <v>4.7600000000000003E-2</v>
      </c>
      <c r="F28" s="1420" t="s">
        <v>12</v>
      </c>
      <c r="G28" s="1420"/>
      <c r="H28" s="1426"/>
      <c r="I28" s="1420" t="s">
        <v>3</v>
      </c>
      <c r="J28" s="1420"/>
      <c r="K28" s="1427">
        <v>4.7600000000000003E-2</v>
      </c>
      <c r="L28" s="1420" t="s">
        <v>12</v>
      </c>
      <c r="M28" s="1420"/>
      <c r="N28" s="1426"/>
      <c r="O28" s="1420" t="s">
        <v>3</v>
      </c>
      <c r="P28" s="1426"/>
      <c r="Q28" s="1420" t="s">
        <v>3</v>
      </c>
      <c r="R28" s="1420"/>
      <c r="S28" s="1427">
        <v>4.7600000000000003E-2</v>
      </c>
      <c r="T28" s="1420" t="s">
        <v>12</v>
      </c>
      <c r="U28" s="1420"/>
      <c r="V28" s="1427">
        <v>4.7600000000000003E-2</v>
      </c>
      <c r="W28" s="1420" t="s">
        <v>12</v>
      </c>
      <c r="X28" s="1420"/>
      <c r="Y28" s="1426"/>
      <c r="Z28" s="1420" t="s">
        <v>3</v>
      </c>
      <c r="AA28" s="1420"/>
      <c r="AB28" s="1426"/>
      <c r="AC28" s="1420" t="s">
        <v>3</v>
      </c>
      <c r="AD28" s="1420"/>
      <c r="AE28" s="1427">
        <v>4.7600000000000003E-2</v>
      </c>
      <c r="AF28" s="1420" t="s">
        <v>12</v>
      </c>
      <c r="AG28" s="1426"/>
      <c r="AH28" s="1420" t="s">
        <v>3</v>
      </c>
      <c r="AI28" s="1420"/>
    </row>
    <row r="29" spans="1:35" s="1408" customFormat="1" ht="12.75" customHeight="1" x14ac:dyDescent="0.2">
      <c r="A29" s="1439" t="s">
        <v>47</v>
      </c>
      <c r="B29" s="1423" t="s">
        <v>591</v>
      </c>
      <c r="C29" s="1441" t="s">
        <v>2</v>
      </c>
      <c r="D29" s="1423">
        <v>0.2</v>
      </c>
      <c r="E29" s="1427">
        <v>4.7600000000000003E-2</v>
      </c>
      <c r="F29" s="1420" t="s">
        <v>12</v>
      </c>
      <c r="G29" s="1420"/>
      <c r="H29" s="1426"/>
      <c r="I29" s="1420" t="s">
        <v>3</v>
      </c>
      <c r="J29" s="1420"/>
      <c r="K29" s="1427">
        <v>4.7600000000000003E-2</v>
      </c>
      <c r="L29" s="1420" t="s">
        <v>12</v>
      </c>
      <c r="M29" s="1420"/>
      <c r="N29" s="1426"/>
      <c r="O29" s="1420" t="s">
        <v>3</v>
      </c>
      <c r="P29" s="1426"/>
      <c r="Q29" s="1420" t="s">
        <v>3</v>
      </c>
      <c r="R29" s="1420"/>
      <c r="S29" s="1427">
        <v>4.7600000000000003E-2</v>
      </c>
      <c r="T29" s="1420" t="s">
        <v>12</v>
      </c>
      <c r="U29" s="1420"/>
      <c r="V29" s="1427">
        <v>4.7600000000000003E-2</v>
      </c>
      <c r="W29" s="1420" t="s">
        <v>12</v>
      </c>
      <c r="X29" s="1420"/>
      <c r="Y29" s="1426"/>
      <c r="Z29" s="1420" t="s">
        <v>3</v>
      </c>
      <c r="AA29" s="1420"/>
      <c r="AB29" s="1426"/>
      <c r="AC29" s="1420" t="s">
        <v>3</v>
      </c>
      <c r="AD29" s="1420"/>
      <c r="AE29" s="1427">
        <v>4.7600000000000003E-2</v>
      </c>
      <c r="AF29" s="1420" t="s">
        <v>12</v>
      </c>
      <c r="AG29" s="1426"/>
      <c r="AH29" s="1420" t="s">
        <v>3</v>
      </c>
      <c r="AI29" s="1420"/>
    </row>
    <row r="30" spans="1:35" s="1408" customFormat="1" ht="12.75" customHeight="1" x14ac:dyDescent="0.2">
      <c r="A30" s="1439" t="s">
        <v>685</v>
      </c>
      <c r="B30" s="1423" t="s">
        <v>591</v>
      </c>
      <c r="C30" s="1431">
        <v>1.1999999999999999E-3</v>
      </c>
      <c r="D30" s="1441" t="s">
        <v>2</v>
      </c>
      <c r="E30" s="1427">
        <v>4.7600000000000003E-2</v>
      </c>
      <c r="F30" s="1420" t="s">
        <v>12</v>
      </c>
      <c r="G30" s="1420"/>
      <c r="H30" s="1426"/>
      <c r="I30" s="1420" t="s">
        <v>3</v>
      </c>
      <c r="J30" s="1420"/>
      <c r="K30" s="1427">
        <v>4.7600000000000003E-2</v>
      </c>
      <c r="L30" s="1420" t="s">
        <v>12</v>
      </c>
      <c r="M30" s="1420"/>
      <c r="N30" s="1426"/>
      <c r="O30" s="1420" t="s">
        <v>3</v>
      </c>
      <c r="P30" s="1426"/>
      <c r="Q30" s="1420" t="s">
        <v>3</v>
      </c>
      <c r="R30" s="1420"/>
      <c r="S30" s="1427">
        <v>4.7600000000000003E-2</v>
      </c>
      <c r="T30" s="1420" t="s">
        <v>12</v>
      </c>
      <c r="U30" s="1420"/>
      <c r="V30" s="1427">
        <v>4.7600000000000003E-2</v>
      </c>
      <c r="W30" s="1420" t="s">
        <v>12</v>
      </c>
      <c r="X30" s="1420"/>
      <c r="Y30" s="1426"/>
      <c r="Z30" s="1420" t="s">
        <v>3</v>
      </c>
      <c r="AA30" s="1420"/>
      <c r="AB30" s="1426"/>
      <c r="AC30" s="1420" t="s">
        <v>3</v>
      </c>
      <c r="AD30" s="1420"/>
      <c r="AE30" s="1427">
        <v>4.7600000000000003E-2</v>
      </c>
      <c r="AF30" s="1420" t="s">
        <v>12</v>
      </c>
      <c r="AG30" s="1426"/>
      <c r="AH30" s="1420" t="s">
        <v>3</v>
      </c>
      <c r="AI30" s="1420"/>
    </row>
    <row r="31" spans="1:35" s="1408" customFormat="1" ht="12.75" customHeight="1" x14ac:dyDescent="0.2">
      <c r="A31" s="1439" t="s">
        <v>686</v>
      </c>
      <c r="B31" s="1423" t="s">
        <v>591</v>
      </c>
      <c r="C31" s="1431">
        <v>1.2E-4</v>
      </c>
      <c r="D31" s="1441" t="s">
        <v>2</v>
      </c>
      <c r="E31" s="1427">
        <v>4.7600000000000003E-2</v>
      </c>
      <c r="F31" s="1420" t="s">
        <v>12</v>
      </c>
      <c r="G31" s="1420"/>
      <c r="H31" s="1426"/>
      <c r="I31" s="1420" t="s">
        <v>3</v>
      </c>
      <c r="J31" s="1420"/>
      <c r="K31" s="1427">
        <v>4.7600000000000003E-2</v>
      </c>
      <c r="L31" s="1420" t="s">
        <v>12</v>
      </c>
      <c r="M31" s="1420"/>
      <c r="N31" s="1426"/>
      <c r="O31" s="1420" t="s">
        <v>3</v>
      </c>
      <c r="P31" s="1426"/>
      <c r="Q31" s="1420" t="s">
        <v>3</v>
      </c>
      <c r="R31" s="1420"/>
      <c r="S31" s="1427">
        <v>4.7600000000000003E-2</v>
      </c>
      <c r="T31" s="1420" t="s">
        <v>12</v>
      </c>
      <c r="U31" s="1420"/>
      <c r="V31" s="1427">
        <v>4.7600000000000003E-2</v>
      </c>
      <c r="W31" s="1420" t="s">
        <v>12</v>
      </c>
      <c r="X31" s="1420"/>
      <c r="Y31" s="1426"/>
      <c r="Z31" s="1420" t="s">
        <v>3</v>
      </c>
      <c r="AA31" s="1420"/>
      <c r="AB31" s="1426"/>
      <c r="AC31" s="1420" t="s">
        <v>3</v>
      </c>
      <c r="AD31" s="1420"/>
      <c r="AE31" s="1427">
        <v>4.7600000000000003E-2</v>
      </c>
      <c r="AF31" s="1420" t="s">
        <v>12</v>
      </c>
      <c r="AG31" s="1426"/>
      <c r="AH31" s="1420" t="s">
        <v>3</v>
      </c>
      <c r="AI31" s="1420"/>
    </row>
    <row r="32" spans="1:35" s="1408" customFormat="1" ht="12.75" customHeight="1" x14ac:dyDescent="0.2">
      <c r="A32" s="1439" t="s">
        <v>687</v>
      </c>
      <c r="B32" s="1423" t="s">
        <v>591</v>
      </c>
      <c r="C32" s="1431">
        <v>1.1999999999999999E-3</v>
      </c>
      <c r="D32" s="1441" t="s">
        <v>2</v>
      </c>
      <c r="E32" s="1427">
        <v>4.7600000000000003E-2</v>
      </c>
      <c r="F32" s="1420" t="s">
        <v>12</v>
      </c>
      <c r="G32" s="1420"/>
      <c r="H32" s="1426"/>
      <c r="I32" s="1420" t="s">
        <v>3</v>
      </c>
      <c r="J32" s="1420"/>
      <c r="K32" s="1427">
        <v>4.7600000000000003E-2</v>
      </c>
      <c r="L32" s="1420" t="s">
        <v>12</v>
      </c>
      <c r="M32" s="1420"/>
      <c r="N32" s="1426"/>
      <c r="O32" s="1420" t="s">
        <v>3</v>
      </c>
      <c r="P32" s="1426"/>
      <c r="Q32" s="1420" t="s">
        <v>3</v>
      </c>
      <c r="R32" s="1420"/>
      <c r="S32" s="1427">
        <v>4.7600000000000003E-2</v>
      </c>
      <c r="T32" s="1420" t="s">
        <v>12</v>
      </c>
      <c r="U32" s="1420"/>
      <c r="V32" s="1427">
        <v>4.7600000000000003E-2</v>
      </c>
      <c r="W32" s="1420" t="s">
        <v>12</v>
      </c>
      <c r="X32" s="1420"/>
      <c r="Y32" s="1426"/>
      <c r="Z32" s="1420" t="s">
        <v>3</v>
      </c>
      <c r="AA32" s="1420"/>
      <c r="AB32" s="1426"/>
      <c r="AC32" s="1420" t="s">
        <v>3</v>
      </c>
      <c r="AD32" s="1420"/>
      <c r="AE32" s="1427">
        <v>4.7600000000000003E-2</v>
      </c>
      <c r="AF32" s="1420" t="s">
        <v>12</v>
      </c>
      <c r="AG32" s="1426"/>
      <c r="AH32" s="1420" t="s">
        <v>3</v>
      </c>
      <c r="AI32" s="1420"/>
    </row>
    <row r="33" spans="1:35" s="1408" customFormat="1" ht="12.75" customHeight="1" x14ac:dyDescent="0.2">
      <c r="A33" s="1442" t="s">
        <v>688</v>
      </c>
      <c r="B33" s="1423" t="s">
        <v>591</v>
      </c>
      <c r="C33" s="1441" t="s">
        <v>2</v>
      </c>
      <c r="D33" s="1432">
        <v>0.2</v>
      </c>
      <c r="E33" s="1427">
        <v>4.7600000000000003E-2</v>
      </c>
      <c r="F33" s="1420" t="s">
        <v>12</v>
      </c>
      <c r="G33" s="1420"/>
      <c r="H33" s="1426"/>
      <c r="I33" s="1420" t="s">
        <v>3</v>
      </c>
      <c r="J33" s="1420"/>
      <c r="K33" s="1427">
        <v>4.7600000000000003E-2</v>
      </c>
      <c r="L33" s="1420" t="s">
        <v>12</v>
      </c>
      <c r="M33" s="1420"/>
      <c r="N33" s="1426"/>
      <c r="O33" s="1420" t="s">
        <v>3</v>
      </c>
      <c r="P33" s="1426"/>
      <c r="Q33" s="1420" t="s">
        <v>3</v>
      </c>
      <c r="R33" s="1420"/>
      <c r="S33" s="1427">
        <v>4.7600000000000003E-2</v>
      </c>
      <c r="T33" s="1420" t="s">
        <v>12</v>
      </c>
      <c r="U33" s="1420"/>
      <c r="V33" s="1427">
        <v>4.7600000000000003E-2</v>
      </c>
      <c r="W33" s="1420" t="s">
        <v>12</v>
      </c>
      <c r="X33" s="1420"/>
      <c r="Y33" s="1426"/>
      <c r="Z33" s="1420" t="s">
        <v>3</v>
      </c>
      <c r="AA33" s="1420"/>
      <c r="AB33" s="1426"/>
      <c r="AC33" s="1420" t="s">
        <v>3</v>
      </c>
      <c r="AD33" s="1420"/>
      <c r="AE33" s="1427">
        <v>4.7600000000000003E-2</v>
      </c>
      <c r="AF33" s="1420" t="s">
        <v>12</v>
      </c>
      <c r="AG33" s="1426"/>
      <c r="AH33" s="1420" t="s">
        <v>3</v>
      </c>
      <c r="AI33" s="1420"/>
    </row>
    <row r="34" spans="1:35" s="1408" customFormat="1" ht="12.75" customHeight="1" x14ac:dyDescent="0.2">
      <c r="A34" s="1439" t="s">
        <v>689</v>
      </c>
      <c r="B34" s="1423" t="s">
        <v>591</v>
      </c>
      <c r="C34" s="1431">
        <v>1.2999999999999999E-3</v>
      </c>
      <c r="D34" s="1441" t="s">
        <v>2</v>
      </c>
      <c r="E34" s="1427">
        <v>4.7600000000000003E-2</v>
      </c>
      <c r="F34" s="1420" t="s">
        <v>12</v>
      </c>
      <c r="G34" s="1420"/>
      <c r="H34" s="1426"/>
      <c r="I34" s="1420" t="s">
        <v>3</v>
      </c>
      <c r="J34" s="1420"/>
      <c r="K34" s="1427">
        <v>4.7600000000000003E-2</v>
      </c>
      <c r="L34" s="1420" t="s">
        <v>12</v>
      </c>
      <c r="M34" s="1420"/>
      <c r="N34" s="1426"/>
      <c r="O34" s="1420" t="s">
        <v>3</v>
      </c>
      <c r="P34" s="1426"/>
      <c r="Q34" s="1420" t="s">
        <v>3</v>
      </c>
      <c r="R34" s="1420"/>
      <c r="S34" s="1427">
        <v>4.7600000000000003E-2</v>
      </c>
      <c r="T34" s="1420" t="s">
        <v>12</v>
      </c>
      <c r="U34" s="1420"/>
      <c r="V34" s="1427">
        <v>4.7600000000000003E-2</v>
      </c>
      <c r="W34" s="1420" t="s">
        <v>12</v>
      </c>
      <c r="X34" s="1420"/>
      <c r="Y34" s="1426"/>
      <c r="Z34" s="1420" t="s">
        <v>3</v>
      </c>
      <c r="AA34" s="1420"/>
      <c r="AB34" s="1426"/>
      <c r="AC34" s="1420" t="s">
        <v>3</v>
      </c>
      <c r="AD34" s="1420"/>
      <c r="AE34" s="1427">
        <v>4.7600000000000003E-2</v>
      </c>
      <c r="AF34" s="1420" t="s">
        <v>12</v>
      </c>
      <c r="AG34" s="1426"/>
      <c r="AH34" s="1420" t="s">
        <v>3</v>
      </c>
      <c r="AI34" s="1420"/>
    </row>
    <row r="35" spans="1:35" s="1408" customFormat="1" ht="12.75" customHeight="1" x14ac:dyDescent="0.2">
      <c r="A35" s="1439" t="s">
        <v>52</v>
      </c>
      <c r="B35" s="1423" t="s">
        <v>591</v>
      </c>
      <c r="C35" s="1431">
        <v>1.2999999999999999E-3</v>
      </c>
      <c r="D35" s="1441" t="s">
        <v>2</v>
      </c>
      <c r="E35" s="1427">
        <v>4.7600000000000003E-2</v>
      </c>
      <c r="F35" s="1420" t="s">
        <v>12</v>
      </c>
      <c r="G35" s="1420"/>
      <c r="H35" s="1426"/>
      <c r="I35" s="1420" t="s">
        <v>3</v>
      </c>
      <c r="J35" s="1420"/>
      <c r="K35" s="1427">
        <v>4.7600000000000003E-2</v>
      </c>
      <c r="L35" s="1420" t="s">
        <v>12</v>
      </c>
      <c r="M35" s="1420"/>
      <c r="N35" s="1426"/>
      <c r="O35" s="1420" t="s">
        <v>3</v>
      </c>
      <c r="P35" s="1426"/>
      <c r="Q35" s="1420" t="s">
        <v>3</v>
      </c>
      <c r="R35" s="1420"/>
      <c r="S35" s="1427">
        <v>4.7600000000000003E-2</v>
      </c>
      <c r="T35" s="1420" t="s">
        <v>12</v>
      </c>
      <c r="U35" s="1420"/>
      <c r="V35" s="1427">
        <v>4.7600000000000003E-2</v>
      </c>
      <c r="W35" s="1420" t="s">
        <v>12</v>
      </c>
      <c r="X35" s="1420"/>
      <c r="Y35" s="1426"/>
      <c r="Z35" s="1420" t="s">
        <v>3</v>
      </c>
      <c r="AA35" s="1420"/>
      <c r="AB35" s="1426"/>
      <c r="AC35" s="1420" t="s">
        <v>3</v>
      </c>
      <c r="AD35" s="1420"/>
      <c r="AE35" s="1427">
        <v>4.7600000000000003E-2</v>
      </c>
      <c r="AF35" s="1420" t="s">
        <v>12</v>
      </c>
      <c r="AG35" s="1426"/>
      <c r="AH35" s="1420" t="s">
        <v>3</v>
      </c>
      <c r="AI35" s="1420"/>
    </row>
    <row r="36" spans="1:35" s="1408" customFormat="1" ht="12.75" customHeight="1" x14ac:dyDescent="0.2">
      <c r="A36" s="1439" t="s">
        <v>690</v>
      </c>
      <c r="B36" s="1423" t="s">
        <v>591</v>
      </c>
      <c r="C36" s="1431">
        <v>1.2E-4</v>
      </c>
      <c r="D36" s="1441" t="s">
        <v>2</v>
      </c>
      <c r="E36" s="1427">
        <v>9.5200000000000007E-2</v>
      </c>
      <c r="F36" s="1420" t="s">
        <v>12</v>
      </c>
      <c r="G36" s="1420"/>
      <c r="H36" s="1426"/>
      <c r="I36" s="1420" t="s">
        <v>3</v>
      </c>
      <c r="J36" s="1420"/>
      <c r="K36" s="1427">
        <v>9.5200000000000007E-2</v>
      </c>
      <c r="L36" s="1420" t="s">
        <v>12</v>
      </c>
      <c r="M36" s="1420"/>
      <c r="N36" s="1426"/>
      <c r="O36" s="1420" t="s">
        <v>3</v>
      </c>
      <c r="P36" s="1426"/>
      <c r="Q36" s="1420" t="s">
        <v>3</v>
      </c>
      <c r="R36" s="1420"/>
      <c r="S36" s="1427">
        <v>9.5200000000000007E-2</v>
      </c>
      <c r="T36" s="1420" t="s">
        <v>12</v>
      </c>
      <c r="U36" s="1420"/>
      <c r="V36" s="1427">
        <v>9.5200000000000007E-2</v>
      </c>
      <c r="W36" s="1420" t="s">
        <v>12</v>
      </c>
      <c r="X36" s="1420"/>
      <c r="Y36" s="1426"/>
      <c r="Z36" s="1420" t="s">
        <v>3</v>
      </c>
      <c r="AA36" s="1420"/>
      <c r="AB36" s="1426"/>
      <c r="AC36" s="1420" t="s">
        <v>3</v>
      </c>
      <c r="AD36" s="1420"/>
      <c r="AE36" s="1427">
        <v>9.5200000000000007E-2</v>
      </c>
      <c r="AF36" s="1420" t="s">
        <v>12</v>
      </c>
      <c r="AG36" s="1426"/>
      <c r="AH36" s="1420" t="s">
        <v>3</v>
      </c>
      <c r="AI36" s="1420"/>
    </row>
    <row r="37" spans="1:35" s="1408" customFormat="1" ht="12.75" customHeight="1" x14ac:dyDescent="0.2">
      <c r="A37" s="1439" t="s">
        <v>54</v>
      </c>
      <c r="B37" s="1423" t="s">
        <v>591</v>
      </c>
      <c r="C37" s="1441" t="s">
        <v>2</v>
      </c>
      <c r="D37" s="1423">
        <v>0.2</v>
      </c>
      <c r="E37" s="1427">
        <v>4.7600000000000003E-2</v>
      </c>
      <c r="F37" s="1420" t="s">
        <v>12</v>
      </c>
      <c r="G37" s="1420"/>
      <c r="H37" s="1426"/>
      <c r="I37" s="1420" t="s">
        <v>3</v>
      </c>
      <c r="J37" s="1420"/>
      <c r="K37" s="1427">
        <v>4.7600000000000003E-2</v>
      </c>
      <c r="L37" s="1420" t="s">
        <v>12</v>
      </c>
      <c r="M37" s="1420"/>
      <c r="N37" s="1426"/>
      <c r="O37" s="1420" t="s">
        <v>3</v>
      </c>
      <c r="P37" s="1426"/>
      <c r="Q37" s="1420" t="s">
        <v>3</v>
      </c>
      <c r="R37" s="1420"/>
      <c r="S37" s="1427">
        <v>4.7600000000000003E-2</v>
      </c>
      <c r="T37" s="1420" t="s">
        <v>12</v>
      </c>
      <c r="U37" s="1420"/>
      <c r="V37" s="1427">
        <v>0.10299999999999999</v>
      </c>
      <c r="W37" s="1420"/>
      <c r="X37" s="1420"/>
      <c r="Y37" s="1426"/>
      <c r="Z37" s="1420" t="s">
        <v>3</v>
      </c>
      <c r="AA37" s="1420"/>
      <c r="AB37" s="1426"/>
      <c r="AC37" s="1420" t="s">
        <v>3</v>
      </c>
      <c r="AD37" s="1420"/>
      <c r="AE37" s="1427">
        <v>4.7600000000000003E-2</v>
      </c>
      <c r="AF37" s="1420" t="s">
        <v>12</v>
      </c>
      <c r="AG37" s="1426"/>
      <c r="AH37" s="1420" t="s">
        <v>3</v>
      </c>
      <c r="AI37" s="1420"/>
    </row>
    <row r="38" spans="1:35" s="1408" customFormat="1" ht="12.75" customHeight="1" x14ac:dyDescent="0.2">
      <c r="A38" s="1439" t="s">
        <v>55</v>
      </c>
      <c r="B38" s="1423" t="s">
        <v>591</v>
      </c>
      <c r="C38" s="1441" t="s">
        <v>2</v>
      </c>
      <c r="D38" s="1423">
        <v>0.2</v>
      </c>
      <c r="E38" s="1427">
        <v>4.7600000000000003E-2</v>
      </c>
      <c r="F38" s="1420" t="s">
        <v>12</v>
      </c>
      <c r="G38" s="1420"/>
      <c r="H38" s="1426"/>
      <c r="I38" s="1420" t="s">
        <v>3</v>
      </c>
      <c r="J38" s="1420"/>
      <c r="K38" s="1427">
        <v>4.7600000000000003E-2</v>
      </c>
      <c r="L38" s="1420" t="s">
        <v>12</v>
      </c>
      <c r="M38" s="1420"/>
      <c r="N38" s="1426"/>
      <c r="O38" s="1420" t="s">
        <v>3</v>
      </c>
      <c r="P38" s="1426"/>
      <c r="Q38" s="1420" t="s">
        <v>3</v>
      </c>
      <c r="R38" s="1420"/>
      <c r="S38" s="1427">
        <v>4.7600000000000003E-2</v>
      </c>
      <c r="T38" s="1420" t="s">
        <v>12</v>
      </c>
      <c r="U38" s="1420"/>
      <c r="V38" s="1427">
        <v>4.7600000000000003E-2</v>
      </c>
      <c r="W38" s="1420" t="s">
        <v>12</v>
      </c>
      <c r="X38" s="1420"/>
      <c r="Y38" s="1426"/>
      <c r="Z38" s="1420" t="s">
        <v>3</v>
      </c>
      <c r="AA38" s="1420"/>
      <c r="AB38" s="1426"/>
      <c r="AC38" s="1420" t="s">
        <v>3</v>
      </c>
      <c r="AD38" s="1420"/>
      <c r="AE38" s="1427">
        <v>4.7600000000000003E-2</v>
      </c>
      <c r="AF38" s="1420" t="s">
        <v>12</v>
      </c>
      <c r="AG38" s="1426"/>
      <c r="AH38" s="1420" t="s">
        <v>3</v>
      </c>
      <c r="AI38" s="1420"/>
    </row>
    <row r="39" spans="1:35" s="1408" customFormat="1" ht="12.75" customHeight="1" x14ac:dyDescent="0.2">
      <c r="A39" s="1439" t="s">
        <v>691</v>
      </c>
      <c r="B39" s="1423" t="s">
        <v>591</v>
      </c>
      <c r="C39" s="1431">
        <v>1.1999999999999999E-3</v>
      </c>
      <c r="D39" s="1441" t="s">
        <v>2</v>
      </c>
      <c r="E39" s="1427">
        <v>4.7600000000000003E-2</v>
      </c>
      <c r="F39" s="1420" t="s">
        <v>12</v>
      </c>
      <c r="G39" s="1420"/>
      <c r="H39" s="1426"/>
      <c r="I39" s="1420" t="s">
        <v>3</v>
      </c>
      <c r="J39" s="1420"/>
      <c r="K39" s="1427">
        <v>4.7600000000000003E-2</v>
      </c>
      <c r="L39" s="1420" t="s">
        <v>12</v>
      </c>
      <c r="M39" s="1420"/>
      <c r="N39" s="1426"/>
      <c r="O39" s="1420" t="s">
        <v>3</v>
      </c>
      <c r="P39" s="1426"/>
      <c r="Q39" s="1420" t="s">
        <v>3</v>
      </c>
      <c r="R39" s="1420"/>
      <c r="S39" s="1427">
        <v>4.7600000000000003E-2</v>
      </c>
      <c r="T39" s="1420" t="s">
        <v>12</v>
      </c>
      <c r="U39" s="1420"/>
      <c r="V39" s="1427">
        <v>4.7600000000000003E-2</v>
      </c>
      <c r="W39" s="1420" t="s">
        <v>12</v>
      </c>
      <c r="X39" s="1420"/>
      <c r="Y39" s="1426"/>
      <c r="Z39" s="1420" t="s">
        <v>3</v>
      </c>
      <c r="AA39" s="1420"/>
      <c r="AB39" s="1426"/>
      <c r="AC39" s="1420" t="s">
        <v>3</v>
      </c>
      <c r="AD39" s="1420"/>
      <c r="AE39" s="1427">
        <v>4.7600000000000003E-2</v>
      </c>
      <c r="AF39" s="1420" t="s">
        <v>12</v>
      </c>
      <c r="AG39" s="1426"/>
      <c r="AH39" s="1420" t="s">
        <v>3</v>
      </c>
      <c r="AI39" s="1420"/>
    </row>
    <row r="40" spans="1:35" s="1408" customFormat="1" ht="12.75" customHeight="1" x14ac:dyDescent="0.2">
      <c r="A40" s="1442" t="s">
        <v>57</v>
      </c>
      <c r="B40" s="1423" t="s">
        <v>591</v>
      </c>
      <c r="C40" s="1431">
        <v>12</v>
      </c>
      <c r="D40" s="1441" t="s">
        <v>2</v>
      </c>
      <c r="E40" s="1427">
        <v>4.7600000000000003E-2</v>
      </c>
      <c r="F40" s="1420" t="s">
        <v>12</v>
      </c>
      <c r="G40" s="1420"/>
      <c r="H40" s="1426"/>
      <c r="I40" s="1420" t="s">
        <v>3</v>
      </c>
      <c r="J40" s="1420"/>
      <c r="K40" s="1427">
        <v>4.7600000000000003E-2</v>
      </c>
      <c r="L40" s="1420" t="s">
        <v>12</v>
      </c>
      <c r="M40" s="1420"/>
      <c r="N40" s="1426"/>
      <c r="O40" s="1420" t="s">
        <v>3</v>
      </c>
      <c r="P40" s="1426"/>
      <c r="Q40" s="1420" t="s">
        <v>3</v>
      </c>
      <c r="R40" s="1420"/>
      <c r="S40" s="1427">
        <v>4.7600000000000003E-2</v>
      </c>
      <c r="T40" s="1420" t="s">
        <v>12</v>
      </c>
      <c r="U40" s="1420"/>
      <c r="V40" s="1427">
        <v>4.7600000000000003E-2</v>
      </c>
      <c r="W40" s="1420" t="s">
        <v>12</v>
      </c>
      <c r="X40" s="1420"/>
      <c r="Y40" s="1426"/>
      <c r="Z40" s="1420" t="s">
        <v>3</v>
      </c>
      <c r="AA40" s="1420"/>
      <c r="AB40" s="1426"/>
      <c r="AC40" s="1420" t="s">
        <v>3</v>
      </c>
      <c r="AD40" s="1420"/>
      <c r="AE40" s="1427">
        <v>4.7600000000000003E-2</v>
      </c>
      <c r="AF40" s="1420" t="s">
        <v>12</v>
      </c>
      <c r="AG40" s="1426"/>
      <c r="AH40" s="1420" t="s">
        <v>3</v>
      </c>
      <c r="AI40" s="1420"/>
    </row>
    <row r="41" spans="1:35" s="1408" customFormat="1" ht="12.75" customHeight="1" x14ac:dyDescent="0.2">
      <c r="A41" s="1442" t="s">
        <v>58</v>
      </c>
      <c r="B41" s="1423" t="s">
        <v>591</v>
      </c>
      <c r="C41" s="1441" t="s">
        <v>2</v>
      </c>
      <c r="D41" s="1432">
        <v>0.2</v>
      </c>
      <c r="E41" s="1427">
        <v>4.7600000000000003E-2</v>
      </c>
      <c r="F41" s="1420" t="s">
        <v>12</v>
      </c>
      <c r="G41" s="1420"/>
      <c r="H41" s="1426"/>
      <c r="I41" s="1420" t="s">
        <v>3</v>
      </c>
      <c r="J41" s="1420"/>
      <c r="K41" s="1427">
        <v>4.7600000000000003E-2</v>
      </c>
      <c r="L41" s="1420" t="s">
        <v>12</v>
      </c>
      <c r="M41" s="1420"/>
      <c r="N41" s="1426"/>
      <c r="O41" s="1420" t="s">
        <v>3</v>
      </c>
      <c r="P41" s="1426"/>
      <c r="Q41" s="1420" t="s">
        <v>3</v>
      </c>
      <c r="R41" s="1420"/>
      <c r="S41" s="1427">
        <v>5.6099999999999997E-2</v>
      </c>
      <c r="T41" s="1420" t="s">
        <v>8</v>
      </c>
      <c r="U41" s="1420"/>
      <c r="V41" s="1427">
        <v>0.182</v>
      </c>
      <c r="W41" s="1420"/>
      <c r="X41" s="1420"/>
      <c r="Y41" s="1426"/>
      <c r="Z41" s="1420" t="s">
        <v>3</v>
      </c>
      <c r="AA41" s="1420"/>
      <c r="AB41" s="1426"/>
      <c r="AC41" s="1420" t="s">
        <v>3</v>
      </c>
      <c r="AD41" s="1420"/>
      <c r="AE41" s="1427">
        <v>9.4899999999999998E-2</v>
      </c>
      <c r="AF41" s="1420" t="s">
        <v>8</v>
      </c>
      <c r="AG41" s="1426"/>
      <c r="AH41" s="1420" t="s">
        <v>3</v>
      </c>
      <c r="AI41" s="1420"/>
    </row>
    <row r="42" spans="1:35" s="1408" customFormat="1" ht="12.75" customHeight="1" x14ac:dyDescent="0.2">
      <c r="A42" s="1439" t="s">
        <v>59</v>
      </c>
      <c r="B42" s="1423" t="s">
        <v>591</v>
      </c>
      <c r="C42" s="1441" t="s">
        <v>2</v>
      </c>
      <c r="D42" s="1423">
        <v>0.2</v>
      </c>
      <c r="E42" s="1427">
        <v>4.7600000000000003E-2</v>
      </c>
      <c r="F42" s="1420" t="s">
        <v>12</v>
      </c>
      <c r="G42" s="1420"/>
      <c r="H42" s="1426"/>
      <c r="I42" s="1420" t="s">
        <v>3</v>
      </c>
      <c r="J42" s="1420"/>
      <c r="K42" s="1427">
        <v>4.7600000000000003E-2</v>
      </c>
      <c r="L42" s="1420" t="s">
        <v>12</v>
      </c>
      <c r="M42" s="1420"/>
      <c r="N42" s="1426"/>
      <c r="O42" s="1420" t="s">
        <v>3</v>
      </c>
      <c r="P42" s="1426"/>
      <c r="Q42" s="1420" t="s">
        <v>3</v>
      </c>
      <c r="R42" s="1420"/>
      <c r="S42" s="1427">
        <v>4.7600000000000003E-2</v>
      </c>
      <c r="T42" s="1420" t="s">
        <v>12</v>
      </c>
      <c r="U42" s="1420"/>
      <c r="V42" s="1430">
        <v>5.8999999999999997E-2</v>
      </c>
      <c r="W42" s="1420" t="s">
        <v>8</v>
      </c>
      <c r="X42" s="1420"/>
      <c r="Y42" s="1426"/>
      <c r="Z42" s="1420" t="s">
        <v>3</v>
      </c>
      <c r="AA42" s="1420"/>
      <c r="AB42" s="1426"/>
      <c r="AC42" s="1420" t="s">
        <v>3</v>
      </c>
      <c r="AD42" s="1420"/>
      <c r="AE42" s="1427">
        <v>4.7600000000000003E-2</v>
      </c>
      <c r="AF42" s="1420" t="s">
        <v>12</v>
      </c>
      <c r="AG42" s="1426"/>
      <c r="AH42" s="1420" t="s">
        <v>3</v>
      </c>
      <c r="AI42" s="1420"/>
    </row>
    <row r="43" spans="1:35" s="1408" customFormat="1" ht="12.75" customHeight="1" x14ac:dyDescent="0.2">
      <c r="A43" s="1443" t="s">
        <v>646</v>
      </c>
      <c r="B43" s="1324" t="s">
        <v>591</v>
      </c>
      <c r="C43" s="1444">
        <v>1.2E-4</v>
      </c>
      <c r="D43" s="1445" t="s">
        <v>2</v>
      </c>
      <c r="E43" s="1446"/>
      <c r="F43" s="1425"/>
      <c r="G43" s="1425"/>
      <c r="H43" s="1447"/>
      <c r="I43" s="1425"/>
      <c r="J43" s="1425"/>
      <c r="K43" s="1446"/>
      <c r="L43" s="1425"/>
      <c r="M43" s="1425"/>
      <c r="N43" s="1447"/>
      <c r="O43" s="1425"/>
      <c r="P43" s="1447"/>
      <c r="Q43" s="1425"/>
      <c r="R43" s="1425"/>
      <c r="S43" s="1446"/>
      <c r="T43" s="1425"/>
      <c r="U43" s="1425"/>
      <c r="V43" s="1446">
        <f>V37+V41+V42</f>
        <v>0.34399999999999997</v>
      </c>
      <c r="W43" s="1425"/>
      <c r="X43" s="1425"/>
      <c r="Y43" s="1447"/>
      <c r="Z43" s="1425"/>
      <c r="AA43" s="1425"/>
      <c r="AB43" s="1447"/>
      <c r="AC43" s="1425"/>
      <c r="AD43" s="1425"/>
      <c r="AE43" s="1446">
        <v>9.4899999999999998E-2</v>
      </c>
      <c r="AF43" s="1425"/>
      <c r="AG43" s="1447"/>
      <c r="AH43" s="1425"/>
      <c r="AI43" s="1425"/>
    </row>
    <row r="44" spans="1:35" s="1408" customFormat="1" ht="12.75" customHeight="1" x14ac:dyDescent="0.2">
      <c r="A44" s="1400" t="s">
        <v>237</v>
      </c>
      <c r="B44" s="1401"/>
      <c r="C44" s="1401"/>
      <c r="D44" s="1401"/>
      <c r="E44" s="1410"/>
      <c r="F44" s="1411"/>
      <c r="G44" s="1411"/>
      <c r="H44" s="1412"/>
      <c r="I44" s="1411"/>
      <c r="J44" s="1411"/>
      <c r="K44" s="1410"/>
      <c r="L44" s="1411"/>
      <c r="M44" s="1411"/>
      <c r="N44" s="1412"/>
      <c r="O44" s="1411"/>
      <c r="P44" s="1412"/>
      <c r="Q44" s="1411"/>
      <c r="R44" s="1411"/>
      <c r="S44" s="1410"/>
      <c r="T44" s="1411"/>
      <c r="U44" s="1411"/>
      <c r="V44" s="1410"/>
      <c r="W44" s="1411"/>
      <c r="X44" s="1411"/>
      <c r="Y44" s="1412"/>
      <c r="Z44" s="1411"/>
      <c r="AA44" s="1411"/>
      <c r="AB44" s="1412"/>
      <c r="AC44" s="1411"/>
      <c r="AD44" s="1411"/>
      <c r="AE44" s="1410"/>
      <c r="AF44" s="1411"/>
      <c r="AG44" s="1412"/>
      <c r="AH44" s="1411"/>
      <c r="AI44" s="1411"/>
    </row>
    <row r="45" spans="1:35" s="1408" customFormat="1" x14ac:dyDescent="0.2">
      <c r="A45" s="1448" t="s">
        <v>692</v>
      </c>
      <c r="B45" s="1449" t="s">
        <v>591</v>
      </c>
      <c r="C45" s="1441" t="s">
        <v>2</v>
      </c>
      <c r="D45" s="1449">
        <v>0.96</v>
      </c>
      <c r="E45" s="1419">
        <v>4.7600000000000003E-2</v>
      </c>
      <c r="F45" s="1413" t="s">
        <v>12</v>
      </c>
      <c r="G45" s="1413"/>
      <c r="H45" s="1418"/>
      <c r="I45" s="1413" t="s">
        <v>3</v>
      </c>
      <c r="J45" s="1413"/>
      <c r="K45" s="1419">
        <v>4.7600000000000003E-2</v>
      </c>
      <c r="L45" s="1413" t="s">
        <v>12</v>
      </c>
      <c r="M45" s="1413"/>
      <c r="N45" s="1418"/>
      <c r="O45" s="1413" t="s">
        <v>3</v>
      </c>
      <c r="P45" s="1418"/>
      <c r="Q45" s="1413" t="s">
        <v>3</v>
      </c>
      <c r="R45" s="1413"/>
      <c r="S45" s="1419">
        <v>4.7600000000000003E-2</v>
      </c>
      <c r="T45" s="1413" t="s">
        <v>12</v>
      </c>
      <c r="U45" s="1413"/>
      <c r="V45" s="1419">
        <v>4.7600000000000003E-2</v>
      </c>
      <c r="W45" s="1413" t="s">
        <v>12</v>
      </c>
      <c r="X45" s="1413"/>
      <c r="Y45" s="1418"/>
      <c r="Z45" s="1413" t="s">
        <v>3</v>
      </c>
      <c r="AA45" s="1413"/>
      <c r="AB45" s="1418"/>
      <c r="AC45" s="1413" t="s">
        <v>3</v>
      </c>
      <c r="AD45" s="1413"/>
      <c r="AE45" s="1419">
        <v>4.7600000000000003E-2</v>
      </c>
      <c r="AF45" s="1413" t="s">
        <v>12</v>
      </c>
      <c r="AG45" s="1418"/>
      <c r="AH45" s="1413" t="s">
        <v>3</v>
      </c>
      <c r="AI45" s="1413"/>
    </row>
    <row r="46" spans="1:35" s="1408" customFormat="1" x14ac:dyDescent="0.2">
      <c r="A46" s="1442" t="s">
        <v>693</v>
      </c>
      <c r="B46" s="1432" t="s">
        <v>591</v>
      </c>
      <c r="C46" s="1441" t="s">
        <v>2</v>
      </c>
      <c r="D46" s="1432">
        <v>3.4000000000000002E-2</v>
      </c>
      <c r="E46" s="1427">
        <v>9.5200000000000007E-2</v>
      </c>
      <c r="F46" s="1420" t="s">
        <v>12</v>
      </c>
      <c r="G46" s="1420"/>
      <c r="H46" s="1426"/>
      <c r="I46" s="1420" t="s">
        <v>3</v>
      </c>
      <c r="J46" s="1420"/>
      <c r="K46" s="1427">
        <v>9.5200000000000007E-2</v>
      </c>
      <c r="L46" s="1420" t="s">
        <v>12</v>
      </c>
      <c r="M46" s="1420"/>
      <c r="N46" s="1426"/>
      <c r="O46" s="1420" t="s">
        <v>3</v>
      </c>
      <c r="P46" s="1426"/>
      <c r="Q46" s="1420" t="s">
        <v>3</v>
      </c>
      <c r="R46" s="1420"/>
      <c r="S46" s="1427">
        <v>9.5200000000000007E-2</v>
      </c>
      <c r="T46" s="1420" t="s">
        <v>12</v>
      </c>
      <c r="U46" s="1420"/>
      <c r="V46" s="1427">
        <v>9.5200000000000007E-2</v>
      </c>
      <c r="W46" s="1420" t="s">
        <v>12</v>
      </c>
      <c r="X46" s="1420"/>
      <c r="Y46" s="1426"/>
      <c r="Z46" s="1420" t="s">
        <v>3</v>
      </c>
      <c r="AA46" s="1420"/>
      <c r="AB46" s="1426"/>
      <c r="AC46" s="1420" t="s">
        <v>3</v>
      </c>
      <c r="AD46" s="1420"/>
      <c r="AE46" s="1427">
        <v>9.5200000000000007E-2</v>
      </c>
      <c r="AF46" s="1420" t="s">
        <v>12</v>
      </c>
      <c r="AG46" s="1426"/>
      <c r="AH46" s="1420" t="s">
        <v>3</v>
      </c>
      <c r="AI46" s="1420"/>
    </row>
    <row r="47" spans="1:35" s="1408" customFormat="1" x14ac:dyDescent="0.2">
      <c r="A47" s="1442" t="s">
        <v>694</v>
      </c>
      <c r="B47" s="1432" t="s">
        <v>591</v>
      </c>
      <c r="C47" s="1441" t="s">
        <v>2</v>
      </c>
      <c r="D47" s="1432">
        <v>3.4000000000000002E-2</v>
      </c>
      <c r="E47" s="1427">
        <v>4.7600000000000003E-2</v>
      </c>
      <c r="F47" s="1420" t="s">
        <v>12</v>
      </c>
      <c r="G47" s="1420"/>
      <c r="H47" s="1426"/>
      <c r="I47" s="1420" t="s">
        <v>3</v>
      </c>
      <c r="J47" s="1420"/>
      <c r="K47" s="1427">
        <v>4.7600000000000003E-2</v>
      </c>
      <c r="L47" s="1420" t="s">
        <v>12</v>
      </c>
      <c r="M47" s="1420"/>
      <c r="N47" s="1426"/>
      <c r="O47" s="1420" t="s">
        <v>3</v>
      </c>
      <c r="P47" s="1426"/>
      <c r="Q47" s="1420" t="s">
        <v>3</v>
      </c>
      <c r="R47" s="1420"/>
      <c r="S47" s="1427">
        <v>4.7600000000000003E-2</v>
      </c>
      <c r="T47" s="1420" t="s">
        <v>12</v>
      </c>
      <c r="U47" s="1420"/>
      <c r="V47" s="1427">
        <v>4.7600000000000003E-2</v>
      </c>
      <c r="W47" s="1420" t="s">
        <v>12</v>
      </c>
      <c r="X47" s="1420"/>
      <c r="Y47" s="1426"/>
      <c r="Z47" s="1420" t="s">
        <v>3</v>
      </c>
      <c r="AA47" s="1420"/>
      <c r="AB47" s="1426"/>
      <c r="AC47" s="1420" t="s">
        <v>3</v>
      </c>
      <c r="AD47" s="1420"/>
      <c r="AE47" s="1427">
        <v>4.7600000000000003E-2</v>
      </c>
      <c r="AF47" s="1420" t="s">
        <v>12</v>
      </c>
      <c r="AG47" s="1426"/>
      <c r="AH47" s="1420" t="s">
        <v>3</v>
      </c>
      <c r="AI47" s="1420"/>
    </row>
    <row r="48" spans="1:35" s="1408" customFormat="1" x14ac:dyDescent="0.2">
      <c r="A48" s="1442" t="s">
        <v>695</v>
      </c>
      <c r="B48" s="1432" t="s">
        <v>591</v>
      </c>
      <c r="C48" s="1441" t="s">
        <v>2</v>
      </c>
      <c r="D48" s="1432">
        <v>3.4000000000000002E-2</v>
      </c>
      <c r="E48" s="1427">
        <v>4.7600000000000003E-2</v>
      </c>
      <c r="F48" s="1420" t="s">
        <v>12</v>
      </c>
      <c r="G48" s="1420"/>
      <c r="H48" s="1426"/>
      <c r="I48" s="1420" t="s">
        <v>3</v>
      </c>
      <c r="J48" s="1420"/>
      <c r="K48" s="1427">
        <v>4.7600000000000003E-2</v>
      </c>
      <c r="L48" s="1420" t="s">
        <v>12</v>
      </c>
      <c r="M48" s="1420"/>
      <c r="N48" s="1426"/>
      <c r="O48" s="1420" t="s">
        <v>3</v>
      </c>
      <c r="P48" s="1426"/>
      <c r="Q48" s="1420" t="s">
        <v>3</v>
      </c>
      <c r="R48" s="1420"/>
      <c r="S48" s="1427">
        <v>4.7600000000000003E-2</v>
      </c>
      <c r="T48" s="1420" t="s">
        <v>12</v>
      </c>
      <c r="U48" s="1420"/>
      <c r="V48" s="1427">
        <v>4.7600000000000003E-2</v>
      </c>
      <c r="W48" s="1420" t="s">
        <v>12</v>
      </c>
      <c r="X48" s="1420"/>
      <c r="Y48" s="1426"/>
      <c r="Z48" s="1420" t="s">
        <v>3</v>
      </c>
      <c r="AA48" s="1420"/>
      <c r="AB48" s="1426"/>
      <c r="AC48" s="1420" t="s">
        <v>3</v>
      </c>
      <c r="AD48" s="1420"/>
      <c r="AE48" s="1427">
        <v>4.7600000000000003E-2</v>
      </c>
      <c r="AF48" s="1420" t="s">
        <v>12</v>
      </c>
      <c r="AG48" s="1426"/>
      <c r="AH48" s="1420" t="s">
        <v>3</v>
      </c>
      <c r="AI48" s="1420"/>
    </row>
    <row r="49" spans="1:35" s="1408" customFormat="1" x14ac:dyDescent="0.2">
      <c r="A49" s="1442" t="s">
        <v>696</v>
      </c>
      <c r="B49" s="1432" t="s">
        <v>591</v>
      </c>
      <c r="C49" s="1441" t="s">
        <v>2</v>
      </c>
      <c r="D49" s="1432">
        <v>3.4000000000000002E-2</v>
      </c>
      <c r="E49" s="1427">
        <v>4.7600000000000003E-2</v>
      </c>
      <c r="F49" s="1420" t="s">
        <v>12</v>
      </c>
      <c r="G49" s="1420"/>
      <c r="H49" s="1426"/>
      <c r="I49" s="1420" t="s">
        <v>3</v>
      </c>
      <c r="J49" s="1420"/>
      <c r="K49" s="1427">
        <v>4.7600000000000003E-2</v>
      </c>
      <c r="L49" s="1420" t="s">
        <v>12</v>
      </c>
      <c r="M49" s="1420"/>
      <c r="N49" s="1426"/>
      <c r="O49" s="1420" t="s">
        <v>3</v>
      </c>
      <c r="P49" s="1426"/>
      <c r="Q49" s="1420" t="s">
        <v>3</v>
      </c>
      <c r="R49" s="1420"/>
      <c r="S49" s="1427">
        <v>4.7600000000000003E-2</v>
      </c>
      <c r="T49" s="1420" t="s">
        <v>12</v>
      </c>
      <c r="U49" s="1420"/>
      <c r="V49" s="1427">
        <v>4.7600000000000003E-2</v>
      </c>
      <c r="W49" s="1420" t="s">
        <v>12</v>
      </c>
      <c r="X49" s="1420"/>
      <c r="Y49" s="1426"/>
      <c r="Z49" s="1420" t="s">
        <v>3</v>
      </c>
      <c r="AA49" s="1420"/>
      <c r="AB49" s="1426"/>
      <c r="AC49" s="1420" t="s">
        <v>3</v>
      </c>
      <c r="AD49" s="1420"/>
      <c r="AE49" s="1427">
        <v>4.7600000000000003E-2</v>
      </c>
      <c r="AF49" s="1420" t="s">
        <v>12</v>
      </c>
      <c r="AG49" s="1426"/>
      <c r="AH49" s="1420" t="s">
        <v>3</v>
      </c>
      <c r="AI49" s="1420"/>
    </row>
    <row r="50" spans="1:35" s="1408" customFormat="1" x14ac:dyDescent="0.2">
      <c r="A50" s="1442" t="s">
        <v>697</v>
      </c>
      <c r="B50" s="1432" t="s">
        <v>591</v>
      </c>
      <c r="C50" s="1441" t="s">
        <v>2</v>
      </c>
      <c r="D50" s="1432">
        <v>3.3000000000000002E-2</v>
      </c>
      <c r="E50" s="1427">
        <v>4.7600000000000003E-2</v>
      </c>
      <c r="F50" s="1420" t="s">
        <v>12</v>
      </c>
      <c r="G50" s="1420"/>
      <c r="H50" s="1426"/>
      <c r="I50" s="1420" t="s">
        <v>3</v>
      </c>
      <c r="J50" s="1420"/>
      <c r="K50" s="1427">
        <v>4.7600000000000003E-2</v>
      </c>
      <c r="L50" s="1420" t="s">
        <v>12</v>
      </c>
      <c r="M50" s="1420"/>
      <c r="N50" s="1426"/>
      <c r="O50" s="1420" t="s">
        <v>3</v>
      </c>
      <c r="P50" s="1426"/>
      <c r="Q50" s="1420" t="s">
        <v>3</v>
      </c>
      <c r="R50" s="1420"/>
      <c r="S50" s="1427">
        <v>4.7600000000000003E-2</v>
      </c>
      <c r="T50" s="1420" t="s">
        <v>12</v>
      </c>
      <c r="U50" s="1420"/>
      <c r="V50" s="1427">
        <v>4.7600000000000003E-2</v>
      </c>
      <c r="W50" s="1420" t="s">
        <v>12</v>
      </c>
      <c r="X50" s="1420"/>
      <c r="Y50" s="1426"/>
      <c r="Z50" s="1420" t="s">
        <v>3</v>
      </c>
      <c r="AA50" s="1420"/>
      <c r="AB50" s="1426"/>
      <c r="AC50" s="1420" t="s">
        <v>3</v>
      </c>
      <c r="AD50" s="1420"/>
      <c r="AE50" s="1427">
        <v>4.7600000000000003E-2</v>
      </c>
      <c r="AF50" s="1420" t="s">
        <v>12</v>
      </c>
      <c r="AG50" s="1426"/>
      <c r="AH50" s="1420" t="s">
        <v>3</v>
      </c>
      <c r="AI50" s="1420"/>
    </row>
    <row r="51" spans="1:35" s="1408" customFormat="1" x14ac:dyDescent="0.2">
      <c r="A51" s="1442" t="s">
        <v>698</v>
      </c>
      <c r="B51" s="1432" t="s">
        <v>591</v>
      </c>
      <c r="C51" s="1441" t="s">
        <v>2</v>
      </c>
      <c r="D51" s="1432">
        <v>3.4000000000000002E-2</v>
      </c>
      <c r="E51" s="1427">
        <v>4.7600000000000003E-2</v>
      </c>
      <c r="F51" s="1420" t="s">
        <v>12</v>
      </c>
      <c r="G51" s="1420"/>
      <c r="H51" s="1426"/>
      <c r="I51" s="1420" t="s">
        <v>3</v>
      </c>
      <c r="J51" s="1420"/>
      <c r="K51" s="1427">
        <v>4.7600000000000003E-2</v>
      </c>
      <c r="L51" s="1420" t="s">
        <v>12</v>
      </c>
      <c r="M51" s="1420"/>
      <c r="N51" s="1426"/>
      <c r="O51" s="1420" t="s">
        <v>3</v>
      </c>
      <c r="P51" s="1426"/>
      <c r="Q51" s="1420" t="s">
        <v>3</v>
      </c>
      <c r="R51" s="1420"/>
      <c r="S51" s="1427">
        <v>4.7600000000000003E-2</v>
      </c>
      <c r="T51" s="1420" t="s">
        <v>12</v>
      </c>
      <c r="U51" s="1420"/>
      <c r="V51" s="1427">
        <v>4.7600000000000003E-2</v>
      </c>
      <c r="W51" s="1420" t="s">
        <v>12</v>
      </c>
      <c r="X51" s="1420"/>
      <c r="Y51" s="1426"/>
      <c r="Z51" s="1420" t="s">
        <v>3</v>
      </c>
      <c r="AA51" s="1420"/>
      <c r="AB51" s="1426"/>
      <c r="AC51" s="1420" t="s">
        <v>3</v>
      </c>
      <c r="AD51" s="1420"/>
      <c r="AE51" s="1427">
        <v>4.7600000000000003E-2</v>
      </c>
      <c r="AF51" s="1420" t="s">
        <v>12</v>
      </c>
      <c r="AG51" s="1426"/>
      <c r="AH51" s="1420" t="s">
        <v>3</v>
      </c>
      <c r="AI51" s="1420"/>
    </row>
    <row r="52" spans="1:35" s="1408" customFormat="1" x14ac:dyDescent="0.2">
      <c r="A52" s="1420" t="s">
        <v>699</v>
      </c>
      <c r="B52" s="1423" t="s">
        <v>591</v>
      </c>
      <c r="C52" s="1441" t="s">
        <v>2</v>
      </c>
      <c r="D52" s="1450" t="s">
        <v>2</v>
      </c>
      <c r="E52" s="1427">
        <v>4.7600000000000003E-2</v>
      </c>
      <c r="F52" s="1420" t="s">
        <v>12</v>
      </c>
      <c r="G52" s="1420"/>
      <c r="H52" s="1426"/>
      <c r="I52" s="1420" t="s">
        <v>3</v>
      </c>
      <c r="J52" s="1420"/>
      <c r="K52" s="1427">
        <v>4.7600000000000003E-2</v>
      </c>
      <c r="L52" s="1420" t="s">
        <v>12</v>
      </c>
      <c r="M52" s="1420"/>
      <c r="N52" s="1426"/>
      <c r="O52" s="1420" t="s">
        <v>3</v>
      </c>
      <c r="P52" s="1426"/>
      <c r="Q52" s="1420" t="s">
        <v>3</v>
      </c>
      <c r="R52" s="1420"/>
      <c r="S52" s="1427">
        <v>4.7600000000000003E-2</v>
      </c>
      <c r="T52" s="1420" t="s">
        <v>12</v>
      </c>
      <c r="U52" s="1420"/>
      <c r="V52" s="1427">
        <v>4.7600000000000003E-2</v>
      </c>
      <c r="W52" s="1420" t="s">
        <v>12</v>
      </c>
      <c r="X52" s="1420"/>
      <c r="Y52" s="1426"/>
      <c r="Z52" s="1420" t="s">
        <v>3</v>
      </c>
      <c r="AA52" s="1420"/>
      <c r="AB52" s="1426"/>
      <c r="AC52" s="1420" t="s">
        <v>3</v>
      </c>
      <c r="AD52" s="1420"/>
      <c r="AE52" s="1427">
        <v>4.7600000000000003E-2</v>
      </c>
      <c r="AF52" s="1420" t="s">
        <v>12</v>
      </c>
      <c r="AG52" s="1426"/>
      <c r="AH52" s="1420" t="s">
        <v>3</v>
      </c>
      <c r="AI52" s="1420"/>
    </row>
    <row r="53" spans="1:35" s="1408" customFormat="1" x14ac:dyDescent="0.2">
      <c r="A53" s="1420" t="s">
        <v>700</v>
      </c>
      <c r="B53" s="1423" t="s">
        <v>591</v>
      </c>
      <c r="C53" s="1441" t="s">
        <v>2</v>
      </c>
      <c r="D53" s="1450" t="s">
        <v>2</v>
      </c>
      <c r="E53" s="1427">
        <v>4.7600000000000003E-2</v>
      </c>
      <c r="F53" s="1420" t="s">
        <v>12</v>
      </c>
      <c r="G53" s="1420"/>
      <c r="H53" s="1426"/>
      <c r="I53" s="1420" t="s">
        <v>3</v>
      </c>
      <c r="J53" s="1420"/>
      <c r="K53" s="1427">
        <v>4.7600000000000003E-2</v>
      </c>
      <c r="L53" s="1420" t="s">
        <v>12</v>
      </c>
      <c r="M53" s="1420"/>
      <c r="N53" s="1426"/>
      <c r="O53" s="1420" t="s">
        <v>3</v>
      </c>
      <c r="P53" s="1426"/>
      <c r="Q53" s="1420" t="s">
        <v>3</v>
      </c>
      <c r="R53" s="1420"/>
      <c r="S53" s="1427">
        <v>4.7600000000000003E-2</v>
      </c>
      <c r="T53" s="1420" t="s">
        <v>12</v>
      </c>
      <c r="U53" s="1420"/>
      <c r="V53" s="1427">
        <v>4.7600000000000003E-2</v>
      </c>
      <c r="W53" s="1420" t="s">
        <v>12</v>
      </c>
      <c r="X53" s="1420"/>
      <c r="Y53" s="1426"/>
      <c r="Z53" s="1420" t="s">
        <v>3</v>
      </c>
      <c r="AA53" s="1420"/>
      <c r="AB53" s="1426"/>
      <c r="AC53" s="1420" t="s">
        <v>3</v>
      </c>
      <c r="AD53" s="1420"/>
      <c r="AE53" s="1427">
        <v>4.7600000000000003E-2</v>
      </c>
      <c r="AF53" s="1420" t="s">
        <v>12</v>
      </c>
      <c r="AG53" s="1426"/>
      <c r="AH53" s="1420" t="s">
        <v>3</v>
      </c>
      <c r="AI53" s="1420"/>
    </row>
    <row r="54" spans="1:35" s="1408" customFormat="1" ht="12.75" customHeight="1" x14ac:dyDescent="0.2">
      <c r="A54" s="1451" t="s">
        <v>88</v>
      </c>
      <c r="B54" s="1324" t="s">
        <v>591</v>
      </c>
      <c r="C54" s="1444">
        <v>6.3999999999999997E-6</v>
      </c>
      <c r="D54" s="1441" t="s">
        <v>2</v>
      </c>
      <c r="E54" s="1428"/>
      <c r="F54" s="1425"/>
      <c r="G54" s="1425"/>
      <c r="H54" s="1447"/>
      <c r="I54" s="1425"/>
      <c r="J54" s="1425"/>
      <c r="K54" s="1428"/>
      <c r="L54" s="1425"/>
      <c r="M54" s="1425"/>
      <c r="N54" s="1447"/>
      <c r="O54" s="1425"/>
      <c r="P54" s="1447"/>
      <c r="Q54" s="1425"/>
      <c r="R54" s="1425"/>
      <c r="S54" s="1428"/>
      <c r="T54" s="1425"/>
      <c r="U54" s="1425"/>
      <c r="V54" s="1428"/>
      <c r="W54" s="1425"/>
      <c r="X54" s="1425"/>
      <c r="Y54" s="1447"/>
      <c r="Z54" s="1425"/>
      <c r="AA54" s="1425"/>
      <c r="AB54" s="1447"/>
      <c r="AC54" s="1425"/>
      <c r="AD54" s="1425"/>
      <c r="AE54" s="1428"/>
      <c r="AF54" s="1425"/>
      <c r="AG54" s="1447"/>
      <c r="AH54" s="1425"/>
      <c r="AI54" s="1425"/>
    </row>
    <row r="55" spans="1:35" s="1408" customFormat="1" ht="12.75" customHeight="1" x14ac:dyDescent="0.2">
      <c r="A55" s="1438" t="s">
        <v>701</v>
      </c>
      <c r="B55" s="1401"/>
      <c r="C55" s="1401"/>
      <c r="D55" s="1409"/>
      <c r="E55" s="1410"/>
      <c r="F55" s="1411"/>
      <c r="G55" s="1411"/>
      <c r="H55" s="1412"/>
      <c r="I55" s="1411"/>
      <c r="J55" s="1411"/>
      <c r="K55" s="1410"/>
      <c r="L55" s="1411"/>
      <c r="M55" s="1411"/>
      <c r="N55" s="1412"/>
      <c r="O55" s="1411"/>
      <c r="P55" s="1412"/>
      <c r="Q55" s="1411"/>
      <c r="R55" s="1411"/>
      <c r="S55" s="1410"/>
      <c r="T55" s="1411"/>
      <c r="U55" s="1411"/>
      <c r="V55" s="1410"/>
      <c r="W55" s="1411"/>
      <c r="X55" s="1411"/>
      <c r="Y55" s="1412"/>
      <c r="Z55" s="1411"/>
      <c r="AA55" s="1411"/>
      <c r="AB55" s="1412"/>
      <c r="AC55" s="1411"/>
      <c r="AD55" s="1411"/>
      <c r="AE55" s="1410"/>
      <c r="AF55" s="1411"/>
      <c r="AG55" s="1412"/>
      <c r="AH55" s="1411"/>
      <c r="AI55" s="1411"/>
    </row>
    <row r="56" spans="1:35" s="1408" customFormat="1" ht="12.75" customHeight="1" x14ac:dyDescent="0.2">
      <c r="A56" s="1448" t="s">
        <v>702</v>
      </c>
      <c r="B56" s="1449" t="s">
        <v>591</v>
      </c>
      <c r="C56" s="1440">
        <v>0.2</v>
      </c>
      <c r="D56" s="1452" t="s">
        <v>2</v>
      </c>
      <c r="E56" s="1419">
        <v>0.501</v>
      </c>
      <c r="F56" s="1413" t="s">
        <v>12</v>
      </c>
      <c r="G56" s="1413"/>
      <c r="H56" s="1418"/>
      <c r="I56" s="1413" t="s">
        <v>3</v>
      </c>
      <c r="J56" s="1413"/>
      <c r="K56" s="1419">
        <v>0.501</v>
      </c>
      <c r="L56" s="1413" t="s">
        <v>12</v>
      </c>
      <c r="M56" s="1413"/>
      <c r="N56" s="1418"/>
      <c r="O56" s="1413" t="s">
        <v>3</v>
      </c>
      <c r="P56" s="1418"/>
      <c r="Q56" s="1413" t="s">
        <v>3</v>
      </c>
      <c r="R56" s="1413"/>
      <c r="S56" s="1419">
        <v>0.501</v>
      </c>
      <c r="T56" s="1413" t="s">
        <v>12</v>
      </c>
      <c r="U56" s="1413"/>
      <c r="V56" s="1419">
        <v>0.501</v>
      </c>
      <c r="W56" s="1413" t="s">
        <v>12</v>
      </c>
      <c r="X56" s="1413"/>
      <c r="Y56" s="1418"/>
      <c r="Z56" s="1413" t="s">
        <v>3</v>
      </c>
      <c r="AA56" s="1413"/>
      <c r="AB56" s="1418"/>
      <c r="AC56" s="1413" t="s">
        <v>3</v>
      </c>
      <c r="AD56" s="1413"/>
      <c r="AE56" s="1419">
        <v>0.501</v>
      </c>
      <c r="AF56" s="1413" t="s">
        <v>12</v>
      </c>
      <c r="AG56" s="1418"/>
      <c r="AH56" s="1413" t="s">
        <v>3</v>
      </c>
      <c r="AI56" s="1413"/>
    </row>
    <row r="57" spans="1:35" s="1408" customFormat="1" ht="12.75" customHeight="1" x14ac:dyDescent="0.2">
      <c r="A57" s="1442" t="s">
        <v>703</v>
      </c>
      <c r="B57" s="1432" t="s">
        <v>591</v>
      </c>
      <c r="C57" s="1453" t="s">
        <v>2</v>
      </c>
      <c r="D57" s="1432">
        <v>3</v>
      </c>
      <c r="E57" s="1427">
        <v>0.501</v>
      </c>
      <c r="F57" s="1420" t="s">
        <v>12</v>
      </c>
      <c r="G57" s="1420"/>
      <c r="H57" s="1426"/>
      <c r="I57" s="1420" t="s">
        <v>3</v>
      </c>
      <c r="J57" s="1420"/>
      <c r="K57" s="1427">
        <v>0.501</v>
      </c>
      <c r="L57" s="1420" t="s">
        <v>12</v>
      </c>
      <c r="M57" s="1420"/>
      <c r="N57" s="1426"/>
      <c r="O57" s="1420" t="s">
        <v>3</v>
      </c>
      <c r="P57" s="1426"/>
      <c r="Q57" s="1420" t="s">
        <v>3</v>
      </c>
      <c r="R57" s="1420"/>
      <c r="S57" s="1427">
        <v>0.501</v>
      </c>
      <c r="T57" s="1420" t="s">
        <v>12</v>
      </c>
      <c r="U57" s="1420"/>
      <c r="V57" s="1427">
        <v>0.501</v>
      </c>
      <c r="W57" s="1420" t="s">
        <v>12</v>
      </c>
      <c r="X57" s="1420"/>
      <c r="Y57" s="1426"/>
      <c r="Z57" s="1420" t="s">
        <v>3</v>
      </c>
      <c r="AA57" s="1420"/>
      <c r="AB57" s="1426"/>
      <c r="AC57" s="1420" t="s">
        <v>3</v>
      </c>
      <c r="AD57" s="1420"/>
      <c r="AE57" s="1427">
        <v>0.501</v>
      </c>
      <c r="AF57" s="1420" t="s">
        <v>12</v>
      </c>
      <c r="AG57" s="1426"/>
      <c r="AH57" s="1420" t="s">
        <v>3</v>
      </c>
      <c r="AI57" s="1420"/>
    </row>
    <row r="58" spans="1:35" s="1408" customFormat="1" ht="12.75" customHeight="1" x14ac:dyDescent="0.2">
      <c r="A58" s="1442" t="s">
        <v>704</v>
      </c>
      <c r="B58" s="1432" t="s">
        <v>591</v>
      </c>
      <c r="C58" s="1453" t="s">
        <v>2</v>
      </c>
      <c r="D58" s="1432">
        <v>3</v>
      </c>
      <c r="E58" s="1427">
        <v>0.501</v>
      </c>
      <c r="F58" s="1420" t="s">
        <v>12</v>
      </c>
      <c r="G58" s="1420"/>
      <c r="H58" s="1426"/>
      <c r="I58" s="1420" t="s">
        <v>3</v>
      </c>
      <c r="J58" s="1420"/>
      <c r="K58" s="1427">
        <v>0.501</v>
      </c>
      <c r="L58" s="1420" t="s">
        <v>12</v>
      </c>
      <c r="M58" s="1420"/>
      <c r="N58" s="1426"/>
      <c r="O58" s="1420" t="s">
        <v>3</v>
      </c>
      <c r="P58" s="1426"/>
      <c r="Q58" s="1420" t="s">
        <v>3</v>
      </c>
      <c r="R58" s="1420"/>
      <c r="S58" s="1427">
        <v>0.501</v>
      </c>
      <c r="T58" s="1420" t="s">
        <v>12</v>
      </c>
      <c r="U58" s="1420"/>
      <c r="V58" s="1427">
        <v>0.501</v>
      </c>
      <c r="W58" s="1420" t="s">
        <v>12</v>
      </c>
      <c r="X58" s="1420"/>
      <c r="Y58" s="1426"/>
      <c r="Z58" s="1420" t="s">
        <v>3</v>
      </c>
      <c r="AA58" s="1420"/>
      <c r="AB58" s="1426"/>
      <c r="AC58" s="1420" t="s">
        <v>3</v>
      </c>
      <c r="AD58" s="1420"/>
      <c r="AE58" s="1427">
        <v>0.501</v>
      </c>
      <c r="AF58" s="1420" t="s">
        <v>12</v>
      </c>
      <c r="AG58" s="1426"/>
      <c r="AH58" s="1420" t="s">
        <v>3</v>
      </c>
      <c r="AI58" s="1420"/>
    </row>
    <row r="59" spans="1:35" s="1408" customFormat="1" ht="12.75" customHeight="1" x14ac:dyDescent="0.2">
      <c r="A59" s="1442" t="s">
        <v>705</v>
      </c>
      <c r="B59" s="1432" t="s">
        <v>591</v>
      </c>
      <c r="C59" s="1453" t="s">
        <v>2</v>
      </c>
      <c r="D59" s="1432">
        <v>3</v>
      </c>
      <c r="E59" s="1427">
        <v>0.501</v>
      </c>
      <c r="F59" s="1420" t="s">
        <v>12</v>
      </c>
      <c r="G59" s="1420"/>
      <c r="H59" s="1426"/>
      <c r="I59" s="1420" t="s">
        <v>3</v>
      </c>
      <c r="J59" s="1420"/>
      <c r="K59" s="1427">
        <v>0.501</v>
      </c>
      <c r="L59" s="1420" t="s">
        <v>12</v>
      </c>
      <c r="M59" s="1420"/>
      <c r="N59" s="1426"/>
      <c r="O59" s="1420" t="s">
        <v>3</v>
      </c>
      <c r="P59" s="1426"/>
      <c r="Q59" s="1420" t="s">
        <v>3</v>
      </c>
      <c r="R59" s="1420"/>
      <c r="S59" s="1427">
        <v>0.501</v>
      </c>
      <c r="T59" s="1420" t="s">
        <v>12</v>
      </c>
      <c r="U59" s="1420"/>
      <c r="V59" s="1427">
        <v>0.501</v>
      </c>
      <c r="W59" s="1420" t="s">
        <v>12</v>
      </c>
      <c r="X59" s="1420"/>
      <c r="Y59" s="1426"/>
      <c r="Z59" s="1420" t="s">
        <v>3</v>
      </c>
      <c r="AA59" s="1420"/>
      <c r="AB59" s="1426"/>
      <c r="AC59" s="1420" t="s">
        <v>3</v>
      </c>
      <c r="AD59" s="1420"/>
      <c r="AE59" s="1427">
        <v>0.501</v>
      </c>
      <c r="AF59" s="1420" t="s">
        <v>12</v>
      </c>
      <c r="AG59" s="1426"/>
      <c r="AH59" s="1420" t="s">
        <v>3</v>
      </c>
      <c r="AI59" s="1420"/>
    </row>
    <row r="60" spans="1:35" s="1408" customFormat="1" ht="12.75" customHeight="1" x14ac:dyDescent="0.2">
      <c r="A60" s="1442" t="s">
        <v>706</v>
      </c>
      <c r="B60" s="1432" t="s">
        <v>591</v>
      </c>
      <c r="C60" s="1453" t="s">
        <v>2</v>
      </c>
      <c r="D60" s="1432">
        <v>3</v>
      </c>
      <c r="E60" s="1427">
        <v>0.501</v>
      </c>
      <c r="F60" s="1420" t="s">
        <v>12</v>
      </c>
      <c r="G60" s="1420"/>
      <c r="H60" s="1426"/>
      <c r="I60" s="1420" t="s">
        <v>3</v>
      </c>
      <c r="J60" s="1420"/>
      <c r="K60" s="1427">
        <v>0.501</v>
      </c>
      <c r="L60" s="1420" t="s">
        <v>12</v>
      </c>
      <c r="M60" s="1420"/>
      <c r="N60" s="1426"/>
      <c r="O60" s="1420" t="s">
        <v>3</v>
      </c>
      <c r="P60" s="1426"/>
      <c r="Q60" s="1420" t="s">
        <v>3</v>
      </c>
      <c r="R60" s="1420"/>
      <c r="S60" s="1427">
        <v>0.501</v>
      </c>
      <c r="T60" s="1420" t="s">
        <v>12</v>
      </c>
      <c r="U60" s="1420"/>
      <c r="V60" s="1427">
        <v>0.501</v>
      </c>
      <c r="W60" s="1420" t="s">
        <v>12</v>
      </c>
      <c r="X60" s="1420"/>
      <c r="Y60" s="1426"/>
      <c r="Z60" s="1420" t="s">
        <v>3</v>
      </c>
      <c r="AA60" s="1420"/>
      <c r="AB60" s="1426"/>
      <c r="AC60" s="1420" t="s">
        <v>3</v>
      </c>
      <c r="AD60" s="1420"/>
      <c r="AE60" s="1427">
        <v>0.501</v>
      </c>
      <c r="AF60" s="1420" t="s">
        <v>12</v>
      </c>
      <c r="AG60" s="1426"/>
      <c r="AH60" s="1420" t="s">
        <v>3</v>
      </c>
      <c r="AI60" s="1420"/>
    </row>
    <row r="61" spans="1:35" s="1408" customFormat="1" ht="12.75" customHeight="1" x14ac:dyDescent="0.2">
      <c r="A61" s="1442" t="s">
        <v>707</v>
      </c>
      <c r="B61" s="1432" t="s">
        <v>591</v>
      </c>
      <c r="C61" s="1453" t="s">
        <v>2</v>
      </c>
      <c r="D61" s="1432">
        <v>3</v>
      </c>
      <c r="E61" s="1428">
        <v>0.501</v>
      </c>
      <c r="F61" s="1425" t="s">
        <v>12</v>
      </c>
      <c r="G61" s="1425"/>
      <c r="H61" s="1447"/>
      <c r="I61" s="1425" t="s">
        <v>3</v>
      </c>
      <c r="J61" s="1425"/>
      <c r="K61" s="1428">
        <v>0.501</v>
      </c>
      <c r="L61" s="1425" t="s">
        <v>12</v>
      </c>
      <c r="M61" s="1425"/>
      <c r="N61" s="1447"/>
      <c r="O61" s="1425" t="s">
        <v>3</v>
      </c>
      <c r="P61" s="1447"/>
      <c r="Q61" s="1425" t="s">
        <v>3</v>
      </c>
      <c r="R61" s="1425"/>
      <c r="S61" s="1428">
        <v>0.501</v>
      </c>
      <c r="T61" s="1425" t="s">
        <v>12</v>
      </c>
      <c r="U61" s="1425"/>
      <c r="V61" s="1428">
        <v>0.501</v>
      </c>
      <c r="W61" s="1425" t="s">
        <v>12</v>
      </c>
      <c r="X61" s="1425"/>
      <c r="Y61" s="1447"/>
      <c r="Z61" s="1425" t="s">
        <v>3</v>
      </c>
      <c r="AA61" s="1425"/>
      <c r="AB61" s="1447"/>
      <c r="AC61" s="1425" t="s">
        <v>3</v>
      </c>
      <c r="AD61" s="1425"/>
      <c r="AE61" s="1428">
        <v>0.501</v>
      </c>
      <c r="AF61" s="1425" t="s">
        <v>12</v>
      </c>
      <c r="AG61" s="1447"/>
      <c r="AH61" s="1425" t="s">
        <v>3</v>
      </c>
      <c r="AI61" s="1425"/>
    </row>
    <row r="62" spans="1:35" s="1408" customFormat="1" x14ac:dyDescent="0.2">
      <c r="A62" s="1454" t="s">
        <v>239</v>
      </c>
      <c r="B62" s="1401"/>
      <c r="C62" s="1401"/>
      <c r="D62" s="1401"/>
      <c r="E62" s="1410"/>
      <c r="F62" s="1411"/>
      <c r="G62" s="1411"/>
      <c r="H62" s="1412"/>
      <c r="I62" s="1411"/>
      <c r="J62" s="1411"/>
      <c r="K62" s="1410"/>
      <c r="L62" s="1411"/>
      <c r="M62" s="1411"/>
      <c r="N62" s="1412"/>
      <c r="O62" s="1411"/>
      <c r="P62" s="1412"/>
      <c r="Q62" s="1411"/>
      <c r="R62" s="1411"/>
      <c r="S62" s="1410"/>
      <c r="T62" s="1411"/>
      <c r="U62" s="1411"/>
      <c r="V62" s="1410"/>
      <c r="W62" s="1411"/>
      <c r="X62" s="1411"/>
      <c r="Y62" s="1412"/>
      <c r="Z62" s="1411"/>
      <c r="AA62" s="1411"/>
      <c r="AB62" s="1412"/>
      <c r="AC62" s="1411"/>
      <c r="AD62" s="1411"/>
      <c r="AE62" s="1410"/>
      <c r="AF62" s="1411"/>
      <c r="AG62" s="1412"/>
      <c r="AH62" s="1411"/>
      <c r="AI62" s="1411"/>
    </row>
    <row r="63" spans="1:35" s="1408" customFormat="1" ht="12.75" customHeight="1" x14ac:dyDescent="0.2">
      <c r="A63" s="1455" t="s">
        <v>98</v>
      </c>
      <c r="B63" s="1456" t="s">
        <v>591</v>
      </c>
      <c r="C63" s="1453" t="s">
        <v>2</v>
      </c>
      <c r="D63" s="1456">
        <v>2.5</v>
      </c>
      <c r="E63" s="1457">
        <v>0.09</v>
      </c>
      <c r="F63" s="1455" t="s">
        <v>12</v>
      </c>
      <c r="G63" s="1455"/>
      <c r="H63" s="1458"/>
      <c r="I63" s="1455" t="s">
        <v>3</v>
      </c>
      <c r="J63" s="1455"/>
      <c r="K63" s="1457">
        <v>0.09</v>
      </c>
      <c r="L63" s="1455" t="s">
        <v>316</v>
      </c>
      <c r="M63" s="1455"/>
      <c r="N63" s="1458"/>
      <c r="O63" s="1455" t="s">
        <v>3</v>
      </c>
      <c r="P63" s="1458"/>
      <c r="Q63" s="1455" t="s">
        <v>3</v>
      </c>
      <c r="R63" s="1455"/>
      <c r="S63" s="1457">
        <v>0.09</v>
      </c>
      <c r="T63" s="1455" t="s">
        <v>12</v>
      </c>
      <c r="U63" s="1455"/>
      <c r="V63" s="1457">
        <v>0.09</v>
      </c>
      <c r="W63" s="1455" t="s">
        <v>12</v>
      </c>
      <c r="X63" s="1455"/>
      <c r="Y63" s="1457">
        <v>0.09</v>
      </c>
      <c r="Z63" s="1455" t="s">
        <v>12</v>
      </c>
      <c r="AA63" s="1455"/>
      <c r="AB63" s="1458"/>
      <c r="AC63" s="1455" t="s">
        <v>3</v>
      </c>
      <c r="AD63" s="1455"/>
      <c r="AE63" s="1457">
        <v>0.09</v>
      </c>
      <c r="AF63" s="1455" t="s">
        <v>12</v>
      </c>
      <c r="AG63" s="1458"/>
      <c r="AH63" s="1455" t="s">
        <v>3</v>
      </c>
      <c r="AI63" s="1455"/>
    </row>
    <row r="64" spans="1:35" s="1408" customFormat="1" ht="12.75" customHeight="1" x14ac:dyDescent="0.2">
      <c r="A64" s="1420" t="s">
        <v>99</v>
      </c>
      <c r="B64" s="1421" t="s">
        <v>591</v>
      </c>
      <c r="C64" s="1453" t="s">
        <v>2</v>
      </c>
      <c r="D64" s="1421">
        <v>11</v>
      </c>
      <c r="E64" s="1427">
        <v>0.12</v>
      </c>
      <c r="F64" s="1420" t="s">
        <v>12</v>
      </c>
      <c r="G64" s="1420"/>
      <c r="H64" s="1426"/>
      <c r="I64" s="1420" t="s">
        <v>3</v>
      </c>
      <c r="J64" s="1420"/>
      <c r="K64" s="1427">
        <v>0.12</v>
      </c>
      <c r="L64" s="1420" t="s">
        <v>12</v>
      </c>
      <c r="M64" s="1420"/>
      <c r="N64" s="1426"/>
      <c r="O64" s="1420" t="s">
        <v>3</v>
      </c>
      <c r="P64" s="1426"/>
      <c r="Q64" s="1420" t="s">
        <v>3</v>
      </c>
      <c r="R64" s="1420"/>
      <c r="S64" s="1427">
        <v>0.12</v>
      </c>
      <c r="T64" s="1420" t="s">
        <v>12</v>
      </c>
      <c r="U64" s="1420"/>
      <c r="V64" s="1427">
        <v>0.12</v>
      </c>
      <c r="W64" s="1420" t="s">
        <v>12</v>
      </c>
      <c r="X64" s="1420"/>
      <c r="Y64" s="1427">
        <v>0.12</v>
      </c>
      <c r="Z64" s="1420" t="s">
        <v>12</v>
      </c>
      <c r="AA64" s="1420"/>
      <c r="AB64" s="1426"/>
      <c r="AC64" s="1420" t="s">
        <v>3</v>
      </c>
      <c r="AD64" s="1420"/>
      <c r="AE64" s="1427">
        <v>0.12</v>
      </c>
      <c r="AF64" s="1420" t="s">
        <v>12</v>
      </c>
      <c r="AG64" s="1426"/>
      <c r="AH64" s="1420" t="s">
        <v>3</v>
      </c>
      <c r="AI64" s="1420"/>
    </row>
    <row r="65" spans="1:35" s="1408" customFormat="1" ht="12.75" customHeight="1" x14ac:dyDescent="0.2">
      <c r="A65" s="1420" t="s">
        <v>100</v>
      </c>
      <c r="B65" s="1421" t="s">
        <v>591</v>
      </c>
      <c r="C65" s="1453" t="s">
        <v>2</v>
      </c>
      <c r="D65" s="1421">
        <v>0.33</v>
      </c>
      <c r="E65" s="1427">
        <v>0.08</v>
      </c>
      <c r="F65" s="1420" t="s">
        <v>12</v>
      </c>
      <c r="G65" s="1420"/>
      <c r="H65" s="1426"/>
      <c r="I65" s="1420" t="s">
        <v>3</v>
      </c>
      <c r="J65" s="1420"/>
      <c r="K65" s="1427">
        <v>0.08</v>
      </c>
      <c r="L65" s="1420" t="s">
        <v>12</v>
      </c>
      <c r="M65" s="1420"/>
      <c r="N65" s="1426"/>
      <c r="O65" s="1420" t="s">
        <v>3</v>
      </c>
      <c r="P65" s="1426"/>
      <c r="Q65" s="1420" t="s">
        <v>3</v>
      </c>
      <c r="R65" s="1420"/>
      <c r="S65" s="1427">
        <v>0.08</v>
      </c>
      <c r="T65" s="1420" t="s">
        <v>12</v>
      </c>
      <c r="U65" s="1420"/>
      <c r="V65" s="1427">
        <v>0.08</v>
      </c>
      <c r="W65" s="1420" t="s">
        <v>12</v>
      </c>
      <c r="X65" s="1420"/>
      <c r="Y65" s="1427">
        <v>0.08</v>
      </c>
      <c r="Z65" s="1420" t="s">
        <v>12</v>
      </c>
      <c r="AA65" s="1420"/>
      <c r="AB65" s="1426"/>
      <c r="AC65" s="1420" t="s">
        <v>3</v>
      </c>
      <c r="AD65" s="1420"/>
      <c r="AE65" s="1427">
        <v>0.08</v>
      </c>
      <c r="AF65" s="1420" t="s">
        <v>12</v>
      </c>
      <c r="AG65" s="1426"/>
      <c r="AH65" s="1420" t="s">
        <v>3</v>
      </c>
      <c r="AI65" s="1420"/>
    </row>
    <row r="66" spans="1:35" s="1408" customFormat="1" ht="12.75" customHeight="1" x14ac:dyDescent="0.2">
      <c r="A66" s="1420" t="s">
        <v>101</v>
      </c>
      <c r="B66" s="1421" t="s">
        <v>591</v>
      </c>
      <c r="C66" s="1453" t="s">
        <v>2</v>
      </c>
      <c r="D66" s="1421">
        <v>1.2</v>
      </c>
      <c r="E66" s="1427">
        <v>0.13</v>
      </c>
      <c r="F66" s="1420" t="s">
        <v>12</v>
      </c>
      <c r="G66" s="1420"/>
      <c r="H66" s="1426"/>
      <c r="I66" s="1420" t="s">
        <v>3</v>
      </c>
      <c r="J66" s="1420"/>
      <c r="K66" s="1427">
        <v>0.13</v>
      </c>
      <c r="L66" s="1420" t="s">
        <v>12</v>
      </c>
      <c r="M66" s="1420"/>
      <c r="N66" s="1426"/>
      <c r="O66" s="1420" t="s">
        <v>3</v>
      </c>
      <c r="P66" s="1426"/>
      <c r="Q66" s="1420" t="s">
        <v>3</v>
      </c>
      <c r="R66" s="1420"/>
      <c r="S66" s="1427">
        <v>0.13</v>
      </c>
      <c r="T66" s="1420" t="s">
        <v>12</v>
      </c>
      <c r="U66" s="1420"/>
      <c r="V66" s="1427">
        <v>0.13</v>
      </c>
      <c r="W66" s="1420" t="s">
        <v>12</v>
      </c>
      <c r="X66" s="1420"/>
      <c r="Y66" s="1427">
        <v>0.13</v>
      </c>
      <c r="Z66" s="1420" t="s">
        <v>12</v>
      </c>
      <c r="AA66" s="1420"/>
      <c r="AB66" s="1426"/>
      <c r="AC66" s="1420" t="s">
        <v>3</v>
      </c>
      <c r="AD66" s="1420"/>
      <c r="AE66" s="1427">
        <v>0.13</v>
      </c>
      <c r="AF66" s="1420" t="s">
        <v>12</v>
      </c>
      <c r="AG66" s="1426"/>
      <c r="AH66" s="1420" t="s">
        <v>3</v>
      </c>
      <c r="AI66" s="1420"/>
    </row>
    <row r="67" spans="1:35" s="1408" customFormat="1" ht="12.75" customHeight="1" x14ac:dyDescent="0.2">
      <c r="A67" s="1420" t="s">
        <v>102</v>
      </c>
      <c r="B67" s="1421" t="s">
        <v>591</v>
      </c>
      <c r="C67" s="1453" t="s">
        <v>2</v>
      </c>
      <c r="D67" s="1421">
        <v>47</v>
      </c>
      <c r="E67" s="1427">
        <v>0.08</v>
      </c>
      <c r="F67" s="1420" t="s">
        <v>12</v>
      </c>
      <c r="G67" s="1420"/>
      <c r="H67" s="1426"/>
      <c r="I67" s="1420" t="s">
        <v>3</v>
      </c>
      <c r="J67" s="1420"/>
      <c r="K67" s="1427">
        <v>0.08</v>
      </c>
      <c r="L67" s="1420" t="s">
        <v>12</v>
      </c>
      <c r="M67" s="1420"/>
      <c r="N67" s="1426"/>
      <c r="O67" s="1420" t="s">
        <v>3</v>
      </c>
      <c r="P67" s="1426"/>
      <c r="Q67" s="1420" t="s">
        <v>3</v>
      </c>
      <c r="R67" s="1420"/>
      <c r="S67" s="1427">
        <v>0.08</v>
      </c>
      <c r="T67" s="1420" t="s">
        <v>12</v>
      </c>
      <c r="U67" s="1420"/>
      <c r="V67" s="1427">
        <v>0.08</v>
      </c>
      <c r="W67" s="1420" t="s">
        <v>12</v>
      </c>
      <c r="X67" s="1420"/>
      <c r="Y67" s="1427">
        <v>0.08</v>
      </c>
      <c r="Z67" s="1420" t="s">
        <v>12</v>
      </c>
      <c r="AA67" s="1420"/>
      <c r="AB67" s="1426"/>
      <c r="AC67" s="1420" t="s">
        <v>3</v>
      </c>
      <c r="AD67" s="1420"/>
      <c r="AE67" s="1427">
        <v>0.08</v>
      </c>
      <c r="AF67" s="1420" t="s">
        <v>12</v>
      </c>
      <c r="AG67" s="1426"/>
      <c r="AH67" s="1420" t="s">
        <v>3</v>
      </c>
      <c r="AI67" s="1420"/>
    </row>
    <row r="68" spans="1:35" s="1408" customFormat="1" ht="12.75" customHeight="1" x14ac:dyDescent="0.2">
      <c r="A68" s="1420" t="s">
        <v>103</v>
      </c>
      <c r="B68" s="1421" t="s">
        <v>591</v>
      </c>
      <c r="C68" s="1453" t="s">
        <v>2</v>
      </c>
      <c r="D68" s="1450" t="s">
        <v>2</v>
      </c>
      <c r="E68" s="1427">
        <v>0.12</v>
      </c>
      <c r="F68" s="1420" t="s">
        <v>12</v>
      </c>
      <c r="G68" s="1420"/>
      <c r="H68" s="1426"/>
      <c r="I68" s="1420" t="s">
        <v>3</v>
      </c>
      <c r="J68" s="1420"/>
      <c r="K68" s="1427">
        <v>0.12</v>
      </c>
      <c r="L68" s="1420" t="s">
        <v>12</v>
      </c>
      <c r="M68" s="1420"/>
      <c r="N68" s="1426"/>
      <c r="O68" s="1420" t="s">
        <v>3</v>
      </c>
      <c r="P68" s="1426"/>
      <c r="Q68" s="1420" t="s">
        <v>3</v>
      </c>
      <c r="R68" s="1420"/>
      <c r="S68" s="1427">
        <v>0.12</v>
      </c>
      <c r="T68" s="1420" t="s">
        <v>12</v>
      </c>
      <c r="U68" s="1420"/>
      <c r="V68" s="1427">
        <v>0.12</v>
      </c>
      <c r="W68" s="1420" t="s">
        <v>12</v>
      </c>
      <c r="X68" s="1420"/>
      <c r="Y68" s="1427">
        <v>0.12</v>
      </c>
      <c r="Z68" s="1420" t="s">
        <v>12</v>
      </c>
      <c r="AA68" s="1420"/>
      <c r="AB68" s="1426"/>
      <c r="AC68" s="1420" t="s">
        <v>3</v>
      </c>
      <c r="AD68" s="1420"/>
      <c r="AE68" s="1427">
        <v>0.12</v>
      </c>
      <c r="AF68" s="1420" t="s">
        <v>12</v>
      </c>
      <c r="AG68" s="1426"/>
      <c r="AH68" s="1420" t="s">
        <v>3</v>
      </c>
      <c r="AI68" s="1420"/>
    </row>
    <row r="69" spans="1:35" s="1408" customFormat="1" ht="12.75" customHeight="1" x14ac:dyDescent="0.2">
      <c r="A69" s="1420" t="s">
        <v>104</v>
      </c>
      <c r="B69" s="1421" t="s">
        <v>591</v>
      </c>
      <c r="C69" s="1453" t="s">
        <v>2</v>
      </c>
      <c r="D69" s="1450" t="s">
        <v>2</v>
      </c>
      <c r="E69" s="1427">
        <v>0.08</v>
      </c>
      <c r="F69" s="1420" t="s">
        <v>12</v>
      </c>
      <c r="G69" s="1420"/>
      <c r="H69" s="1426"/>
      <c r="I69" s="1420" t="s">
        <v>3</v>
      </c>
      <c r="J69" s="1420"/>
      <c r="K69" s="1427">
        <v>0.08</v>
      </c>
      <c r="L69" s="1420" t="s">
        <v>12</v>
      </c>
      <c r="M69" s="1420"/>
      <c r="N69" s="1426"/>
      <c r="O69" s="1420" t="s">
        <v>3</v>
      </c>
      <c r="P69" s="1426"/>
      <c r="Q69" s="1420" t="s">
        <v>3</v>
      </c>
      <c r="R69" s="1420"/>
      <c r="S69" s="1427">
        <v>0.08</v>
      </c>
      <c r="T69" s="1420" t="s">
        <v>12</v>
      </c>
      <c r="U69" s="1420"/>
      <c r="V69" s="1427">
        <v>0.08</v>
      </c>
      <c r="W69" s="1420" t="s">
        <v>12</v>
      </c>
      <c r="X69" s="1420"/>
      <c r="Y69" s="1427">
        <v>0.08</v>
      </c>
      <c r="Z69" s="1420" t="s">
        <v>12</v>
      </c>
      <c r="AA69" s="1420"/>
      <c r="AB69" s="1426"/>
      <c r="AC69" s="1420" t="s">
        <v>3</v>
      </c>
      <c r="AD69" s="1420"/>
      <c r="AE69" s="1427">
        <v>0.08</v>
      </c>
      <c r="AF69" s="1420" t="s">
        <v>12</v>
      </c>
      <c r="AG69" s="1426"/>
      <c r="AH69" s="1420" t="s">
        <v>3</v>
      </c>
      <c r="AI69" s="1420"/>
    </row>
    <row r="70" spans="1:35" s="1408" customFormat="1" ht="12.75" customHeight="1" x14ac:dyDescent="0.2">
      <c r="A70" s="1420" t="s">
        <v>105</v>
      </c>
      <c r="B70" s="1421" t="s">
        <v>591</v>
      </c>
      <c r="C70" s="1453" t="s">
        <v>2</v>
      </c>
      <c r="D70" s="1450" t="s">
        <v>2</v>
      </c>
      <c r="E70" s="1427">
        <v>0.1</v>
      </c>
      <c r="F70" s="1420" t="s">
        <v>316</v>
      </c>
      <c r="G70" s="1420"/>
      <c r="H70" s="1426"/>
      <c r="I70" s="1420" t="s">
        <v>3</v>
      </c>
      <c r="J70" s="1420"/>
      <c r="K70" s="1427">
        <v>0.1</v>
      </c>
      <c r="L70" s="1420" t="s">
        <v>316</v>
      </c>
      <c r="M70" s="1420"/>
      <c r="N70" s="1426"/>
      <c r="O70" s="1420" t="s">
        <v>3</v>
      </c>
      <c r="P70" s="1426"/>
      <c r="Q70" s="1420" t="s">
        <v>3</v>
      </c>
      <c r="R70" s="1420"/>
      <c r="S70" s="1427">
        <v>0.1</v>
      </c>
      <c r="T70" s="1420" t="s">
        <v>316</v>
      </c>
      <c r="U70" s="1420"/>
      <c r="V70" s="1427">
        <v>0.1</v>
      </c>
      <c r="W70" s="1420" t="s">
        <v>316</v>
      </c>
      <c r="X70" s="1420"/>
      <c r="Y70" s="1427">
        <v>0.1</v>
      </c>
      <c r="Z70" s="1420" t="s">
        <v>316</v>
      </c>
      <c r="AA70" s="1420"/>
      <c r="AB70" s="1426"/>
      <c r="AC70" s="1420" t="s">
        <v>3</v>
      </c>
      <c r="AD70" s="1420"/>
      <c r="AE70" s="1427">
        <v>0.1</v>
      </c>
      <c r="AF70" s="1420" t="s">
        <v>316</v>
      </c>
      <c r="AG70" s="1426"/>
      <c r="AH70" s="1420" t="s">
        <v>3</v>
      </c>
      <c r="AI70" s="1420"/>
    </row>
    <row r="71" spans="1:35" s="1408" customFormat="1" ht="12.75" customHeight="1" x14ac:dyDescent="0.2">
      <c r="A71" s="1420" t="s">
        <v>106</v>
      </c>
      <c r="B71" s="1421" t="s">
        <v>591</v>
      </c>
      <c r="C71" s="1453" t="s">
        <v>2</v>
      </c>
      <c r="D71" s="1421">
        <v>9.4999999999999998E-3</v>
      </c>
      <c r="E71" s="1427">
        <v>0.13</v>
      </c>
      <c r="F71" s="1420" t="s">
        <v>12</v>
      </c>
      <c r="G71" s="1420"/>
      <c r="H71" s="1426"/>
      <c r="I71" s="1420" t="s">
        <v>3</v>
      </c>
      <c r="J71" s="1420"/>
      <c r="K71" s="1427">
        <v>0.13</v>
      </c>
      <c r="L71" s="1420" t="s">
        <v>12</v>
      </c>
      <c r="M71" s="1420"/>
      <c r="N71" s="1426"/>
      <c r="O71" s="1420" t="s">
        <v>3</v>
      </c>
      <c r="P71" s="1426"/>
      <c r="Q71" s="1420" t="s">
        <v>3</v>
      </c>
      <c r="R71" s="1420"/>
      <c r="S71" s="1427">
        <v>0.13</v>
      </c>
      <c r="T71" s="1420" t="s">
        <v>12</v>
      </c>
      <c r="U71" s="1420"/>
      <c r="V71" s="1427">
        <v>0.13</v>
      </c>
      <c r="W71" s="1420" t="s">
        <v>12</v>
      </c>
      <c r="X71" s="1420"/>
      <c r="Y71" s="1427">
        <v>0.13</v>
      </c>
      <c r="Z71" s="1420" t="s">
        <v>12</v>
      </c>
      <c r="AA71" s="1420"/>
      <c r="AB71" s="1426"/>
      <c r="AC71" s="1420" t="s">
        <v>3</v>
      </c>
      <c r="AD71" s="1420"/>
      <c r="AE71" s="1427">
        <v>0.13</v>
      </c>
      <c r="AF71" s="1420" t="s">
        <v>12</v>
      </c>
      <c r="AG71" s="1426"/>
      <c r="AH71" s="1420" t="s">
        <v>3</v>
      </c>
      <c r="AI71" s="1420"/>
    </row>
    <row r="72" spans="1:35" s="1408" customFormat="1" ht="12.75" customHeight="1" x14ac:dyDescent="0.2">
      <c r="A72" s="1420" t="s">
        <v>107</v>
      </c>
      <c r="B72" s="1421" t="s">
        <v>591</v>
      </c>
      <c r="C72" s="1453" t="s">
        <v>2</v>
      </c>
      <c r="D72" s="1421">
        <v>8.1999999999999993</v>
      </c>
      <c r="E72" s="1427">
        <v>0.11</v>
      </c>
      <c r="F72" s="1420" t="s">
        <v>12</v>
      </c>
      <c r="G72" s="1420"/>
      <c r="H72" s="1426"/>
      <c r="I72" s="1420" t="s">
        <v>3</v>
      </c>
      <c r="J72" s="1420"/>
      <c r="K72" s="1427">
        <v>0.11</v>
      </c>
      <c r="L72" s="1420" t="s">
        <v>12</v>
      </c>
      <c r="M72" s="1420"/>
      <c r="N72" s="1426"/>
      <c r="O72" s="1420" t="s">
        <v>3</v>
      </c>
      <c r="P72" s="1426"/>
      <c r="Q72" s="1420" t="s">
        <v>3</v>
      </c>
      <c r="R72" s="1420"/>
      <c r="S72" s="1427">
        <v>0.11</v>
      </c>
      <c r="T72" s="1420" t="s">
        <v>12</v>
      </c>
      <c r="U72" s="1420"/>
      <c r="V72" s="1427">
        <v>0.11</v>
      </c>
      <c r="W72" s="1420" t="s">
        <v>12</v>
      </c>
      <c r="X72" s="1420"/>
      <c r="Y72" s="1427">
        <v>0.11</v>
      </c>
      <c r="Z72" s="1420" t="s">
        <v>12</v>
      </c>
      <c r="AA72" s="1420"/>
      <c r="AB72" s="1426"/>
      <c r="AC72" s="1420" t="s">
        <v>3</v>
      </c>
      <c r="AD72" s="1420"/>
      <c r="AE72" s="1427">
        <v>0.11</v>
      </c>
      <c r="AF72" s="1420" t="s">
        <v>12</v>
      </c>
      <c r="AG72" s="1426"/>
      <c r="AH72" s="1420" t="s">
        <v>3</v>
      </c>
      <c r="AI72" s="1420"/>
    </row>
    <row r="73" spans="1:35" s="1408" customFormat="1" ht="12.75" customHeight="1" x14ac:dyDescent="0.2">
      <c r="A73" s="1420" t="s">
        <v>108</v>
      </c>
      <c r="B73" s="1421" t="s">
        <v>591</v>
      </c>
      <c r="C73" s="1453" t="s">
        <v>2</v>
      </c>
      <c r="D73" s="1450" t="s">
        <v>2</v>
      </c>
      <c r="E73" s="1427">
        <v>0.08</v>
      </c>
      <c r="F73" s="1420" t="s">
        <v>12</v>
      </c>
      <c r="G73" s="1420"/>
      <c r="H73" s="1426"/>
      <c r="I73" s="1420" t="s">
        <v>3</v>
      </c>
      <c r="J73" s="1420"/>
      <c r="K73" s="1427">
        <v>0.08</v>
      </c>
      <c r="L73" s="1420" t="s">
        <v>12</v>
      </c>
      <c r="M73" s="1420"/>
      <c r="N73" s="1426"/>
      <c r="O73" s="1420" t="s">
        <v>3</v>
      </c>
      <c r="P73" s="1426"/>
      <c r="Q73" s="1420" t="s">
        <v>3</v>
      </c>
      <c r="R73" s="1420"/>
      <c r="S73" s="1427">
        <v>0.08</v>
      </c>
      <c r="T73" s="1420" t="s">
        <v>12</v>
      </c>
      <c r="U73" s="1420"/>
      <c r="V73" s="1427">
        <v>0.08</v>
      </c>
      <c r="W73" s="1420" t="s">
        <v>12</v>
      </c>
      <c r="X73" s="1420"/>
      <c r="Y73" s="1427">
        <v>0.08</v>
      </c>
      <c r="Z73" s="1420" t="s">
        <v>12</v>
      </c>
      <c r="AA73" s="1420"/>
      <c r="AB73" s="1426"/>
      <c r="AC73" s="1420" t="s">
        <v>3</v>
      </c>
      <c r="AD73" s="1420"/>
      <c r="AE73" s="1427">
        <v>0.08</v>
      </c>
      <c r="AF73" s="1420" t="s">
        <v>12</v>
      </c>
      <c r="AG73" s="1426"/>
      <c r="AH73" s="1420" t="s">
        <v>3</v>
      </c>
      <c r="AI73" s="1420"/>
    </row>
    <row r="74" spans="1:35" s="1408" customFormat="1" ht="12.75" customHeight="1" x14ac:dyDescent="0.2">
      <c r="A74" s="1420" t="s">
        <v>708</v>
      </c>
      <c r="B74" s="1421" t="s">
        <v>591</v>
      </c>
      <c r="C74" s="1453" t="s">
        <v>2</v>
      </c>
      <c r="D74" s="1459"/>
      <c r="E74" s="1427">
        <v>2.35</v>
      </c>
      <c r="F74" s="1420" t="s">
        <v>12</v>
      </c>
      <c r="G74" s="1420"/>
      <c r="H74" s="1426"/>
      <c r="I74" s="1420" t="s">
        <v>3</v>
      </c>
      <c r="J74" s="1420"/>
      <c r="K74" s="1427">
        <v>2.35</v>
      </c>
      <c r="L74" s="1420" t="s">
        <v>12</v>
      </c>
      <c r="M74" s="1420"/>
      <c r="N74" s="1426"/>
      <c r="O74" s="1420" t="s">
        <v>3</v>
      </c>
      <c r="P74" s="1426"/>
      <c r="Q74" s="1420" t="s">
        <v>3</v>
      </c>
      <c r="R74" s="1420"/>
      <c r="S74" s="1427">
        <v>2.35</v>
      </c>
      <c r="T74" s="1420" t="s">
        <v>12</v>
      </c>
      <c r="U74" s="1420"/>
      <c r="V74" s="1427">
        <v>2.35</v>
      </c>
      <c r="W74" s="1420" t="s">
        <v>12</v>
      </c>
      <c r="X74" s="1420"/>
      <c r="Y74" s="1427">
        <v>2.35</v>
      </c>
      <c r="Z74" s="1420" t="s">
        <v>12</v>
      </c>
      <c r="AA74" s="1420"/>
      <c r="AB74" s="1426"/>
      <c r="AC74" s="1420" t="s">
        <v>3</v>
      </c>
      <c r="AD74" s="1420"/>
      <c r="AE74" s="1427">
        <v>2.35</v>
      </c>
      <c r="AF74" s="1420" t="s">
        <v>12</v>
      </c>
      <c r="AG74" s="1426"/>
      <c r="AH74" s="1420" t="s">
        <v>3</v>
      </c>
      <c r="AI74" s="1420"/>
    </row>
    <row r="75" spans="1:35" s="1408" customFormat="1" ht="12.75" customHeight="1" x14ac:dyDescent="0.2">
      <c r="A75" s="1420" t="s">
        <v>110</v>
      </c>
      <c r="B75" s="1421" t="s">
        <v>591</v>
      </c>
      <c r="C75" s="1453" t="s">
        <v>2</v>
      </c>
      <c r="D75" s="1421">
        <v>3.3000000000000002E-2</v>
      </c>
      <c r="E75" s="1427">
        <v>0.11</v>
      </c>
      <c r="F75" s="1420" t="s">
        <v>12</v>
      </c>
      <c r="G75" s="1420"/>
      <c r="H75" s="1426"/>
      <c r="I75" s="1420" t="s">
        <v>3</v>
      </c>
      <c r="J75" s="1420"/>
      <c r="K75" s="1427">
        <v>0.11</v>
      </c>
      <c r="L75" s="1420" t="s">
        <v>12</v>
      </c>
      <c r="M75" s="1420"/>
      <c r="N75" s="1426"/>
      <c r="O75" s="1420" t="s">
        <v>3</v>
      </c>
      <c r="P75" s="1426"/>
      <c r="Q75" s="1420" t="s">
        <v>3</v>
      </c>
      <c r="R75" s="1420"/>
      <c r="S75" s="1427">
        <v>0.11</v>
      </c>
      <c r="T75" s="1420" t="s">
        <v>12</v>
      </c>
      <c r="U75" s="1420"/>
      <c r="V75" s="1427">
        <v>0.11</v>
      </c>
      <c r="W75" s="1420" t="s">
        <v>12</v>
      </c>
      <c r="X75" s="1420"/>
      <c r="Y75" s="1427">
        <v>0.11</v>
      </c>
      <c r="Z75" s="1420" t="s">
        <v>12</v>
      </c>
      <c r="AA75" s="1420"/>
      <c r="AB75" s="1426"/>
      <c r="AC75" s="1420" t="s">
        <v>3</v>
      </c>
      <c r="AD75" s="1420"/>
      <c r="AE75" s="1427">
        <v>0.11</v>
      </c>
      <c r="AF75" s="1420" t="s">
        <v>12</v>
      </c>
      <c r="AG75" s="1426"/>
      <c r="AH75" s="1420" t="s">
        <v>3</v>
      </c>
      <c r="AI75" s="1420"/>
    </row>
    <row r="76" spans="1:35" s="1408" customFormat="1" ht="12.75" customHeight="1" x14ac:dyDescent="0.2">
      <c r="A76" s="1420" t="s">
        <v>111</v>
      </c>
      <c r="B76" s="1421" t="s">
        <v>591</v>
      </c>
      <c r="C76" s="1453" t="s">
        <v>2</v>
      </c>
      <c r="D76" s="1421">
        <v>49</v>
      </c>
      <c r="E76" s="1427">
        <v>7.0000000000000007E-2</v>
      </c>
      <c r="F76" s="1420" t="s">
        <v>12</v>
      </c>
      <c r="G76" s="1420"/>
      <c r="H76" s="1426"/>
      <c r="I76" s="1420" t="s">
        <v>3</v>
      </c>
      <c r="J76" s="1420"/>
      <c r="K76" s="1427">
        <v>7.0000000000000007E-2</v>
      </c>
      <c r="L76" s="1420" t="s">
        <v>12</v>
      </c>
      <c r="M76" s="1420"/>
      <c r="N76" s="1426"/>
      <c r="O76" s="1420" t="s">
        <v>3</v>
      </c>
      <c r="P76" s="1426"/>
      <c r="Q76" s="1420" t="s">
        <v>3</v>
      </c>
      <c r="R76" s="1420"/>
      <c r="S76" s="1427">
        <v>7.0000000000000007E-2</v>
      </c>
      <c r="T76" s="1420" t="s">
        <v>12</v>
      </c>
      <c r="U76" s="1420"/>
      <c r="V76" s="1427">
        <v>7.0000000000000007E-2</v>
      </c>
      <c r="W76" s="1420" t="s">
        <v>12</v>
      </c>
      <c r="X76" s="1420"/>
      <c r="Y76" s="1427">
        <v>7.0000000000000007E-2</v>
      </c>
      <c r="Z76" s="1420" t="s">
        <v>12</v>
      </c>
      <c r="AA76" s="1420"/>
      <c r="AB76" s="1426"/>
      <c r="AC76" s="1420" t="s">
        <v>3</v>
      </c>
      <c r="AD76" s="1420"/>
      <c r="AE76" s="1427">
        <v>7.0000000000000007E-2</v>
      </c>
      <c r="AF76" s="1420" t="s">
        <v>12</v>
      </c>
      <c r="AG76" s="1426"/>
      <c r="AH76" s="1420" t="s">
        <v>3</v>
      </c>
      <c r="AI76" s="1420"/>
    </row>
    <row r="77" spans="1:35" s="1408" customFormat="1" ht="12.75" customHeight="1" x14ac:dyDescent="0.2">
      <c r="A77" s="1420" t="s">
        <v>112</v>
      </c>
      <c r="B77" s="1421" t="s">
        <v>591</v>
      </c>
      <c r="C77" s="1453" t="s">
        <v>2</v>
      </c>
      <c r="D77" s="1421">
        <v>0.73</v>
      </c>
      <c r="E77" s="1427">
        <v>0.1</v>
      </c>
      <c r="F77" s="1420" t="s">
        <v>12</v>
      </c>
      <c r="G77" s="1420"/>
      <c r="H77" s="1426"/>
      <c r="I77" s="1420" t="s">
        <v>3</v>
      </c>
      <c r="J77" s="1420"/>
      <c r="K77" s="1427">
        <v>0.1</v>
      </c>
      <c r="L77" s="1420" t="s">
        <v>12</v>
      </c>
      <c r="M77" s="1420"/>
      <c r="N77" s="1426"/>
      <c r="O77" s="1420" t="s">
        <v>3</v>
      </c>
      <c r="P77" s="1426"/>
      <c r="Q77" s="1420" t="s">
        <v>3</v>
      </c>
      <c r="R77" s="1420"/>
      <c r="S77" s="1427">
        <v>0.1</v>
      </c>
      <c r="T77" s="1420" t="s">
        <v>12</v>
      </c>
      <c r="U77" s="1420"/>
      <c r="V77" s="1427">
        <v>0.1</v>
      </c>
      <c r="W77" s="1420" t="s">
        <v>12</v>
      </c>
      <c r="X77" s="1420"/>
      <c r="Y77" s="1427">
        <v>0.1</v>
      </c>
      <c r="Z77" s="1420" t="s">
        <v>12</v>
      </c>
      <c r="AA77" s="1420"/>
      <c r="AB77" s="1426"/>
      <c r="AC77" s="1420" t="s">
        <v>3</v>
      </c>
      <c r="AD77" s="1420"/>
      <c r="AE77" s="1427">
        <v>0.1</v>
      </c>
      <c r="AF77" s="1420" t="s">
        <v>12</v>
      </c>
      <c r="AG77" s="1426"/>
      <c r="AH77" s="1420" t="s">
        <v>3</v>
      </c>
      <c r="AI77" s="1420"/>
    </row>
    <row r="78" spans="1:35" s="1408" customFormat="1" ht="12.75" customHeight="1" x14ac:dyDescent="0.2">
      <c r="A78" s="1420" t="s">
        <v>113</v>
      </c>
      <c r="B78" s="1421" t="s">
        <v>591</v>
      </c>
      <c r="C78" s="1453" t="s">
        <v>2</v>
      </c>
      <c r="D78" s="1421">
        <v>0.97</v>
      </c>
      <c r="E78" s="1427">
        <v>0.11</v>
      </c>
      <c r="F78" s="1420" t="s">
        <v>12</v>
      </c>
      <c r="G78" s="1420"/>
      <c r="H78" s="1426"/>
      <c r="I78" s="1420" t="s">
        <v>3</v>
      </c>
      <c r="J78" s="1420"/>
      <c r="K78" s="1427">
        <v>0.11</v>
      </c>
      <c r="L78" s="1420" t="s">
        <v>12</v>
      </c>
      <c r="M78" s="1420"/>
      <c r="N78" s="1426"/>
      <c r="O78" s="1420" t="s">
        <v>3</v>
      </c>
      <c r="P78" s="1426"/>
      <c r="Q78" s="1420" t="s">
        <v>3</v>
      </c>
      <c r="R78" s="1420"/>
      <c r="S78" s="1427">
        <v>0.11</v>
      </c>
      <c r="T78" s="1420" t="s">
        <v>12</v>
      </c>
      <c r="U78" s="1420"/>
      <c r="V78" s="1427">
        <v>0.11</v>
      </c>
      <c r="W78" s="1420" t="s">
        <v>12</v>
      </c>
      <c r="X78" s="1420"/>
      <c r="Y78" s="1427">
        <v>0.11</v>
      </c>
      <c r="Z78" s="1420" t="s">
        <v>12</v>
      </c>
      <c r="AA78" s="1420"/>
      <c r="AB78" s="1426"/>
      <c r="AC78" s="1420" t="s">
        <v>3</v>
      </c>
      <c r="AD78" s="1420"/>
      <c r="AE78" s="1427">
        <v>0.11</v>
      </c>
      <c r="AF78" s="1420" t="s">
        <v>12</v>
      </c>
      <c r="AG78" s="1426"/>
      <c r="AH78" s="1420" t="s">
        <v>3</v>
      </c>
      <c r="AI78" s="1420"/>
    </row>
    <row r="79" spans="1:35" s="1408" customFormat="1" ht="12.75" customHeight="1" x14ac:dyDescent="0.2">
      <c r="A79" s="1420" t="s">
        <v>114</v>
      </c>
      <c r="B79" s="1421" t="s">
        <v>591</v>
      </c>
      <c r="C79" s="1453" t="s">
        <v>2</v>
      </c>
      <c r="D79" s="1450" t="s">
        <v>2</v>
      </c>
      <c r="E79" s="1427">
        <v>7.0000000000000007E-2</v>
      </c>
      <c r="F79" s="1420" t="s">
        <v>12</v>
      </c>
      <c r="G79" s="1420"/>
      <c r="H79" s="1426"/>
      <c r="I79" s="1420" t="s">
        <v>3</v>
      </c>
      <c r="J79" s="1420"/>
      <c r="K79" s="1427">
        <v>7.0000000000000007E-2</v>
      </c>
      <c r="L79" s="1420" t="s">
        <v>12</v>
      </c>
      <c r="M79" s="1420"/>
      <c r="N79" s="1426"/>
      <c r="O79" s="1420" t="s">
        <v>3</v>
      </c>
      <c r="P79" s="1426"/>
      <c r="Q79" s="1420" t="s">
        <v>3</v>
      </c>
      <c r="R79" s="1420"/>
      <c r="S79" s="1427">
        <v>7.0000000000000007E-2</v>
      </c>
      <c r="T79" s="1420" t="s">
        <v>12</v>
      </c>
      <c r="U79" s="1420"/>
      <c r="V79" s="1427">
        <v>7.0000000000000007E-2</v>
      </c>
      <c r="W79" s="1420" t="s">
        <v>12</v>
      </c>
      <c r="X79" s="1420"/>
      <c r="Y79" s="1427">
        <v>7.0000000000000007E-2</v>
      </c>
      <c r="Z79" s="1420" t="s">
        <v>12</v>
      </c>
      <c r="AA79" s="1420"/>
      <c r="AB79" s="1426"/>
      <c r="AC79" s="1420" t="s">
        <v>3</v>
      </c>
      <c r="AD79" s="1420"/>
      <c r="AE79" s="1427">
        <v>7.0000000000000007E-2</v>
      </c>
      <c r="AF79" s="1420" t="s">
        <v>12</v>
      </c>
      <c r="AG79" s="1426"/>
      <c r="AH79" s="1420" t="s">
        <v>3</v>
      </c>
      <c r="AI79" s="1420"/>
    </row>
    <row r="80" spans="1:35" s="1408" customFormat="1" ht="12.75" customHeight="1" x14ac:dyDescent="0.2">
      <c r="A80" s="1420" t="s">
        <v>115</v>
      </c>
      <c r="B80" s="1421" t="s">
        <v>591</v>
      </c>
      <c r="C80" s="1453" t="s">
        <v>2</v>
      </c>
      <c r="D80" s="1421">
        <v>14</v>
      </c>
      <c r="E80" s="1427">
        <v>0.06</v>
      </c>
      <c r="F80" s="1420" t="s">
        <v>12</v>
      </c>
      <c r="G80" s="1420"/>
      <c r="H80" s="1426"/>
      <c r="I80" s="1420" t="s">
        <v>3</v>
      </c>
      <c r="J80" s="1420"/>
      <c r="K80" s="1427">
        <v>0.06</v>
      </c>
      <c r="L80" s="1420" t="s">
        <v>316</v>
      </c>
      <c r="M80" s="1420"/>
      <c r="N80" s="1426"/>
      <c r="O80" s="1420" t="s">
        <v>3</v>
      </c>
      <c r="P80" s="1426"/>
      <c r="Q80" s="1420" t="s">
        <v>3</v>
      </c>
      <c r="R80" s="1420"/>
      <c r="S80" s="1427">
        <v>0.06</v>
      </c>
      <c r="T80" s="1420" t="s">
        <v>12</v>
      </c>
      <c r="U80" s="1420"/>
      <c r="V80" s="1427">
        <v>0.06</v>
      </c>
      <c r="W80" s="1420" t="s">
        <v>12</v>
      </c>
      <c r="X80" s="1420"/>
      <c r="Y80" s="1427">
        <v>0.06</v>
      </c>
      <c r="Z80" s="1420" t="s">
        <v>12</v>
      </c>
      <c r="AA80" s="1420"/>
      <c r="AB80" s="1426"/>
      <c r="AC80" s="1420" t="s">
        <v>3</v>
      </c>
      <c r="AD80" s="1420"/>
      <c r="AE80" s="1427">
        <v>0.06</v>
      </c>
      <c r="AF80" s="1420" t="s">
        <v>12</v>
      </c>
      <c r="AG80" s="1426"/>
      <c r="AH80" s="1420" t="s">
        <v>3</v>
      </c>
      <c r="AI80" s="1420"/>
    </row>
    <row r="81" spans="1:35" s="1408" customFormat="1" ht="12.75" customHeight="1" x14ac:dyDescent="0.2">
      <c r="A81" s="1420" t="s">
        <v>116</v>
      </c>
      <c r="B81" s="1421" t="s">
        <v>591</v>
      </c>
      <c r="C81" s="1453" t="s">
        <v>2</v>
      </c>
      <c r="D81" s="1450" t="s">
        <v>2</v>
      </c>
      <c r="E81" s="1427">
        <v>0.14000000000000001</v>
      </c>
      <c r="F81" s="1420" t="s">
        <v>12</v>
      </c>
      <c r="G81" s="1420"/>
      <c r="H81" s="1426"/>
      <c r="I81" s="1420" t="s">
        <v>3</v>
      </c>
      <c r="J81" s="1420"/>
      <c r="K81" s="1427">
        <v>0.14000000000000001</v>
      </c>
      <c r="L81" s="1420" t="s">
        <v>12</v>
      </c>
      <c r="M81" s="1420"/>
      <c r="N81" s="1426"/>
      <c r="O81" s="1420" t="s">
        <v>3</v>
      </c>
      <c r="P81" s="1426"/>
      <c r="Q81" s="1420" t="s">
        <v>3</v>
      </c>
      <c r="R81" s="1420"/>
      <c r="S81" s="1427">
        <v>0.14000000000000001</v>
      </c>
      <c r="T81" s="1420" t="s">
        <v>12</v>
      </c>
      <c r="U81" s="1420"/>
      <c r="V81" s="1427">
        <v>0.14000000000000001</v>
      </c>
      <c r="W81" s="1420" t="s">
        <v>12</v>
      </c>
      <c r="X81" s="1420"/>
      <c r="Y81" s="1427">
        <v>0.14000000000000001</v>
      </c>
      <c r="Z81" s="1420" t="s">
        <v>12</v>
      </c>
      <c r="AA81" s="1420"/>
      <c r="AB81" s="1426"/>
      <c r="AC81" s="1420" t="s">
        <v>3</v>
      </c>
      <c r="AD81" s="1420"/>
      <c r="AE81" s="1427">
        <v>0.14000000000000001</v>
      </c>
      <c r="AF81" s="1420" t="s">
        <v>12</v>
      </c>
      <c r="AG81" s="1426"/>
      <c r="AH81" s="1420" t="s">
        <v>3</v>
      </c>
      <c r="AI81" s="1420"/>
    </row>
    <row r="82" spans="1:35" s="1408" customFormat="1" ht="12.75" customHeight="1" x14ac:dyDescent="0.2">
      <c r="A82" s="1420" t="s">
        <v>117</v>
      </c>
      <c r="B82" s="1421" t="s">
        <v>591</v>
      </c>
      <c r="C82" s="1453" t="s">
        <v>2</v>
      </c>
      <c r="D82" s="1421">
        <v>2.8</v>
      </c>
      <c r="E82" s="1427">
        <v>0.12</v>
      </c>
      <c r="F82" s="1420" t="s">
        <v>12</v>
      </c>
      <c r="G82" s="1420"/>
      <c r="H82" s="1426"/>
      <c r="I82" s="1420" t="s">
        <v>3</v>
      </c>
      <c r="J82" s="1420"/>
      <c r="K82" s="1427">
        <v>0.12</v>
      </c>
      <c r="L82" s="1420" t="s">
        <v>12</v>
      </c>
      <c r="M82" s="1420"/>
      <c r="N82" s="1426"/>
      <c r="O82" s="1420" t="s">
        <v>3</v>
      </c>
      <c r="P82" s="1426"/>
      <c r="Q82" s="1420" t="s">
        <v>3</v>
      </c>
      <c r="R82" s="1420"/>
      <c r="S82" s="1427">
        <v>0.12</v>
      </c>
      <c r="T82" s="1420" t="s">
        <v>12</v>
      </c>
      <c r="U82" s="1420"/>
      <c r="V82" s="1427">
        <v>0.12</v>
      </c>
      <c r="W82" s="1420" t="s">
        <v>12</v>
      </c>
      <c r="X82" s="1420"/>
      <c r="Y82" s="1427">
        <v>0.12</v>
      </c>
      <c r="Z82" s="1420" t="s">
        <v>12</v>
      </c>
      <c r="AA82" s="1420"/>
      <c r="AB82" s="1426"/>
      <c r="AC82" s="1420" t="s">
        <v>3</v>
      </c>
      <c r="AD82" s="1420"/>
      <c r="AE82" s="1427">
        <v>0.12</v>
      </c>
      <c r="AF82" s="1420" t="s">
        <v>12</v>
      </c>
      <c r="AG82" s="1426"/>
      <c r="AH82" s="1420" t="s">
        <v>3</v>
      </c>
      <c r="AI82" s="1420"/>
    </row>
    <row r="83" spans="1:35" s="1408" customFormat="1" ht="12.75" customHeight="1" x14ac:dyDescent="0.2">
      <c r="A83" s="1420" t="s">
        <v>118</v>
      </c>
      <c r="B83" s="1421" t="s">
        <v>591</v>
      </c>
      <c r="C83" s="1453" t="s">
        <v>2</v>
      </c>
      <c r="D83" s="1450" t="s">
        <v>2</v>
      </c>
      <c r="E83" s="1427">
        <v>0.09</v>
      </c>
      <c r="F83" s="1420" t="s">
        <v>12</v>
      </c>
      <c r="G83" s="1420"/>
      <c r="H83" s="1426"/>
      <c r="I83" s="1420" t="s">
        <v>3</v>
      </c>
      <c r="J83" s="1420"/>
      <c r="K83" s="1427">
        <v>0.09</v>
      </c>
      <c r="L83" s="1420" t="s">
        <v>12</v>
      </c>
      <c r="M83" s="1420"/>
      <c r="N83" s="1426"/>
      <c r="O83" s="1420" t="s">
        <v>3</v>
      </c>
      <c r="P83" s="1426"/>
      <c r="Q83" s="1420" t="s">
        <v>3</v>
      </c>
      <c r="R83" s="1420"/>
      <c r="S83" s="1427">
        <v>0.09</v>
      </c>
      <c r="T83" s="1420" t="s">
        <v>12</v>
      </c>
      <c r="U83" s="1420"/>
      <c r="V83" s="1427">
        <v>0.09</v>
      </c>
      <c r="W83" s="1420" t="s">
        <v>12</v>
      </c>
      <c r="X83" s="1420"/>
      <c r="Y83" s="1427">
        <v>0.09</v>
      </c>
      <c r="Z83" s="1420" t="s">
        <v>12</v>
      </c>
      <c r="AA83" s="1420"/>
      <c r="AB83" s="1426"/>
      <c r="AC83" s="1420" t="s">
        <v>3</v>
      </c>
      <c r="AD83" s="1420"/>
      <c r="AE83" s="1427">
        <v>0.09</v>
      </c>
      <c r="AF83" s="1420" t="s">
        <v>12</v>
      </c>
      <c r="AG83" s="1426"/>
      <c r="AH83" s="1420" t="s">
        <v>3</v>
      </c>
      <c r="AI83" s="1420"/>
    </row>
    <row r="84" spans="1:35" s="1408" customFormat="1" ht="12.75" customHeight="1" x14ac:dyDescent="0.2">
      <c r="A84" s="1420" t="s">
        <v>709</v>
      </c>
      <c r="B84" s="1423" t="s">
        <v>591</v>
      </c>
      <c r="C84" s="1453" t="s">
        <v>2</v>
      </c>
      <c r="D84" s="1460">
        <v>7100</v>
      </c>
      <c r="E84" s="1427">
        <v>3.56</v>
      </c>
      <c r="F84" s="1420" t="s">
        <v>8</v>
      </c>
      <c r="G84" s="1420"/>
      <c r="H84" s="1426"/>
      <c r="I84" s="1420" t="s">
        <v>3</v>
      </c>
      <c r="J84" s="1420"/>
      <c r="K84" s="1427">
        <v>19.7</v>
      </c>
      <c r="L84" s="1420" t="s">
        <v>8</v>
      </c>
      <c r="M84" s="1420"/>
      <c r="N84" s="1426"/>
      <c r="O84" s="1420" t="s">
        <v>3</v>
      </c>
      <c r="P84" s="1426"/>
      <c r="Q84" s="1420" t="s">
        <v>3</v>
      </c>
      <c r="R84" s="1420"/>
      <c r="S84" s="1427">
        <v>5.72</v>
      </c>
      <c r="T84" s="1420" t="s">
        <v>8</v>
      </c>
      <c r="U84" s="1420"/>
      <c r="V84" s="1427">
        <v>27.1</v>
      </c>
      <c r="W84" s="1420" t="s">
        <v>8</v>
      </c>
      <c r="X84" s="1420"/>
      <c r="Y84" s="1461">
        <v>52</v>
      </c>
      <c r="Z84" s="1420" t="s">
        <v>8</v>
      </c>
      <c r="AA84" s="1420"/>
      <c r="AB84" s="1426"/>
      <c r="AC84" s="1420" t="s">
        <v>3</v>
      </c>
      <c r="AD84" s="1420"/>
      <c r="AE84" s="1427">
        <v>3.5</v>
      </c>
      <c r="AF84" s="1420" t="s">
        <v>8</v>
      </c>
      <c r="AG84" s="1426"/>
      <c r="AH84" s="1420" t="s">
        <v>3</v>
      </c>
      <c r="AI84" s="1420"/>
    </row>
    <row r="85" spans="1:35" s="1408" customFormat="1" ht="12.75" customHeight="1" x14ac:dyDescent="0.2">
      <c r="A85" s="1420" t="s">
        <v>120</v>
      </c>
      <c r="B85" s="1423" t="s">
        <v>591</v>
      </c>
      <c r="C85" s="1453" t="s">
        <v>2</v>
      </c>
      <c r="D85" s="1450" t="s">
        <v>2</v>
      </c>
      <c r="E85" s="1427">
        <v>7.0000000000000007E-2</v>
      </c>
      <c r="F85" s="1420" t="s">
        <v>12</v>
      </c>
      <c r="G85" s="1420"/>
      <c r="H85" s="1426"/>
      <c r="I85" s="1420" t="s">
        <v>3</v>
      </c>
      <c r="J85" s="1420"/>
      <c r="K85" s="1427">
        <v>7.0000000000000007E-2</v>
      </c>
      <c r="L85" s="1420" t="s">
        <v>12</v>
      </c>
      <c r="M85" s="1420"/>
      <c r="N85" s="1426"/>
      <c r="O85" s="1420" t="s">
        <v>3</v>
      </c>
      <c r="P85" s="1426"/>
      <c r="Q85" s="1420" t="s">
        <v>3</v>
      </c>
      <c r="R85" s="1420"/>
      <c r="S85" s="1427">
        <v>7.0000000000000007E-2</v>
      </c>
      <c r="T85" s="1420" t="s">
        <v>12</v>
      </c>
      <c r="U85" s="1420"/>
      <c r="V85" s="1427">
        <v>7.0000000000000007E-2</v>
      </c>
      <c r="W85" s="1420" t="s">
        <v>12</v>
      </c>
      <c r="X85" s="1420"/>
      <c r="Y85" s="1427">
        <v>7.0000000000000007E-2</v>
      </c>
      <c r="Z85" s="1420" t="s">
        <v>12</v>
      </c>
      <c r="AA85" s="1420"/>
      <c r="AB85" s="1426"/>
      <c r="AC85" s="1420" t="s">
        <v>3</v>
      </c>
      <c r="AD85" s="1420"/>
      <c r="AE85" s="1427">
        <v>7.0000000000000007E-2</v>
      </c>
      <c r="AF85" s="1420" t="s">
        <v>12</v>
      </c>
      <c r="AG85" s="1426"/>
      <c r="AH85" s="1420" t="s">
        <v>3</v>
      </c>
      <c r="AI85" s="1420"/>
    </row>
    <row r="86" spans="1:35" s="1408" customFormat="1" ht="12.75" customHeight="1" x14ac:dyDescent="0.2">
      <c r="A86" s="1420" t="s">
        <v>588</v>
      </c>
      <c r="B86" s="1423" t="s">
        <v>591</v>
      </c>
      <c r="C86" s="1453" t="s">
        <v>2</v>
      </c>
      <c r="D86" s="1450" t="s">
        <v>2</v>
      </c>
      <c r="E86" s="1427">
        <v>3.62</v>
      </c>
      <c r="F86" s="1420" t="s">
        <v>12</v>
      </c>
      <c r="G86" s="1420"/>
      <c r="H86" s="1426"/>
      <c r="I86" s="1420" t="s">
        <v>3</v>
      </c>
      <c r="J86" s="1420"/>
      <c r="K86" s="1427">
        <v>3.62</v>
      </c>
      <c r="L86" s="1420" t="s">
        <v>12</v>
      </c>
      <c r="M86" s="1420"/>
      <c r="N86" s="1426"/>
      <c r="O86" s="1420" t="s">
        <v>3</v>
      </c>
      <c r="P86" s="1426"/>
      <c r="Q86" s="1420" t="s">
        <v>3</v>
      </c>
      <c r="R86" s="1420"/>
      <c r="S86" s="1427">
        <v>3.62</v>
      </c>
      <c r="T86" s="1420" t="s">
        <v>12</v>
      </c>
      <c r="U86" s="1420"/>
      <c r="V86" s="1427">
        <v>3.62</v>
      </c>
      <c r="W86" s="1420" t="s">
        <v>12</v>
      </c>
      <c r="X86" s="1420"/>
      <c r="Y86" s="1427">
        <v>3.62</v>
      </c>
      <c r="Z86" s="1420" t="s">
        <v>12</v>
      </c>
      <c r="AA86" s="1420"/>
      <c r="AB86" s="1426"/>
      <c r="AC86" s="1420" t="s">
        <v>3</v>
      </c>
      <c r="AD86" s="1420"/>
      <c r="AE86" s="1427">
        <v>3.62</v>
      </c>
      <c r="AF86" s="1420" t="s">
        <v>12</v>
      </c>
      <c r="AG86" s="1426"/>
      <c r="AH86" s="1420" t="s">
        <v>3</v>
      </c>
      <c r="AI86" s="1420"/>
    </row>
    <row r="87" spans="1:35" s="1408" customFormat="1" ht="12.75" customHeight="1" x14ac:dyDescent="0.2">
      <c r="A87" s="1420" t="s">
        <v>121</v>
      </c>
      <c r="B87" s="1423" t="s">
        <v>591</v>
      </c>
      <c r="C87" s="1453" t="s">
        <v>2</v>
      </c>
      <c r="D87" s="1450" t="s">
        <v>2</v>
      </c>
      <c r="E87" s="1427">
        <v>0.11</v>
      </c>
      <c r="F87" s="1420" t="s">
        <v>12</v>
      </c>
      <c r="G87" s="1420"/>
      <c r="H87" s="1426"/>
      <c r="I87" s="1420" t="s">
        <v>3</v>
      </c>
      <c r="J87" s="1420"/>
      <c r="K87" s="1427">
        <v>0.11</v>
      </c>
      <c r="L87" s="1420" t="s">
        <v>12</v>
      </c>
      <c r="M87" s="1420"/>
      <c r="N87" s="1426"/>
      <c r="O87" s="1420" t="s">
        <v>3</v>
      </c>
      <c r="P87" s="1426"/>
      <c r="Q87" s="1420" t="s">
        <v>3</v>
      </c>
      <c r="R87" s="1420"/>
      <c r="S87" s="1427">
        <v>0.11</v>
      </c>
      <c r="T87" s="1420" t="s">
        <v>12</v>
      </c>
      <c r="U87" s="1420"/>
      <c r="V87" s="1427">
        <v>0.11</v>
      </c>
      <c r="W87" s="1420" t="s">
        <v>12</v>
      </c>
      <c r="X87" s="1420"/>
      <c r="Y87" s="1427">
        <v>0.11</v>
      </c>
      <c r="Z87" s="1420" t="s">
        <v>12</v>
      </c>
      <c r="AA87" s="1420"/>
      <c r="AB87" s="1426"/>
      <c r="AC87" s="1420" t="s">
        <v>3</v>
      </c>
      <c r="AD87" s="1420"/>
      <c r="AE87" s="1427">
        <v>0.11</v>
      </c>
      <c r="AF87" s="1420" t="s">
        <v>12</v>
      </c>
      <c r="AG87" s="1426"/>
      <c r="AH87" s="1420" t="s">
        <v>3</v>
      </c>
      <c r="AI87" s="1420"/>
    </row>
    <row r="88" spans="1:35" s="1408" customFormat="1" ht="12.75" customHeight="1" x14ac:dyDescent="0.2">
      <c r="A88" s="1420" t="s">
        <v>710</v>
      </c>
      <c r="B88" s="1423" t="s">
        <v>591</v>
      </c>
      <c r="C88" s="1453" t="s">
        <v>2</v>
      </c>
      <c r="D88" s="1421">
        <v>170</v>
      </c>
      <c r="E88" s="1427">
        <v>0.28999999999999998</v>
      </c>
      <c r="F88" s="1420" t="s">
        <v>12</v>
      </c>
      <c r="G88" s="1420"/>
      <c r="H88" s="1426"/>
      <c r="I88" s="1420" t="s">
        <v>3</v>
      </c>
      <c r="J88" s="1420"/>
      <c r="K88" s="1427">
        <v>0.28999999999999998</v>
      </c>
      <c r="L88" s="1420" t="s">
        <v>12</v>
      </c>
      <c r="M88" s="1420"/>
      <c r="N88" s="1426"/>
      <c r="O88" s="1420" t="s">
        <v>3</v>
      </c>
      <c r="P88" s="1426"/>
      <c r="Q88" s="1420" t="s">
        <v>3</v>
      </c>
      <c r="R88" s="1420"/>
      <c r="S88" s="1427">
        <v>0.28999999999999998</v>
      </c>
      <c r="T88" s="1420" t="s">
        <v>12</v>
      </c>
      <c r="U88" s="1420"/>
      <c r="V88" s="1427">
        <v>0.28999999999999998</v>
      </c>
      <c r="W88" s="1420" t="s">
        <v>12</v>
      </c>
      <c r="X88" s="1420"/>
      <c r="Y88" s="1427">
        <v>0.28999999999999998</v>
      </c>
      <c r="Z88" s="1420" t="s">
        <v>12</v>
      </c>
      <c r="AA88" s="1420"/>
      <c r="AB88" s="1426"/>
      <c r="AC88" s="1420" t="s">
        <v>3</v>
      </c>
      <c r="AD88" s="1420"/>
      <c r="AE88" s="1427">
        <v>0.28999999999999998</v>
      </c>
      <c r="AF88" s="1420" t="s">
        <v>12</v>
      </c>
      <c r="AG88" s="1426"/>
      <c r="AH88" s="1420" t="s">
        <v>3</v>
      </c>
      <c r="AI88" s="1420"/>
    </row>
    <row r="89" spans="1:35" s="1408" customFormat="1" ht="12.75" customHeight="1" x14ac:dyDescent="0.2">
      <c r="A89" s="1420" t="s">
        <v>337</v>
      </c>
      <c r="B89" s="1423" t="s">
        <v>591</v>
      </c>
      <c r="C89" s="1453" t="s">
        <v>2</v>
      </c>
      <c r="D89" s="1460">
        <v>1500</v>
      </c>
      <c r="E89" s="1461">
        <v>10</v>
      </c>
      <c r="F89" s="1420"/>
      <c r="G89" s="1420"/>
      <c r="H89" s="1426"/>
      <c r="I89" s="1420" t="s">
        <v>3</v>
      </c>
      <c r="J89" s="1420"/>
      <c r="K89" s="1427">
        <v>10.6</v>
      </c>
      <c r="L89" s="1420"/>
      <c r="M89" s="1420"/>
      <c r="N89" s="1426"/>
      <c r="O89" s="1420" t="s">
        <v>3</v>
      </c>
      <c r="P89" s="1426"/>
      <c r="Q89" s="1420" t="s">
        <v>3</v>
      </c>
      <c r="R89" s="1420"/>
      <c r="S89" s="1427">
        <v>9.74</v>
      </c>
      <c r="T89" s="1420"/>
      <c r="U89" s="1420"/>
      <c r="V89" s="1427">
        <v>16.2</v>
      </c>
      <c r="W89" s="1420"/>
      <c r="X89" s="1420"/>
      <c r="Y89" s="1427">
        <v>15.9</v>
      </c>
      <c r="Z89" s="1420"/>
      <c r="AA89" s="1420"/>
      <c r="AB89" s="1426"/>
      <c r="AC89" s="1420" t="s">
        <v>3</v>
      </c>
      <c r="AD89" s="1420"/>
      <c r="AE89" s="1427">
        <v>10.6</v>
      </c>
      <c r="AF89" s="1420"/>
      <c r="AG89" s="1426"/>
      <c r="AH89" s="1420" t="s">
        <v>3</v>
      </c>
      <c r="AI89" s="1420"/>
    </row>
    <row r="90" spans="1:35" s="1408" customFormat="1" ht="12.75" customHeight="1" x14ac:dyDescent="0.2">
      <c r="A90" s="1420" t="s">
        <v>122</v>
      </c>
      <c r="B90" s="1421" t="s">
        <v>591</v>
      </c>
      <c r="C90" s="1453" t="s">
        <v>2</v>
      </c>
      <c r="D90" s="1421">
        <v>1.2</v>
      </c>
      <c r="E90" s="1427">
        <v>0.09</v>
      </c>
      <c r="F90" s="1420" t="s">
        <v>12</v>
      </c>
      <c r="G90" s="1420"/>
      <c r="H90" s="1426"/>
      <c r="I90" s="1420" t="s">
        <v>3</v>
      </c>
      <c r="J90" s="1420"/>
      <c r="K90" s="1427">
        <v>0.09</v>
      </c>
      <c r="L90" s="1420" t="s">
        <v>12</v>
      </c>
      <c r="M90" s="1420"/>
      <c r="N90" s="1426"/>
      <c r="O90" s="1420" t="s">
        <v>3</v>
      </c>
      <c r="P90" s="1426"/>
      <c r="Q90" s="1420" t="s">
        <v>3</v>
      </c>
      <c r="R90" s="1420"/>
      <c r="S90" s="1427">
        <v>0.09</v>
      </c>
      <c r="T90" s="1420" t="s">
        <v>12</v>
      </c>
      <c r="U90" s="1420"/>
      <c r="V90" s="1427">
        <v>0.09</v>
      </c>
      <c r="W90" s="1420" t="s">
        <v>12</v>
      </c>
      <c r="X90" s="1420"/>
      <c r="Y90" s="1427">
        <v>0.09</v>
      </c>
      <c r="Z90" s="1420" t="s">
        <v>12</v>
      </c>
      <c r="AA90" s="1420"/>
      <c r="AB90" s="1426"/>
      <c r="AC90" s="1420" t="s">
        <v>3</v>
      </c>
      <c r="AD90" s="1420"/>
      <c r="AE90" s="1427">
        <v>0.09</v>
      </c>
      <c r="AF90" s="1420" t="s">
        <v>12</v>
      </c>
      <c r="AG90" s="1426"/>
      <c r="AH90" s="1420" t="s">
        <v>3</v>
      </c>
      <c r="AI90" s="1420"/>
    </row>
    <row r="91" spans="1:35" s="1408" customFormat="1" ht="12.75" customHeight="1" x14ac:dyDescent="0.2">
      <c r="A91" s="1420" t="s">
        <v>123</v>
      </c>
      <c r="B91" s="1421" t="s">
        <v>591</v>
      </c>
      <c r="C91" s="1453" t="s">
        <v>2</v>
      </c>
      <c r="D91" s="1450" t="s">
        <v>2</v>
      </c>
      <c r="E91" s="1427">
        <v>0.1</v>
      </c>
      <c r="F91" s="1420" t="s">
        <v>12</v>
      </c>
      <c r="G91" s="1420"/>
      <c r="H91" s="1426"/>
      <c r="I91" s="1420" t="s">
        <v>3</v>
      </c>
      <c r="J91" s="1420"/>
      <c r="K91" s="1427">
        <v>0.1</v>
      </c>
      <c r="L91" s="1420" t="s">
        <v>12</v>
      </c>
      <c r="M91" s="1420"/>
      <c r="N91" s="1426"/>
      <c r="O91" s="1420" t="s">
        <v>3</v>
      </c>
      <c r="P91" s="1426"/>
      <c r="Q91" s="1420" t="s">
        <v>3</v>
      </c>
      <c r="R91" s="1420"/>
      <c r="S91" s="1427">
        <v>0.1</v>
      </c>
      <c r="T91" s="1420" t="s">
        <v>12</v>
      </c>
      <c r="U91" s="1420"/>
      <c r="V91" s="1427">
        <v>0.1</v>
      </c>
      <c r="W91" s="1420" t="s">
        <v>12</v>
      </c>
      <c r="X91" s="1420"/>
      <c r="Y91" s="1427">
        <v>0.1</v>
      </c>
      <c r="Z91" s="1420" t="s">
        <v>12</v>
      </c>
      <c r="AA91" s="1420"/>
      <c r="AB91" s="1426"/>
      <c r="AC91" s="1420" t="s">
        <v>3</v>
      </c>
      <c r="AD91" s="1420"/>
      <c r="AE91" s="1427">
        <v>0.1</v>
      </c>
      <c r="AF91" s="1420" t="s">
        <v>12</v>
      </c>
      <c r="AG91" s="1426"/>
      <c r="AH91" s="1420" t="s">
        <v>3</v>
      </c>
      <c r="AI91" s="1420"/>
    </row>
    <row r="92" spans="1:35" s="1408" customFormat="1" ht="12.75" customHeight="1" x14ac:dyDescent="0.2">
      <c r="A92" s="1420" t="s">
        <v>124</v>
      </c>
      <c r="B92" s="1421" t="s">
        <v>591</v>
      </c>
      <c r="C92" s="1453" t="s">
        <v>2</v>
      </c>
      <c r="D92" s="1450" t="s">
        <v>2</v>
      </c>
      <c r="E92" s="1427">
        <v>0.18</v>
      </c>
      <c r="F92" s="1420" t="s">
        <v>12</v>
      </c>
      <c r="G92" s="1420"/>
      <c r="H92" s="1426"/>
      <c r="I92" s="1420" t="s">
        <v>3</v>
      </c>
      <c r="J92" s="1420"/>
      <c r="K92" s="1427">
        <v>0.18</v>
      </c>
      <c r="L92" s="1420" t="s">
        <v>12</v>
      </c>
      <c r="M92" s="1420"/>
      <c r="N92" s="1426"/>
      <c r="O92" s="1420" t="s">
        <v>3</v>
      </c>
      <c r="P92" s="1426"/>
      <c r="Q92" s="1420" t="s">
        <v>3</v>
      </c>
      <c r="R92" s="1420"/>
      <c r="S92" s="1427">
        <v>0.18</v>
      </c>
      <c r="T92" s="1420" t="s">
        <v>12</v>
      </c>
      <c r="U92" s="1420"/>
      <c r="V92" s="1427">
        <v>0.18</v>
      </c>
      <c r="W92" s="1420" t="s">
        <v>12</v>
      </c>
      <c r="X92" s="1420"/>
      <c r="Y92" s="1427">
        <v>0.18</v>
      </c>
      <c r="Z92" s="1420" t="s">
        <v>12</v>
      </c>
      <c r="AA92" s="1420"/>
      <c r="AB92" s="1426"/>
      <c r="AC92" s="1420" t="s">
        <v>3</v>
      </c>
      <c r="AD92" s="1420"/>
      <c r="AE92" s="1427">
        <v>0.18</v>
      </c>
      <c r="AF92" s="1420" t="s">
        <v>12</v>
      </c>
      <c r="AG92" s="1426"/>
      <c r="AH92" s="1420" t="s">
        <v>3</v>
      </c>
      <c r="AI92" s="1420"/>
    </row>
    <row r="93" spans="1:35" s="1408" customFormat="1" ht="12.75" customHeight="1" x14ac:dyDescent="0.2">
      <c r="A93" s="1420" t="s">
        <v>125</v>
      </c>
      <c r="B93" s="1421" t="s">
        <v>591</v>
      </c>
      <c r="C93" s="1453" t="s">
        <v>2</v>
      </c>
      <c r="D93" s="1421">
        <v>1.1000000000000001</v>
      </c>
      <c r="E93" s="1427">
        <v>0.11</v>
      </c>
      <c r="F93" s="1420" t="s">
        <v>12</v>
      </c>
      <c r="G93" s="1420"/>
      <c r="H93" s="1426"/>
      <c r="I93" s="1420" t="s">
        <v>3</v>
      </c>
      <c r="J93" s="1420"/>
      <c r="K93" s="1427">
        <v>0.11</v>
      </c>
      <c r="L93" s="1420" t="s">
        <v>12</v>
      </c>
      <c r="M93" s="1420"/>
      <c r="N93" s="1426"/>
      <c r="O93" s="1420" t="s">
        <v>3</v>
      </c>
      <c r="P93" s="1426"/>
      <c r="Q93" s="1420" t="s">
        <v>3</v>
      </c>
      <c r="R93" s="1420"/>
      <c r="S93" s="1427">
        <v>0.11</v>
      </c>
      <c r="T93" s="1420" t="s">
        <v>12</v>
      </c>
      <c r="U93" s="1420"/>
      <c r="V93" s="1427">
        <v>0.11</v>
      </c>
      <c r="W93" s="1420" t="s">
        <v>12</v>
      </c>
      <c r="X93" s="1420"/>
      <c r="Y93" s="1427">
        <v>0.11</v>
      </c>
      <c r="Z93" s="1420" t="s">
        <v>12</v>
      </c>
      <c r="AA93" s="1420"/>
      <c r="AB93" s="1426"/>
      <c r="AC93" s="1420" t="s">
        <v>3</v>
      </c>
      <c r="AD93" s="1420"/>
      <c r="AE93" s="1427">
        <v>0.11</v>
      </c>
      <c r="AF93" s="1420" t="s">
        <v>12</v>
      </c>
      <c r="AG93" s="1426"/>
      <c r="AH93" s="1420" t="s">
        <v>3</v>
      </c>
      <c r="AI93" s="1420"/>
    </row>
    <row r="94" spans="1:35" s="1408" customFormat="1" ht="12.75" customHeight="1" x14ac:dyDescent="0.2">
      <c r="A94" s="1420" t="s">
        <v>126</v>
      </c>
      <c r="B94" s="1421" t="s">
        <v>591</v>
      </c>
      <c r="C94" s="1453" t="s">
        <v>2</v>
      </c>
      <c r="D94" s="1421">
        <v>8.5</v>
      </c>
      <c r="E94" s="1427">
        <v>0.1</v>
      </c>
      <c r="F94" s="1420" t="s">
        <v>12</v>
      </c>
      <c r="G94" s="1420"/>
      <c r="H94" s="1426"/>
      <c r="I94" s="1420" t="s">
        <v>3</v>
      </c>
      <c r="J94" s="1420"/>
      <c r="K94" s="1427">
        <v>0.1</v>
      </c>
      <c r="L94" s="1420" t="s">
        <v>12</v>
      </c>
      <c r="M94" s="1420"/>
      <c r="N94" s="1426"/>
      <c r="O94" s="1420" t="s">
        <v>3</v>
      </c>
      <c r="P94" s="1426"/>
      <c r="Q94" s="1420" t="s">
        <v>3</v>
      </c>
      <c r="R94" s="1420"/>
      <c r="S94" s="1427">
        <v>0.1</v>
      </c>
      <c r="T94" s="1420" t="s">
        <v>12</v>
      </c>
      <c r="U94" s="1420"/>
      <c r="V94" s="1427">
        <v>0.1</v>
      </c>
      <c r="W94" s="1420" t="s">
        <v>12</v>
      </c>
      <c r="X94" s="1420"/>
      <c r="Y94" s="1427">
        <v>0.1</v>
      </c>
      <c r="Z94" s="1420" t="s">
        <v>12</v>
      </c>
      <c r="AA94" s="1420"/>
      <c r="AB94" s="1426"/>
      <c r="AC94" s="1420" t="s">
        <v>3</v>
      </c>
      <c r="AD94" s="1420"/>
      <c r="AE94" s="1427">
        <v>0.1</v>
      </c>
      <c r="AF94" s="1420" t="s">
        <v>12</v>
      </c>
      <c r="AG94" s="1426"/>
      <c r="AH94" s="1420" t="s">
        <v>3</v>
      </c>
      <c r="AI94" s="1420"/>
    </row>
    <row r="95" spans="1:35" s="1408" customFormat="1" ht="12.75" customHeight="1" x14ac:dyDescent="0.2">
      <c r="A95" s="1420" t="s">
        <v>127</v>
      </c>
      <c r="B95" s="1421" t="s">
        <v>591</v>
      </c>
      <c r="C95" s="1453" t="s">
        <v>2</v>
      </c>
      <c r="D95" s="1421">
        <v>8.6999999999999993</v>
      </c>
      <c r="E95" s="1427">
        <v>0.17</v>
      </c>
      <c r="F95" s="1420" t="s">
        <v>12</v>
      </c>
      <c r="G95" s="1420"/>
      <c r="H95" s="1426"/>
      <c r="I95" s="1420" t="s">
        <v>3</v>
      </c>
      <c r="J95" s="1420"/>
      <c r="K95" s="1427">
        <v>0.17</v>
      </c>
      <c r="L95" s="1420" t="s">
        <v>12</v>
      </c>
      <c r="M95" s="1420"/>
      <c r="N95" s="1426"/>
      <c r="O95" s="1420" t="s">
        <v>3</v>
      </c>
      <c r="P95" s="1426"/>
      <c r="Q95" s="1420" t="s">
        <v>3</v>
      </c>
      <c r="R95" s="1420"/>
      <c r="S95" s="1427">
        <v>0.17</v>
      </c>
      <c r="T95" s="1420" t="s">
        <v>12</v>
      </c>
      <c r="U95" s="1420"/>
      <c r="V95" s="1427">
        <v>0.17</v>
      </c>
      <c r="W95" s="1420" t="s">
        <v>12</v>
      </c>
      <c r="X95" s="1420"/>
      <c r="Y95" s="1427">
        <v>0.17</v>
      </c>
      <c r="Z95" s="1420" t="s">
        <v>12</v>
      </c>
      <c r="AA95" s="1420"/>
      <c r="AB95" s="1426"/>
      <c r="AC95" s="1420" t="s">
        <v>3</v>
      </c>
      <c r="AD95" s="1420"/>
      <c r="AE95" s="1427">
        <v>0.17</v>
      </c>
      <c r="AF95" s="1420" t="s">
        <v>12</v>
      </c>
      <c r="AG95" s="1426"/>
      <c r="AH95" s="1420" t="s">
        <v>3</v>
      </c>
      <c r="AI95" s="1420"/>
    </row>
    <row r="96" spans="1:35" s="1408" customFormat="1" ht="12.75" customHeight="1" x14ac:dyDescent="0.2">
      <c r="A96" s="1420" t="s">
        <v>711</v>
      </c>
      <c r="B96" s="1421" t="s">
        <v>591</v>
      </c>
      <c r="C96" s="1453" t="s">
        <v>2</v>
      </c>
      <c r="D96" s="1450" t="s">
        <v>2</v>
      </c>
      <c r="E96" s="1427">
        <v>0.14000000000000001</v>
      </c>
      <c r="F96" s="1420" t="s">
        <v>12</v>
      </c>
      <c r="G96" s="1420"/>
      <c r="H96" s="1426"/>
      <c r="I96" s="1420" t="s">
        <v>3</v>
      </c>
      <c r="J96" s="1420"/>
      <c r="K96" s="1427">
        <v>0.14000000000000001</v>
      </c>
      <c r="L96" s="1420" t="s">
        <v>12</v>
      </c>
      <c r="M96" s="1420"/>
      <c r="N96" s="1426"/>
      <c r="O96" s="1420" t="s">
        <v>3</v>
      </c>
      <c r="P96" s="1426"/>
      <c r="Q96" s="1420" t="s">
        <v>3</v>
      </c>
      <c r="R96" s="1420"/>
      <c r="S96" s="1427">
        <v>0.14000000000000001</v>
      </c>
      <c r="T96" s="1420" t="s">
        <v>12</v>
      </c>
      <c r="U96" s="1420"/>
      <c r="V96" s="1427">
        <v>0.14000000000000001</v>
      </c>
      <c r="W96" s="1420" t="s">
        <v>12</v>
      </c>
      <c r="X96" s="1420"/>
      <c r="Y96" s="1427">
        <v>0.14000000000000001</v>
      </c>
      <c r="Z96" s="1420" t="s">
        <v>12</v>
      </c>
      <c r="AA96" s="1420"/>
      <c r="AB96" s="1426"/>
      <c r="AC96" s="1420" t="s">
        <v>3</v>
      </c>
      <c r="AD96" s="1420"/>
      <c r="AE96" s="1427">
        <v>0.14000000000000001</v>
      </c>
      <c r="AF96" s="1420" t="s">
        <v>12</v>
      </c>
      <c r="AG96" s="1426"/>
      <c r="AH96" s="1420" t="s">
        <v>3</v>
      </c>
      <c r="AI96" s="1420"/>
    </row>
    <row r="97" spans="1:35" s="1408" customFormat="1" ht="12.75" customHeight="1" x14ac:dyDescent="0.2">
      <c r="A97" s="1420" t="s">
        <v>712</v>
      </c>
      <c r="B97" s="1421" t="s">
        <v>591</v>
      </c>
      <c r="C97" s="1453" t="s">
        <v>2</v>
      </c>
      <c r="D97" s="1421">
        <v>0.51</v>
      </c>
      <c r="E97" s="1427">
        <v>0.06</v>
      </c>
      <c r="F97" s="1420" t="s">
        <v>12</v>
      </c>
      <c r="G97" s="1420"/>
      <c r="H97" s="1426"/>
      <c r="I97" s="1420" t="s">
        <v>3</v>
      </c>
      <c r="J97" s="1420"/>
      <c r="K97" s="1427">
        <v>0.06</v>
      </c>
      <c r="L97" s="1420" t="s">
        <v>12</v>
      </c>
      <c r="M97" s="1420"/>
      <c r="N97" s="1426"/>
      <c r="O97" s="1420" t="s">
        <v>3</v>
      </c>
      <c r="P97" s="1426"/>
      <c r="Q97" s="1420" t="s">
        <v>3</v>
      </c>
      <c r="R97" s="1420"/>
      <c r="S97" s="1427">
        <v>0.06</v>
      </c>
      <c r="T97" s="1420" t="s">
        <v>12</v>
      </c>
      <c r="U97" s="1420"/>
      <c r="V97" s="1427">
        <v>0.06</v>
      </c>
      <c r="W97" s="1420" t="s">
        <v>12</v>
      </c>
      <c r="X97" s="1420"/>
      <c r="Y97" s="1427">
        <v>0.06</v>
      </c>
      <c r="Z97" s="1420" t="s">
        <v>12</v>
      </c>
      <c r="AA97" s="1420"/>
      <c r="AB97" s="1426"/>
      <c r="AC97" s="1420" t="s">
        <v>3</v>
      </c>
      <c r="AD97" s="1420"/>
      <c r="AE97" s="1427">
        <v>0.06</v>
      </c>
      <c r="AF97" s="1420" t="s">
        <v>12</v>
      </c>
      <c r="AG97" s="1426"/>
      <c r="AH97" s="1420" t="s">
        <v>3</v>
      </c>
      <c r="AI97" s="1420"/>
    </row>
    <row r="98" spans="1:35" s="1408" customFormat="1" ht="12.75" customHeight="1" x14ac:dyDescent="0.2">
      <c r="A98" s="1420" t="s">
        <v>129</v>
      </c>
      <c r="B98" s="1421" t="s">
        <v>591</v>
      </c>
      <c r="C98" s="1453" t="s">
        <v>2</v>
      </c>
      <c r="D98" s="1421">
        <v>50</v>
      </c>
      <c r="E98" s="1427">
        <v>0.05</v>
      </c>
      <c r="F98" s="1420" t="s">
        <v>12</v>
      </c>
      <c r="G98" s="1420"/>
      <c r="H98" s="1426"/>
      <c r="I98" s="1420" t="s">
        <v>3</v>
      </c>
      <c r="J98" s="1420"/>
      <c r="K98" s="1427">
        <v>0.05</v>
      </c>
      <c r="L98" s="1420" t="s">
        <v>12</v>
      </c>
      <c r="M98" s="1420"/>
      <c r="N98" s="1426"/>
      <c r="O98" s="1420" t="s">
        <v>3</v>
      </c>
      <c r="P98" s="1426"/>
      <c r="Q98" s="1420" t="s">
        <v>3</v>
      </c>
      <c r="R98" s="1420"/>
      <c r="S98" s="1427">
        <v>0.05</v>
      </c>
      <c r="T98" s="1420" t="s">
        <v>12</v>
      </c>
      <c r="U98" s="1420"/>
      <c r="V98" s="1427">
        <v>0.05</v>
      </c>
      <c r="W98" s="1420" t="s">
        <v>12</v>
      </c>
      <c r="X98" s="1420"/>
      <c r="Y98" s="1427">
        <v>0.05</v>
      </c>
      <c r="Z98" s="1420" t="s">
        <v>12</v>
      </c>
      <c r="AA98" s="1420"/>
      <c r="AB98" s="1426"/>
      <c r="AC98" s="1420" t="s">
        <v>3</v>
      </c>
      <c r="AD98" s="1420"/>
      <c r="AE98" s="1427">
        <v>0.05</v>
      </c>
      <c r="AF98" s="1420" t="s">
        <v>12</v>
      </c>
      <c r="AG98" s="1426"/>
      <c r="AH98" s="1420" t="s">
        <v>3</v>
      </c>
      <c r="AI98" s="1420"/>
    </row>
    <row r="99" spans="1:35" s="1408" customFormat="1" ht="12.75" customHeight="1" x14ac:dyDescent="0.2">
      <c r="A99" s="1420" t="s">
        <v>131</v>
      </c>
      <c r="B99" s="1421" t="s">
        <v>591</v>
      </c>
      <c r="C99" s="1453" t="s">
        <v>2</v>
      </c>
      <c r="D99" s="1421">
        <v>23</v>
      </c>
      <c r="E99" s="1427">
        <v>0.11</v>
      </c>
      <c r="F99" s="1420" t="s">
        <v>12</v>
      </c>
      <c r="G99" s="1420"/>
      <c r="H99" s="1426"/>
      <c r="I99" s="1420" t="s">
        <v>3</v>
      </c>
      <c r="J99" s="1420"/>
      <c r="K99" s="1427">
        <v>0.11</v>
      </c>
      <c r="L99" s="1420" t="s">
        <v>12</v>
      </c>
      <c r="M99" s="1420"/>
      <c r="N99" s="1426"/>
      <c r="O99" s="1420" t="s">
        <v>3</v>
      </c>
      <c r="P99" s="1426"/>
      <c r="Q99" s="1420" t="s">
        <v>3</v>
      </c>
      <c r="R99" s="1420"/>
      <c r="S99" s="1427">
        <v>0.11</v>
      </c>
      <c r="T99" s="1420" t="s">
        <v>12</v>
      </c>
      <c r="U99" s="1420"/>
      <c r="V99" s="1427">
        <v>0.11</v>
      </c>
      <c r="W99" s="1420" t="s">
        <v>12</v>
      </c>
      <c r="X99" s="1420"/>
      <c r="Y99" s="1427">
        <v>0.11</v>
      </c>
      <c r="Z99" s="1420" t="s">
        <v>12</v>
      </c>
      <c r="AA99" s="1420"/>
      <c r="AB99" s="1426"/>
      <c r="AC99" s="1420" t="s">
        <v>3</v>
      </c>
      <c r="AD99" s="1420"/>
      <c r="AE99" s="1427">
        <v>0.11</v>
      </c>
      <c r="AF99" s="1420" t="s">
        <v>12</v>
      </c>
      <c r="AG99" s="1426"/>
      <c r="AH99" s="1420" t="s">
        <v>3</v>
      </c>
      <c r="AI99" s="1420"/>
    </row>
    <row r="100" spans="1:35" s="1408" customFormat="1" ht="12.75" customHeight="1" x14ac:dyDescent="0.2">
      <c r="A100" s="1420" t="s">
        <v>132</v>
      </c>
      <c r="B100" s="1421" t="s">
        <v>591</v>
      </c>
      <c r="C100" s="1453" t="s">
        <v>2</v>
      </c>
      <c r="D100" s="1421">
        <v>0.17</v>
      </c>
      <c r="E100" s="1427">
        <v>0.09</v>
      </c>
      <c r="F100" s="1420" t="s">
        <v>12</v>
      </c>
      <c r="G100" s="1420"/>
      <c r="H100" s="1426"/>
      <c r="I100" s="1420" t="s">
        <v>3</v>
      </c>
      <c r="J100" s="1420"/>
      <c r="K100" s="1427">
        <v>0.09</v>
      </c>
      <c r="L100" s="1420" t="s">
        <v>12</v>
      </c>
      <c r="M100" s="1420"/>
      <c r="N100" s="1426"/>
      <c r="O100" s="1420" t="s">
        <v>3</v>
      </c>
      <c r="P100" s="1426"/>
      <c r="Q100" s="1420" t="s">
        <v>3</v>
      </c>
      <c r="R100" s="1420"/>
      <c r="S100" s="1427">
        <v>0.09</v>
      </c>
      <c r="T100" s="1420" t="s">
        <v>12</v>
      </c>
      <c r="U100" s="1420"/>
      <c r="V100" s="1427">
        <v>0.09</v>
      </c>
      <c r="W100" s="1420" t="s">
        <v>12</v>
      </c>
      <c r="X100" s="1420"/>
      <c r="Y100" s="1427">
        <v>0.09</v>
      </c>
      <c r="Z100" s="1420" t="s">
        <v>12</v>
      </c>
      <c r="AA100" s="1420"/>
      <c r="AB100" s="1426"/>
      <c r="AC100" s="1420" t="s">
        <v>3</v>
      </c>
      <c r="AD100" s="1420"/>
      <c r="AE100" s="1427">
        <v>0.09</v>
      </c>
      <c r="AF100" s="1420" t="s">
        <v>12</v>
      </c>
      <c r="AG100" s="1426"/>
      <c r="AH100" s="1420" t="s">
        <v>3</v>
      </c>
      <c r="AI100" s="1420"/>
    </row>
    <row r="101" spans="1:35" s="1408" customFormat="1" ht="12.75" customHeight="1" x14ac:dyDescent="0.2">
      <c r="A101" s="1420" t="s">
        <v>133</v>
      </c>
      <c r="B101" s="1421" t="s">
        <v>591</v>
      </c>
      <c r="C101" s="1453" t="s">
        <v>2</v>
      </c>
      <c r="D101" s="1421">
        <v>2.1</v>
      </c>
      <c r="E101" s="1427">
        <v>0.08</v>
      </c>
      <c r="F101" s="1420" t="s">
        <v>12</v>
      </c>
      <c r="G101" s="1420"/>
      <c r="H101" s="1426"/>
      <c r="I101" s="1420" t="s">
        <v>3</v>
      </c>
      <c r="J101" s="1420"/>
      <c r="K101" s="1427">
        <v>0.08</v>
      </c>
      <c r="L101" s="1420" t="s">
        <v>12</v>
      </c>
      <c r="M101" s="1420"/>
      <c r="N101" s="1426"/>
      <c r="O101" s="1420" t="s">
        <v>3</v>
      </c>
      <c r="P101" s="1426"/>
      <c r="Q101" s="1420" t="s">
        <v>3</v>
      </c>
      <c r="R101" s="1420"/>
      <c r="S101" s="1427">
        <v>0.08</v>
      </c>
      <c r="T101" s="1420" t="s">
        <v>12</v>
      </c>
      <c r="U101" s="1420"/>
      <c r="V101" s="1427">
        <v>0.08</v>
      </c>
      <c r="W101" s="1420" t="s">
        <v>12</v>
      </c>
      <c r="X101" s="1420"/>
      <c r="Y101" s="1427">
        <v>0.08</v>
      </c>
      <c r="Z101" s="1420" t="s">
        <v>12</v>
      </c>
      <c r="AA101" s="1420"/>
      <c r="AB101" s="1426"/>
      <c r="AC101" s="1420" t="s">
        <v>3</v>
      </c>
      <c r="AD101" s="1420"/>
      <c r="AE101" s="1427">
        <v>0.08</v>
      </c>
      <c r="AF101" s="1420" t="s">
        <v>12</v>
      </c>
      <c r="AG101" s="1426"/>
      <c r="AH101" s="1420" t="s">
        <v>3</v>
      </c>
      <c r="AI101" s="1420"/>
    </row>
    <row r="102" spans="1:35" s="1408" customFormat="1" ht="12.75" customHeight="1" x14ac:dyDescent="0.2">
      <c r="A102" s="1420" t="s">
        <v>713</v>
      </c>
      <c r="B102" s="1421" t="s">
        <v>591</v>
      </c>
      <c r="C102" s="1453" t="s">
        <v>2</v>
      </c>
      <c r="D102" s="1421">
        <v>61</v>
      </c>
      <c r="E102" s="1427">
        <v>0.09</v>
      </c>
      <c r="F102" s="1420" t="s">
        <v>12</v>
      </c>
      <c r="G102" s="1420"/>
      <c r="H102" s="1426"/>
      <c r="I102" s="1420" t="s">
        <v>3</v>
      </c>
      <c r="J102" s="1420"/>
      <c r="K102" s="1427">
        <v>0.09</v>
      </c>
      <c r="L102" s="1420" t="s">
        <v>12</v>
      </c>
      <c r="M102" s="1420"/>
      <c r="N102" s="1426"/>
      <c r="O102" s="1420" t="s">
        <v>3</v>
      </c>
      <c r="P102" s="1426"/>
      <c r="Q102" s="1420" t="s">
        <v>3</v>
      </c>
      <c r="R102" s="1420"/>
      <c r="S102" s="1427">
        <v>0.09</v>
      </c>
      <c r="T102" s="1420" t="s">
        <v>12</v>
      </c>
      <c r="U102" s="1420"/>
      <c r="V102" s="1427">
        <v>0.09</v>
      </c>
      <c r="W102" s="1420" t="s">
        <v>12</v>
      </c>
      <c r="X102" s="1420"/>
      <c r="Y102" s="1427">
        <v>0.09</v>
      </c>
      <c r="Z102" s="1420" t="s">
        <v>12</v>
      </c>
      <c r="AA102" s="1420"/>
      <c r="AB102" s="1426"/>
      <c r="AC102" s="1420" t="s">
        <v>3</v>
      </c>
      <c r="AD102" s="1420"/>
      <c r="AE102" s="1427">
        <v>0.09</v>
      </c>
      <c r="AF102" s="1420" t="s">
        <v>12</v>
      </c>
      <c r="AG102" s="1426"/>
      <c r="AH102" s="1420" t="s">
        <v>3</v>
      </c>
      <c r="AI102" s="1420"/>
    </row>
    <row r="103" spans="1:35" s="1408" customFormat="1" ht="12.75" customHeight="1" x14ac:dyDescent="0.2">
      <c r="A103" s="1420" t="s">
        <v>714</v>
      </c>
      <c r="B103" s="1421" t="s">
        <v>591</v>
      </c>
      <c r="C103" s="1453" t="s">
        <v>2</v>
      </c>
      <c r="D103" s="1421">
        <v>5.5E-2</v>
      </c>
      <c r="E103" s="1427">
        <v>0.09</v>
      </c>
      <c r="F103" s="1420" t="s">
        <v>12</v>
      </c>
      <c r="G103" s="1420"/>
      <c r="H103" s="1426"/>
      <c r="I103" s="1420" t="s">
        <v>3</v>
      </c>
      <c r="J103" s="1420"/>
      <c r="K103" s="1427">
        <v>0.09</v>
      </c>
      <c r="L103" s="1420" t="s">
        <v>316</v>
      </c>
      <c r="M103" s="1420"/>
      <c r="N103" s="1426"/>
      <c r="O103" s="1420" t="s">
        <v>3</v>
      </c>
      <c r="P103" s="1426"/>
      <c r="Q103" s="1420" t="s">
        <v>3</v>
      </c>
      <c r="R103" s="1420"/>
      <c r="S103" s="1427">
        <v>0.09</v>
      </c>
      <c r="T103" s="1420" t="s">
        <v>12</v>
      </c>
      <c r="U103" s="1420"/>
      <c r="V103" s="1427">
        <v>0.09</v>
      </c>
      <c r="W103" s="1420" t="s">
        <v>12</v>
      </c>
      <c r="X103" s="1420"/>
      <c r="Y103" s="1427">
        <v>0.09</v>
      </c>
      <c r="Z103" s="1420" t="s">
        <v>12</v>
      </c>
      <c r="AA103" s="1420"/>
      <c r="AB103" s="1426"/>
      <c r="AC103" s="1420" t="s">
        <v>3</v>
      </c>
      <c r="AD103" s="1420"/>
      <c r="AE103" s="1427">
        <v>0.09</v>
      </c>
      <c r="AF103" s="1420" t="s">
        <v>12</v>
      </c>
      <c r="AG103" s="1426"/>
      <c r="AH103" s="1420" t="s">
        <v>3</v>
      </c>
      <c r="AI103" s="1420"/>
    </row>
    <row r="104" spans="1:35" s="1408" customFormat="1" ht="12.75" customHeight="1" x14ac:dyDescent="0.2">
      <c r="A104" s="1420" t="s">
        <v>715</v>
      </c>
      <c r="B104" s="1421" t="s">
        <v>591</v>
      </c>
      <c r="C104" s="1453" t="s">
        <v>2</v>
      </c>
      <c r="D104" s="1421">
        <v>0.79</v>
      </c>
      <c r="E104" s="1427">
        <v>7.0000000000000007E-2</v>
      </c>
      <c r="F104" s="1420" t="s">
        <v>12</v>
      </c>
      <c r="G104" s="1420"/>
      <c r="H104" s="1426"/>
      <c r="I104" s="1420" t="s">
        <v>3</v>
      </c>
      <c r="J104" s="1420"/>
      <c r="K104" s="1427">
        <v>7.0000000000000007E-2</v>
      </c>
      <c r="L104" s="1420" t="s">
        <v>12</v>
      </c>
      <c r="M104" s="1420"/>
      <c r="N104" s="1426"/>
      <c r="O104" s="1420" t="s">
        <v>3</v>
      </c>
      <c r="P104" s="1426"/>
      <c r="Q104" s="1420" t="s">
        <v>3</v>
      </c>
      <c r="R104" s="1420"/>
      <c r="S104" s="1427">
        <v>7.0000000000000007E-2</v>
      </c>
      <c r="T104" s="1420" t="s">
        <v>12</v>
      </c>
      <c r="U104" s="1420"/>
      <c r="V104" s="1427">
        <v>7.0000000000000007E-2</v>
      </c>
      <c r="W104" s="1420" t="s">
        <v>12</v>
      </c>
      <c r="X104" s="1420"/>
      <c r="Y104" s="1427">
        <v>7.0000000000000007E-2</v>
      </c>
      <c r="Z104" s="1420" t="s">
        <v>12</v>
      </c>
      <c r="AA104" s="1420"/>
      <c r="AB104" s="1426"/>
      <c r="AC104" s="1420" t="s">
        <v>3</v>
      </c>
      <c r="AD104" s="1420"/>
      <c r="AE104" s="1427">
        <v>7.0000000000000007E-2</v>
      </c>
      <c r="AF104" s="1420" t="s">
        <v>12</v>
      </c>
      <c r="AG104" s="1426"/>
      <c r="AH104" s="1420" t="s">
        <v>3</v>
      </c>
      <c r="AI104" s="1420"/>
    </row>
    <row r="105" spans="1:35" s="1408" customFormat="1" ht="12.75" customHeight="1" x14ac:dyDescent="0.2">
      <c r="A105" s="1420" t="s">
        <v>136</v>
      </c>
      <c r="B105" s="1421" t="s">
        <v>591</v>
      </c>
      <c r="C105" s="1453" t="s">
        <v>2</v>
      </c>
      <c r="D105" s="1421">
        <v>61</v>
      </c>
      <c r="E105" s="1427">
        <v>0.1</v>
      </c>
      <c r="F105" s="1420" t="s">
        <v>12</v>
      </c>
      <c r="G105" s="1420"/>
      <c r="H105" s="1426"/>
      <c r="I105" s="1420" t="s">
        <v>3</v>
      </c>
      <c r="J105" s="1420"/>
      <c r="K105" s="1427">
        <v>0.1</v>
      </c>
      <c r="L105" s="1420" t="s">
        <v>12</v>
      </c>
      <c r="M105" s="1420"/>
      <c r="N105" s="1426"/>
      <c r="O105" s="1420" t="s">
        <v>3</v>
      </c>
      <c r="P105" s="1426"/>
      <c r="Q105" s="1420" t="s">
        <v>3</v>
      </c>
      <c r="R105" s="1420"/>
      <c r="S105" s="1427">
        <v>0.1</v>
      </c>
      <c r="T105" s="1420" t="s">
        <v>12</v>
      </c>
      <c r="U105" s="1420"/>
      <c r="V105" s="1427">
        <v>0.1</v>
      </c>
      <c r="W105" s="1420" t="s">
        <v>12</v>
      </c>
      <c r="X105" s="1420"/>
      <c r="Y105" s="1427">
        <v>0.1</v>
      </c>
      <c r="Z105" s="1420" t="s">
        <v>12</v>
      </c>
      <c r="AA105" s="1420"/>
      <c r="AB105" s="1426"/>
      <c r="AC105" s="1420" t="s">
        <v>3</v>
      </c>
      <c r="AD105" s="1420"/>
      <c r="AE105" s="1427">
        <v>0.1</v>
      </c>
      <c r="AF105" s="1420" t="s">
        <v>12</v>
      </c>
      <c r="AG105" s="1426"/>
      <c r="AH105" s="1420" t="s">
        <v>3</v>
      </c>
      <c r="AI105" s="1420"/>
    </row>
    <row r="106" spans="1:35" s="1408" customFormat="1" ht="12.75" customHeight="1" x14ac:dyDescent="0.2">
      <c r="A106" s="1420" t="s">
        <v>137</v>
      </c>
      <c r="B106" s="1421" t="s">
        <v>591</v>
      </c>
      <c r="C106" s="1453" t="s">
        <v>2</v>
      </c>
      <c r="D106" s="1421">
        <v>390</v>
      </c>
      <c r="E106" s="1427">
        <v>0.11</v>
      </c>
      <c r="F106" s="1420" t="s">
        <v>12</v>
      </c>
      <c r="G106" s="1420"/>
      <c r="H106" s="1426"/>
      <c r="I106" s="1420" t="s">
        <v>3</v>
      </c>
      <c r="J106" s="1420"/>
      <c r="K106" s="1427">
        <v>0.11</v>
      </c>
      <c r="L106" s="1420" t="s">
        <v>12</v>
      </c>
      <c r="M106" s="1420"/>
      <c r="N106" s="1426"/>
      <c r="O106" s="1420" t="s">
        <v>3</v>
      </c>
      <c r="P106" s="1426"/>
      <c r="Q106" s="1420" t="s">
        <v>3</v>
      </c>
      <c r="R106" s="1420"/>
      <c r="S106" s="1427">
        <v>0.11</v>
      </c>
      <c r="T106" s="1420" t="s">
        <v>12</v>
      </c>
      <c r="U106" s="1420"/>
      <c r="V106" s="1427">
        <v>0.11</v>
      </c>
      <c r="W106" s="1420" t="s">
        <v>12</v>
      </c>
      <c r="X106" s="1420"/>
      <c r="Y106" s="1427">
        <v>0.11</v>
      </c>
      <c r="Z106" s="1420" t="s">
        <v>12</v>
      </c>
      <c r="AA106" s="1420"/>
      <c r="AB106" s="1426"/>
      <c r="AC106" s="1420" t="s">
        <v>3</v>
      </c>
      <c r="AD106" s="1420"/>
      <c r="AE106" s="1427">
        <v>0.11</v>
      </c>
      <c r="AF106" s="1420" t="s">
        <v>12</v>
      </c>
      <c r="AG106" s="1426"/>
      <c r="AH106" s="1420" t="s">
        <v>3</v>
      </c>
      <c r="AI106" s="1420"/>
    </row>
    <row r="107" spans="1:35" s="1408" customFormat="1" ht="12.75" customHeight="1" x14ac:dyDescent="0.2">
      <c r="A107" s="1420" t="s">
        <v>138</v>
      </c>
      <c r="B107" s="1421" t="s">
        <v>591</v>
      </c>
      <c r="C107" s="1453">
        <v>7.3</v>
      </c>
      <c r="D107" s="1450" t="s">
        <v>2</v>
      </c>
      <c r="E107" s="1427">
        <v>0.06</v>
      </c>
      <c r="F107" s="1420" t="s">
        <v>12</v>
      </c>
      <c r="G107" s="1420"/>
      <c r="H107" s="1426"/>
      <c r="I107" s="1420" t="s">
        <v>3</v>
      </c>
      <c r="J107" s="1420"/>
      <c r="K107" s="1427">
        <v>0.06</v>
      </c>
      <c r="L107" s="1420" t="s">
        <v>12</v>
      </c>
      <c r="M107" s="1420"/>
      <c r="N107" s="1426"/>
      <c r="O107" s="1420" t="s">
        <v>3</v>
      </c>
      <c r="P107" s="1426"/>
      <c r="Q107" s="1420" t="s">
        <v>3</v>
      </c>
      <c r="R107" s="1420"/>
      <c r="S107" s="1427">
        <v>0.06</v>
      </c>
      <c r="T107" s="1420" t="s">
        <v>12</v>
      </c>
      <c r="U107" s="1420"/>
      <c r="V107" s="1427">
        <v>0.06</v>
      </c>
      <c r="W107" s="1420" t="s">
        <v>12</v>
      </c>
      <c r="X107" s="1420"/>
      <c r="Y107" s="1427">
        <v>0.06</v>
      </c>
      <c r="Z107" s="1420" t="s">
        <v>12</v>
      </c>
      <c r="AA107" s="1420"/>
      <c r="AB107" s="1426"/>
      <c r="AC107" s="1420" t="s">
        <v>3</v>
      </c>
      <c r="AD107" s="1420"/>
      <c r="AE107" s="1427">
        <v>0.06</v>
      </c>
      <c r="AF107" s="1420" t="s">
        <v>12</v>
      </c>
      <c r="AG107" s="1426"/>
      <c r="AH107" s="1420" t="s">
        <v>3</v>
      </c>
      <c r="AI107" s="1420"/>
    </row>
    <row r="108" spans="1:35" s="1408" customFormat="1" ht="12.75" customHeight="1" x14ac:dyDescent="0.2">
      <c r="A108" s="1420" t="s">
        <v>139</v>
      </c>
      <c r="B108" s="1421" t="s">
        <v>591</v>
      </c>
      <c r="C108" s="1453" t="s">
        <v>2</v>
      </c>
      <c r="D108" s="1421">
        <v>0.86</v>
      </c>
      <c r="E108" s="1427">
        <v>0.21</v>
      </c>
      <c r="F108" s="1420" t="s">
        <v>12</v>
      </c>
      <c r="G108" s="1420"/>
      <c r="H108" s="1426"/>
      <c r="I108" s="1420" t="s">
        <v>3</v>
      </c>
      <c r="J108" s="1420"/>
      <c r="K108" s="1427">
        <v>0.21</v>
      </c>
      <c r="L108" s="1420" t="s">
        <v>12</v>
      </c>
      <c r="M108" s="1420"/>
      <c r="N108" s="1426"/>
      <c r="O108" s="1420" t="s">
        <v>3</v>
      </c>
      <c r="P108" s="1426"/>
      <c r="Q108" s="1420" t="s">
        <v>3</v>
      </c>
      <c r="R108" s="1420"/>
      <c r="S108" s="1427">
        <v>0.21</v>
      </c>
      <c r="T108" s="1420" t="s">
        <v>12</v>
      </c>
      <c r="U108" s="1420"/>
      <c r="V108" s="1427">
        <v>0.21</v>
      </c>
      <c r="W108" s="1420" t="s">
        <v>12</v>
      </c>
      <c r="X108" s="1420"/>
      <c r="Y108" s="1427">
        <v>0.21</v>
      </c>
      <c r="Z108" s="1420" t="s">
        <v>12</v>
      </c>
      <c r="AA108" s="1420"/>
      <c r="AB108" s="1426"/>
      <c r="AC108" s="1420" t="s">
        <v>3</v>
      </c>
      <c r="AD108" s="1420"/>
      <c r="AE108" s="1427">
        <v>0.21</v>
      </c>
      <c r="AF108" s="1420" t="s">
        <v>12</v>
      </c>
      <c r="AG108" s="1426"/>
      <c r="AH108" s="1420" t="s">
        <v>3</v>
      </c>
      <c r="AI108" s="1420"/>
    </row>
    <row r="109" spans="1:35" s="1408" customFormat="1" ht="12.75" customHeight="1" x14ac:dyDescent="0.2">
      <c r="A109" s="1420" t="s">
        <v>140</v>
      </c>
      <c r="B109" s="1421" t="s">
        <v>591</v>
      </c>
      <c r="C109" s="1453" t="s">
        <v>2</v>
      </c>
      <c r="D109" s="1421">
        <v>660</v>
      </c>
      <c r="E109" s="1427">
        <v>7.0000000000000007E-2</v>
      </c>
      <c r="F109" s="1420" t="s">
        <v>12</v>
      </c>
      <c r="G109" s="1420"/>
      <c r="H109" s="1426"/>
      <c r="I109" s="1420" t="s">
        <v>3</v>
      </c>
      <c r="J109" s="1420"/>
      <c r="K109" s="1427">
        <v>7.0000000000000007E-2</v>
      </c>
      <c r="L109" s="1420" t="s">
        <v>12</v>
      </c>
      <c r="M109" s="1420"/>
      <c r="N109" s="1426"/>
      <c r="O109" s="1420" t="s">
        <v>3</v>
      </c>
      <c r="P109" s="1426"/>
      <c r="Q109" s="1420" t="s">
        <v>3</v>
      </c>
      <c r="R109" s="1420"/>
      <c r="S109" s="1427">
        <v>7.0000000000000007E-2</v>
      </c>
      <c r="T109" s="1420" t="s">
        <v>12</v>
      </c>
      <c r="U109" s="1420"/>
      <c r="V109" s="1427">
        <v>7.0000000000000007E-2</v>
      </c>
      <c r="W109" s="1420" t="s">
        <v>12</v>
      </c>
      <c r="X109" s="1420"/>
      <c r="Y109" s="1427">
        <v>7.0000000000000007E-2</v>
      </c>
      <c r="Z109" s="1420" t="s">
        <v>12</v>
      </c>
      <c r="AA109" s="1420"/>
      <c r="AB109" s="1426"/>
      <c r="AC109" s="1420" t="s">
        <v>3</v>
      </c>
      <c r="AD109" s="1420"/>
      <c r="AE109" s="1427">
        <v>7.0000000000000007E-2</v>
      </c>
      <c r="AF109" s="1420" t="s">
        <v>12</v>
      </c>
      <c r="AG109" s="1426"/>
      <c r="AH109" s="1420" t="s">
        <v>3</v>
      </c>
      <c r="AI109" s="1420"/>
    </row>
    <row r="110" spans="1:35" s="1408" customFormat="1" ht="12.75" customHeight="1" x14ac:dyDescent="0.2">
      <c r="A110" s="1420" t="s">
        <v>716</v>
      </c>
      <c r="B110" s="1421" t="s">
        <v>591</v>
      </c>
      <c r="C110" s="1453" t="s">
        <v>2</v>
      </c>
      <c r="D110" s="1450" t="s">
        <v>2</v>
      </c>
      <c r="E110" s="1427">
        <v>0.21</v>
      </c>
      <c r="F110" s="1420" t="s">
        <v>12</v>
      </c>
      <c r="G110" s="1420"/>
      <c r="H110" s="1426"/>
      <c r="I110" s="1420" t="s">
        <v>3</v>
      </c>
      <c r="J110" s="1420"/>
      <c r="K110" s="1427">
        <v>0.21</v>
      </c>
      <c r="L110" s="1420" t="s">
        <v>12</v>
      </c>
      <c r="M110" s="1420"/>
      <c r="N110" s="1426"/>
      <c r="O110" s="1420" t="s">
        <v>3</v>
      </c>
      <c r="P110" s="1426"/>
      <c r="Q110" s="1420" t="s">
        <v>3</v>
      </c>
      <c r="R110" s="1420"/>
      <c r="S110" s="1427">
        <v>0.21</v>
      </c>
      <c r="T110" s="1420" t="s">
        <v>12</v>
      </c>
      <c r="U110" s="1420"/>
      <c r="V110" s="1427">
        <v>0.21</v>
      </c>
      <c r="W110" s="1420" t="s">
        <v>12</v>
      </c>
      <c r="X110" s="1420"/>
      <c r="Y110" s="1427">
        <v>0.21</v>
      </c>
      <c r="Z110" s="1420" t="s">
        <v>12</v>
      </c>
      <c r="AA110" s="1420"/>
      <c r="AB110" s="1426"/>
      <c r="AC110" s="1420" t="s">
        <v>3</v>
      </c>
      <c r="AD110" s="1420"/>
      <c r="AE110" s="1427">
        <v>0.21</v>
      </c>
      <c r="AF110" s="1420" t="s">
        <v>12</v>
      </c>
      <c r="AG110" s="1426"/>
      <c r="AH110" s="1420" t="s">
        <v>3</v>
      </c>
      <c r="AI110" s="1420"/>
    </row>
    <row r="111" spans="1:35" s="1408" customFormat="1" ht="12.75" customHeight="1" x14ac:dyDescent="0.2">
      <c r="A111" s="1420" t="s">
        <v>717</v>
      </c>
      <c r="B111" s="1421" t="s">
        <v>591</v>
      </c>
      <c r="C111" s="1453" t="s">
        <v>2</v>
      </c>
      <c r="D111" s="1421">
        <v>37</v>
      </c>
      <c r="E111" s="1427">
        <v>0.09</v>
      </c>
      <c r="F111" s="1420" t="s">
        <v>12</v>
      </c>
      <c r="G111" s="1420"/>
      <c r="H111" s="1426"/>
      <c r="I111" s="1420" t="s">
        <v>3</v>
      </c>
      <c r="J111" s="1420"/>
      <c r="K111" s="1427">
        <v>0.09</v>
      </c>
      <c r="L111" s="1420" t="s">
        <v>12</v>
      </c>
      <c r="M111" s="1420"/>
      <c r="N111" s="1426"/>
      <c r="O111" s="1420" t="s">
        <v>3</v>
      </c>
      <c r="P111" s="1426"/>
      <c r="Q111" s="1420" t="s">
        <v>3</v>
      </c>
      <c r="R111" s="1420"/>
      <c r="S111" s="1427">
        <v>0.09</v>
      </c>
      <c r="T111" s="1420" t="s">
        <v>12</v>
      </c>
      <c r="U111" s="1420"/>
      <c r="V111" s="1427">
        <v>0.09</v>
      </c>
      <c r="W111" s="1420" t="s">
        <v>12</v>
      </c>
      <c r="X111" s="1420"/>
      <c r="Y111" s="1427">
        <v>0.09</v>
      </c>
      <c r="Z111" s="1420" t="s">
        <v>12</v>
      </c>
      <c r="AA111" s="1420"/>
      <c r="AB111" s="1426"/>
      <c r="AC111" s="1420" t="s">
        <v>3</v>
      </c>
      <c r="AD111" s="1420"/>
      <c r="AE111" s="1427">
        <v>0.09</v>
      </c>
      <c r="AF111" s="1420" t="s">
        <v>12</v>
      </c>
      <c r="AG111" s="1426"/>
      <c r="AH111" s="1420" t="s">
        <v>3</v>
      </c>
      <c r="AI111" s="1420"/>
    </row>
    <row r="112" spans="1:35" s="1408" customFormat="1" ht="12.75" customHeight="1" x14ac:dyDescent="0.2">
      <c r="A112" s="1420" t="s">
        <v>718</v>
      </c>
      <c r="B112" s="1421" t="s">
        <v>591</v>
      </c>
      <c r="C112" s="1453" t="s">
        <v>2</v>
      </c>
      <c r="D112" s="1421">
        <v>8.9</v>
      </c>
      <c r="E112" s="1427">
        <v>0.16</v>
      </c>
      <c r="F112" s="1420" t="s">
        <v>12</v>
      </c>
      <c r="G112" s="1420"/>
      <c r="H112" s="1426"/>
      <c r="I112" s="1420" t="s">
        <v>3</v>
      </c>
      <c r="J112" s="1420"/>
      <c r="K112" s="1427">
        <v>0.16</v>
      </c>
      <c r="L112" s="1420" t="s">
        <v>12</v>
      </c>
      <c r="M112" s="1420"/>
      <c r="N112" s="1426"/>
      <c r="O112" s="1420" t="s">
        <v>3</v>
      </c>
      <c r="P112" s="1426"/>
      <c r="Q112" s="1420" t="s">
        <v>3</v>
      </c>
      <c r="R112" s="1420"/>
      <c r="S112" s="1427">
        <v>0.16</v>
      </c>
      <c r="T112" s="1420" t="s">
        <v>12</v>
      </c>
      <c r="U112" s="1420"/>
      <c r="V112" s="1427">
        <v>0.16</v>
      </c>
      <c r="W112" s="1420" t="s">
        <v>12</v>
      </c>
      <c r="X112" s="1420"/>
      <c r="Y112" s="1427">
        <v>0.16</v>
      </c>
      <c r="Z112" s="1420" t="s">
        <v>12</v>
      </c>
      <c r="AA112" s="1420"/>
      <c r="AB112" s="1426"/>
      <c r="AC112" s="1420" t="s">
        <v>3</v>
      </c>
      <c r="AD112" s="1420"/>
      <c r="AE112" s="1427">
        <v>0.16</v>
      </c>
      <c r="AF112" s="1420" t="s">
        <v>12</v>
      </c>
      <c r="AG112" s="1426"/>
      <c r="AH112" s="1420" t="s">
        <v>3</v>
      </c>
      <c r="AI112" s="1420"/>
    </row>
    <row r="113" spans="1:35" s="1408" customFormat="1" ht="12.75" customHeight="1" x14ac:dyDescent="0.2">
      <c r="A113" s="1420" t="s">
        <v>57</v>
      </c>
      <c r="B113" s="1421" t="s">
        <v>591</v>
      </c>
      <c r="C113" s="1453">
        <v>12</v>
      </c>
      <c r="D113" s="1450" t="s">
        <v>2</v>
      </c>
      <c r="E113" s="1427">
        <v>0.09</v>
      </c>
      <c r="F113" s="1420" t="s">
        <v>316</v>
      </c>
      <c r="G113" s="1420"/>
      <c r="H113" s="1426"/>
      <c r="I113" s="1420" t="s">
        <v>3</v>
      </c>
      <c r="J113" s="1420"/>
      <c r="K113" s="1427">
        <v>0.09</v>
      </c>
      <c r="L113" s="1420" t="s">
        <v>316</v>
      </c>
      <c r="M113" s="1420"/>
      <c r="N113" s="1426"/>
      <c r="O113" s="1420" t="s">
        <v>3</v>
      </c>
      <c r="P113" s="1426"/>
      <c r="Q113" s="1420" t="s">
        <v>3</v>
      </c>
      <c r="R113" s="1420"/>
      <c r="S113" s="1427">
        <v>0.09</v>
      </c>
      <c r="T113" s="1420" t="s">
        <v>316</v>
      </c>
      <c r="U113" s="1420"/>
      <c r="V113" s="1427">
        <v>0.09</v>
      </c>
      <c r="W113" s="1420" t="s">
        <v>316</v>
      </c>
      <c r="X113" s="1420"/>
      <c r="Y113" s="1427">
        <v>0.09</v>
      </c>
      <c r="Z113" s="1420" t="s">
        <v>316</v>
      </c>
      <c r="AA113" s="1420"/>
      <c r="AB113" s="1426"/>
      <c r="AC113" s="1420" t="s">
        <v>3</v>
      </c>
      <c r="AD113" s="1420"/>
      <c r="AE113" s="1427">
        <v>0.09</v>
      </c>
      <c r="AF113" s="1420" t="s">
        <v>316</v>
      </c>
      <c r="AG113" s="1426"/>
      <c r="AH113" s="1420" t="s">
        <v>3</v>
      </c>
      <c r="AI113" s="1420"/>
    </row>
    <row r="114" spans="1:35" s="1408" customFormat="1" ht="12.75" customHeight="1" x14ac:dyDescent="0.2">
      <c r="A114" s="1420" t="s">
        <v>143</v>
      </c>
      <c r="B114" s="1421" t="s">
        <v>591</v>
      </c>
      <c r="C114" s="1453" t="s">
        <v>2</v>
      </c>
      <c r="D114" s="1450" t="s">
        <v>2</v>
      </c>
      <c r="E114" s="1427">
        <v>0.06</v>
      </c>
      <c r="F114" s="1420" t="s">
        <v>12</v>
      </c>
      <c r="G114" s="1420"/>
      <c r="H114" s="1426"/>
      <c r="I114" s="1420" t="s">
        <v>3</v>
      </c>
      <c r="J114" s="1420"/>
      <c r="K114" s="1427">
        <v>0.06</v>
      </c>
      <c r="L114" s="1420" t="s">
        <v>12</v>
      </c>
      <c r="M114" s="1420"/>
      <c r="N114" s="1426"/>
      <c r="O114" s="1420" t="s">
        <v>3</v>
      </c>
      <c r="P114" s="1426"/>
      <c r="Q114" s="1420" t="s">
        <v>3</v>
      </c>
      <c r="R114" s="1420"/>
      <c r="S114" s="1427">
        <v>0.06</v>
      </c>
      <c r="T114" s="1420" t="s">
        <v>12</v>
      </c>
      <c r="U114" s="1420"/>
      <c r="V114" s="1427">
        <v>0.06</v>
      </c>
      <c r="W114" s="1420" t="s">
        <v>12</v>
      </c>
      <c r="X114" s="1420"/>
      <c r="Y114" s="1427">
        <v>0.06</v>
      </c>
      <c r="Z114" s="1420" t="s">
        <v>12</v>
      </c>
      <c r="AA114" s="1420"/>
      <c r="AB114" s="1426"/>
      <c r="AC114" s="1420" t="s">
        <v>3</v>
      </c>
      <c r="AD114" s="1420"/>
      <c r="AE114" s="1427">
        <v>0.06</v>
      </c>
      <c r="AF114" s="1420" t="s">
        <v>12</v>
      </c>
      <c r="AG114" s="1426"/>
      <c r="AH114" s="1420" t="s">
        <v>3</v>
      </c>
      <c r="AI114" s="1420"/>
    </row>
    <row r="115" spans="1:35" s="1408" customFormat="1" ht="12.75" customHeight="1" x14ac:dyDescent="0.2">
      <c r="A115" s="1420" t="s">
        <v>144</v>
      </c>
      <c r="B115" s="1421" t="s">
        <v>591</v>
      </c>
      <c r="C115" s="1453" t="s">
        <v>2</v>
      </c>
      <c r="D115" s="1450" t="s">
        <v>2</v>
      </c>
      <c r="E115" s="1427">
        <v>0.1</v>
      </c>
      <c r="F115" s="1420" t="s">
        <v>12</v>
      </c>
      <c r="G115" s="1420"/>
      <c r="H115" s="1426"/>
      <c r="I115" s="1420" t="s">
        <v>3</v>
      </c>
      <c r="J115" s="1420"/>
      <c r="K115" s="1427">
        <v>0.1</v>
      </c>
      <c r="L115" s="1420" t="s">
        <v>12</v>
      </c>
      <c r="M115" s="1420"/>
      <c r="N115" s="1426"/>
      <c r="O115" s="1420" t="s">
        <v>3</v>
      </c>
      <c r="P115" s="1426"/>
      <c r="Q115" s="1420" t="s">
        <v>3</v>
      </c>
      <c r="R115" s="1420"/>
      <c r="S115" s="1427">
        <v>0.1</v>
      </c>
      <c r="T115" s="1420" t="s">
        <v>12</v>
      </c>
      <c r="U115" s="1420"/>
      <c r="V115" s="1427">
        <v>0.1</v>
      </c>
      <c r="W115" s="1420" t="s">
        <v>12</v>
      </c>
      <c r="X115" s="1420"/>
      <c r="Y115" s="1427">
        <v>0.1</v>
      </c>
      <c r="Z115" s="1420" t="s">
        <v>12</v>
      </c>
      <c r="AA115" s="1420"/>
      <c r="AB115" s="1426"/>
      <c r="AC115" s="1420" t="s">
        <v>3</v>
      </c>
      <c r="AD115" s="1420"/>
      <c r="AE115" s="1427">
        <v>0.1</v>
      </c>
      <c r="AF115" s="1420" t="s">
        <v>12</v>
      </c>
      <c r="AG115" s="1426"/>
      <c r="AH115" s="1420" t="s">
        <v>3</v>
      </c>
      <c r="AI115" s="1420"/>
    </row>
    <row r="116" spans="1:35" s="1408" customFormat="1" ht="12.75" customHeight="1" x14ac:dyDescent="0.2">
      <c r="A116" s="1420" t="s">
        <v>145</v>
      </c>
      <c r="B116" s="1421" t="s">
        <v>591</v>
      </c>
      <c r="C116" s="1453" t="s">
        <v>2</v>
      </c>
      <c r="D116" s="1450" t="s">
        <v>2</v>
      </c>
      <c r="E116" s="1427">
        <v>7.0000000000000007E-2</v>
      </c>
      <c r="F116" s="1420" t="s">
        <v>12</v>
      </c>
      <c r="G116" s="1420"/>
      <c r="H116" s="1426"/>
      <c r="I116" s="1420" t="s">
        <v>3</v>
      </c>
      <c r="J116" s="1420"/>
      <c r="K116" s="1427">
        <v>7.0000000000000007E-2</v>
      </c>
      <c r="L116" s="1420" t="s">
        <v>316</v>
      </c>
      <c r="M116" s="1420"/>
      <c r="N116" s="1426"/>
      <c r="O116" s="1420" t="s">
        <v>3</v>
      </c>
      <c r="P116" s="1426"/>
      <c r="Q116" s="1420" t="s">
        <v>3</v>
      </c>
      <c r="R116" s="1420"/>
      <c r="S116" s="1427">
        <v>7.0000000000000007E-2</v>
      </c>
      <c r="T116" s="1420" t="s">
        <v>12</v>
      </c>
      <c r="U116" s="1420"/>
      <c r="V116" s="1427">
        <v>7.0000000000000007E-2</v>
      </c>
      <c r="W116" s="1420" t="s">
        <v>12</v>
      </c>
      <c r="X116" s="1420"/>
      <c r="Y116" s="1427">
        <v>7.0000000000000007E-2</v>
      </c>
      <c r="Z116" s="1420" t="s">
        <v>12</v>
      </c>
      <c r="AA116" s="1420"/>
      <c r="AB116" s="1426"/>
      <c r="AC116" s="1420" t="s">
        <v>3</v>
      </c>
      <c r="AD116" s="1420"/>
      <c r="AE116" s="1427">
        <v>7.0000000000000007E-2</v>
      </c>
      <c r="AF116" s="1420" t="s">
        <v>12</v>
      </c>
      <c r="AG116" s="1426"/>
      <c r="AH116" s="1420" t="s">
        <v>3</v>
      </c>
      <c r="AI116" s="1420"/>
    </row>
    <row r="117" spans="1:35" s="1408" customFormat="1" ht="12.75" customHeight="1" x14ac:dyDescent="0.2">
      <c r="A117" s="1420" t="s">
        <v>146</v>
      </c>
      <c r="B117" s="1421" t="s">
        <v>591</v>
      </c>
      <c r="C117" s="1453" t="s">
        <v>2</v>
      </c>
      <c r="D117" s="1450" t="s">
        <v>2</v>
      </c>
      <c r="E117" s="1427">
        <v>0.06</v>
      </c>
      <c r="F117" s="1420" t="s">
        <v>12</v>
      </c>
      <c r="G117" s="1420"/>
      <c r="H117" s="1426"/>
      <c r="I117" s="1420" t="s">
        <v>3</v>
      </c>
      <c r="J117" s="1420"/>
      <c r="K117" s="1427">
        <v>0.06</v>
      </c>
      <c r="L117" s="1420" t="s">
        <v>12</v>
      </c>
      <c r="M117" s="1420"/>
      <c r="N117" s="1426"/>
      <c r="O117" s="1420" t="s">
        <v>3</v>
      </c>
      <c r="P117" s="1426"/>
      <c r="Q117" s="1420" t="s">
        <v>3</v>
      </c>
      <c r="R117" s="1420"/>
      <c r="S117" s="1427">
        <v>0.06</v>
      </c>
      <c r="T117" s="1420" t="s">
        <v>12</v>
      </c>
      <c r="U117" s="1420"/>
      <c r="V117" s="1427">
        <v>0.06</v>
      </c>
      <c r="W117" s="1420" t="s">
        <v>12</v>
      </c>
      <c r="X117" s="1420"/>
      <c r="Y117" s="1427">
        <v>0.06</v>
      </c>
      <c r="Z117" s="1420" t="s">
        <v>12</v>
      </c>
      <c r="AA117" s="1420"/>
      <c r="AB117" s="1426"/>
      <c r="AC117" s="1420" t="s">
        <v>3</v>
      </c>
      <c r="AD117" s="1420"/>
      <c r="AE117" s="1427">
        <v>0.06</v>
      </c>
      <c r="AF117" s="1420" t="s">
        <v>12</v>
      </c>
      <c r="AG117" s="1426"/>
      <c r="AH117" s="1420" t="s">
        <v>3</v>
      </c>
      <c r="AI117" s="1420"/>
    </row>
    <row r="118" spans="1:35" s="1408" customFormat="1" ht="12.75" customHeight="1" x14ac:dyDescent="0.2">
      <c r="A118" s="1420" t="s">
        <v>719</v>
      </c>
      <c r="B118" s="1421" t="s">
        <v>591</v>
      </c>
      <c r="C118" s="1453" t="s">
        <v>2</v>
      </c>
      <c r="D118" s="1450" t="s">
        <v>2</v>
      </c>
      <c r="E118" s="1427">
        <v>0.08</v>
      </c>
      <c r="F118" s="1420" t="s">
        <v>12</v>
      </c>
      <c r="G118" s="1420"/>
      <c r="H118" s="1426"/>
      <c r="I118" s="1420" t="s">
        <v>3</v>
      </c>
      <c r="J118" s="1420"/>
      <c r="K118" s="1427">
        <v>0.08</v>
      </c>
      <c r="L118" s="1420" t="s">
        <v>12</v>
      </c>
      <c r="M118" s="1420"/>
      <c r="N118" s="1426"/>
      <c r="O118" s="1420" t="s">
        <v>3</v>
      </c>
      <c r="P118" s="1426"/>
      <c r="Q118" s="1420" t="s">
        <v>3</v>
      </c>
      <c r="R118" s="1420"/>
      <c r="S118" s="1427">
        <v>0.08</v>
      </c>
      <c r="T118" s="1420" t="s">
        <v>12</v>
      </c>
      <c r="U118" s="1420"/>
      <c r="V118" s="1427">
        <v>0.08</v>
      </c>
      <c r="W118" s="1420" t="s">
        <v>12</v>
      </c>
      <c r="X118" s="1420"/>
      <c r="Y118" s="1427">
        <v>0.08</v>
      </c>
      <c r="Z118" s="1420" t="s">
        <v>12</v>
      </c>
      <c r="AA118" s="1420"/>
      <c r="AB118" s="1426"/>
      <c r="AC118" s="1420" t="s">
        <v>3</v>
      </c>
      <c r="AD118" s="1420"/>
      <c r="AE118" s="1427">
        <v>0.08</v>
      </c>
      <c r="AF118" s="1420" t="s">
        <v>12</v>
      </c>
      <c r="AG118" s="1426"/>
      <c r="AH118" s="1420" t="s">
        <v>3</v>
      </c>
      <c r="AI118" s="1420"/>
    </row>
    <row r="119" spans="1:35" s="1408" customFormat="1" ht="12.75" customHeight="1" x14ac:dyDescent="0.2">
      <c r="A119" s="1420" t="s">
        <v>148</v>
      </c>
      <c r="B119" s="1421" t="s">
        <v>591</v>
      </c>
      <c r="C119" s="1453" t="s">
        <v>2</v>
      </c>
      <c r="D119" s="1421">
        <v>100</v>
      </c>
      <c r="E119" s="1427">
        <v>0.04</v>
      </c>
      <c r="F119" s="1420" t="s">
        <v>12</v>
      </c>
      <c r="G119" s="1420"/>
      <c r="H119" s="1426"/>
      <c r="I119" s="1420" t="s">
        <v>3</v>
      </c>
      <c r="J119" s="1420"/>
      <c r="K119" s="1427">
        <v>0.04</v>
      </c>
      <c r="L119" s="1420" t="s">
        <v>12</v>
      </c>
      <c r="M119" s="1420"/>
      <c r="N119" s="1426"/>
      <c r="O119" s="1420" t="s">
        <v>3</v>
      </c>
      <c r="P119" s="1426"/>
      <c r="Q119" s="1420" t="s">
        <v>3</v>
      </c>
      <c r="R119" s="1420"/>
      <c r="S119" s="1427">
        <v>0.04</v>
      </c>
      <c r="T119" s="1420" t="s">
        <v>12</v>
      </c>
      <c r="U119" s="1420"/>
      <c r="V119" s="1427">
        <v>0.04</v>
      </c>
      <c r="W119" s="1420" t="s">
        <v>12</v>
      </c>
      <c r="X119" s="1420"/>
      <c r="Y119" s="1427">
        <v>0.04</v>
      </c>
      <c r="Z119" s="1420" t="s">
        <v>12</v>
      </c>
      <c r="AA119" s="1420"/>
      <c r="AB119" s="1426"/>
      <c r="AC119" s="1420" t="s">
        <v>3</v>
      </c>
      <c r="AD119" s="1420"/>
      <c r="AE119" s="1427">
        <v>0.04</v>
      </c>
      <c r="AF119" s="1420" t="s">
        <v>12</v>
      </c>
      <c r="AG119" s="1426"/>
      <c r="AH119" s="1420" t="s">
        <v>3</v>
      </c>
      <c r="AI119" s="1420"/>
    </row>
    <row r="120" spans="1:35" s="1408" customFormat="1" ht="12.75" customHeight="1" x14ac:dyDescent="0.2">
      <c r="A120" s="1420" t="s">
        <v>720</v>
      </c>
      <c r="B120" s="1421" t="s">
        <v>591</v>
      </c>
      <c r="C120" s="1453" t="s">
        <v>2</v>
      </c>
      <c r="D120" s="1450" t="s">
        <v>2</v>
      </c>
      <c r="E120" s="1427">
        <v>0.06</v>
      </c>
      <c r="F120" s="1420" t="s">
        <v>12</v>
      </c>
      <c r="G120" s="1420"/>
      <c r="H120" s="1426"/>
      <c r="I120" s="1420" t="s">
        <v>3</v>
      </c>
      <c r="J120" s="1420"/>
      <c r="K120" s="1427">
        <v>0.06</v>
      </c>
      <c r="L120" s="1420" t="s">
        <v>12</v>
      </c>
      <c r="M120" s="1420"/>
      <c r="N120" s="1426"/>
      <c r="O120" s="1420" t="s">
        <v>3</v>
      </c>
      <c r="P120" s="1426"/>
      <c r="Q120" s="1420" t="s">
        <v>3</v>
      </c>
      <c r="R120" s="1420"/>
      <c r="S120" s="1427">
        <v>0.06</v>
      </c>
      <c r="T120" s="1420" t="s">
        <v>12</v>
      </c>
      <c r="U120" s="1420"/>
      <c r="V120" s="1427">
        <v>0.06</v>
      </c>
      <c r="W120" s="1420" t="s">
        <v>12</v>
      </c>
      <c r="X120" s="1420"/>
      <c r="Y120" s="1427">
        <v>0.06</v>
      </c>
      <c r="Z120" s="1420" t="s">
        <v>12</v>
      </c>
      <c r="AA120" s="1420"/>
      <c r="AB120" s="1426"/>
      <c r="AC120" s="1420" t="s">
        <v>3</v>
      </c>
      <c r="AD120" s="1420"/>
      <c r="AE120" s="1427">
        <v>0.06</v>
      </c>
      <c r="AF120" s="1420" t="s">
        <v>12</v>
      </c>
      <c r="AG120" s="1426"/>
      <c r="AH120" s="1420" t="s">
        <v>3</v>
      </c>
      <c r="AI120" s="1420"/>
    </row>
    <row r="121" spans="1:35" s="1408" customFormat="1" ht="12.75" customHeight="1" x14ac:dyDescent="0.2">
      <c r="A121" s="1420" t="s">
        <v>150</v>
      </c>
      <c r="B121" s="1421" t="s">
        <v>591</v>
      </c>
      <c r="C121" s="1453" t="s">
        <v>2</v>
      </c>
      <c r="D121" s="1421">
        <v>0.12</v>
      </c>
      <c r="E121" s="1427">
        <v>0.11</v>
      </c>
      <c r="F121" s="1420" t="s">
        <v>12</v>
      </c>
      <c r="G121" s="1420"/>
      <c r="H121" s="1426"/>
      <c r="I121" s="1420" t="s">
        <v>3</v>
      </c>
      <c r="J121" s="1420"/>
      <c r="K121" s="1427">
        <v>0.11</v>
      </c>
      <c r="L121" s="1420" t="s">
        <v>12</v>
      </c>
      <c r="M121" s="1420"/>
      <c r="N121" s="1426"/>
      <c r="O121" s="1420" t="s">
        <v>3</v>
      </c>
      <c r="P121" s="1426"/>
      <c r="Q121" s="1420" t="s">
        <v>3</v>
      </c>
      <c r="R121" s="1420"/>
      <c r="S121" s="1427">
        <v>0.11</v>
      </c>
      <c r="T121" s="1420" t="s">
        <v>12</v>
      </c>
      <c r="U121" s="1420"/>
      <c r="V121" s="1427">
        <v>0.11</v>
      </c>
      <c r="W121" s="1420" t="s">
        <v>12</v>
      </c>
      <c r="X121" s="1420"/>
      <c r="Y121" s="1427">
        <v>0.11</v>
      </c>
      <c r="Z121" s="1420" t="s">
        <v>12</v>
      </c>
      <c r="AA121" s="1420"/>
      <c r="AB121" s="1426"/>
      <c r="AC121" s="1420" t="s">
        <v>3</v>
      </c>
      <c r="AD121" s="1420"/>
      <c r="AE121" s="1427">
        <v>0.11</v>
      </c>
      <c r="AF121" s="1420" t="s">
        <v>12</v>
      </c>
      <c r="AG121" s="1426"/>
      <c r="AH121" s="1420" t="s">
        <v>3</v>
      </c>
      <c r="AI121" s="1420"/>
    </row>
    <row r="122" spans="1:35" s="1408" customFormat="1" ht="12.75" customHeight="1" x14ac:dyDescent="0.2">
      <c r="A122" s="1420" t="s">
        <v>151</v>
      </c>
      <c r="B122" s="1421" t="s">
        <v>591</v>
      </c>
      <c r="C122" s="1453" t="s">
        <v>2</v>
      </c>
      <c r="D122" s="1421">
        <v>9.8000000000000007</v>
      </c>
      <c r="E122" s="1427">
        <v>0.11</v>
      </c>
      <c r="F122" s="1420" t="s">
        <v>12</v>
      </c>
      <c r="G122" s="1420"/>
      <c r="H122" s="1426"/>
      <c r="I122" s="1420" t="s">
        <v>3</v>
      </c>
      <c r="J122" s="1420"/>
      <c r="K122" s="1427">
        <v>0.11</v>
      </c>
      <c r="L122" s="1420" t="s">
        <v>12</v>
      </c>
      <c r="M122" s="1420"/>
      <c r="N122" s="1426"/>
      <c r="O122" s="1420" t="s">
        <v>3</v>
      </c>
      <c r="P122" s="1426"/>
      <c r="Q122" s="1420" t="s">
        <v>3</v>
      </c>
      <c r="R122" s="1420"/>
      <c r="S122" s="1427">
        <v>0.11</v>
      </c>
      <c r="T122" s="1420" t="s">
        <v>12</v>
      </c>
      <c r="U122" s="1420"/>
      <c r="V122" s="1427">
        <v>0.11</v>
      </c>
      <c r="W122" s="1420" t="s">
        <v>12</v>
      </c>
      <c r="X122" s="1420"/>
      <c r="Y122" s="1427">
        <v>0.11</v>
      </c>
      <c r="Z122" s="1420" t="s">
        <v>12</v>
      </c>
      <c r="AA122" s="1420"/>
      <c r="AB122" s="1426"/>
      <c r="AC122" s="1420" t="s">
        <v>3</v>
      </c>
      <c r="AD122" s="1420"/>
      <c r="AE122" s="1427">
        <v>0.11</v>
      </c>
      <c r="AF122" s="1420" t="s">
        <v>12</v>
      </c>
      <c r="AG122" s="1426"/>
      <c r="AH122" s="1420" t="s">
        <v>3</v>
      </c>
      <c r="AI122" s="1420"/>
    </row>
    <row r="123" spans="1:35" s="1408" customFormat="1" ht="12.75" customHeight="1" x14ac:dyDescent="0.2">
      <c r="A123" s="1420" t="s">
        <v>721</v>
      </c>
      <c r="B123" s="1421" t="s">
        <v>591</v>
      </c>
      <c r="C123" s="1453" t="s">
        <v>2</v>
      </c>
      <c r="D123" s="1421">
        <v>110</v>
      </c>
      <c r="E123" s="1427">
        <v>0.1</v>
      </c>
      <c r="F123" s="1420" t="s">
        <v>12</v>
      </c>
      <c r="G123" s="1420"/>
      <c r="H123" s="1426"/>
      <c r="I123" s="1420" t="s">
        <v>3</v>
      </c>
      <c r="J123" s="1420"/>
      <c r="K123" s="1427">
        <v>0.1</v>
      </c>
      <c r="L123" s="1420" t="s">
        <v>12</v>
      </c>
      <c r="M123" s="1420"/>
      <c r="N123" s="1426"/>
      <c r="O123" s="1420" t="s">
        <v>3</v>
      </c>
      <c r="P123" s="1426"/>
      <c r="Q123" s="1420" t="s">
        <v>3</v>
      </c>
      <c r="R123" s="1420"/>
      <c r="S123" s="1427">
        <v>0.1</v>
      </c>
      <c r="T123" s="1420" t="s">
        <v>12</v>
      </c>
      <c r="U123" s="1420"/>
      <c r="V123" s="1427">
        <v>0.1</v>
      </c>
      <c r="W123" s="1420" t="s">
        <v>12</v>
      </c>
      <c r="X123" s="1420"/>
      <c r="Y123" s="1427">
        <v>0.1</v>
      </c>
      <c r="Z123" s="1420" t="s">
        <v>12</v>
      </c>
      <c r="AA123" s="1420"/>
      <c r="AB123" s="1426"/>
      <c r="AC123" s="1420" t="s">
        <v>3</v>
      </c>
      <c r="AD123" s="1420"/>
      <c r="AE123" s="1427">
        <v>0.1</v>
      </c>
      <c r="AF123" s="1420" t="s">
        <v>12</v>
      </c>
      <c r="AG123" s="1426"/>
      <c r="AH123" s="1420" t="s">
        <v>3</v>
      </c>
      <c r="AI123" s="1420"/>
    </row>
    <row r="124" spans="1:35" s="1408" customFormat="1" ht="12.75" customHeight="1" x14ac:dyDescent="0.2">
      <c r="A124" s="1420" t="s">
        <v>722</v>
      </c>
      <c r="B124" s="1421" t="s">
        <v>591</v>
      </c>
      <c r="C124" s="1453" t="s">
        <v>2</v>
      </c>
      <c r="D124" s="1421">
        <v>5.5E-2</v>
      </c>
      <c r="E124" s="1427">
        <v>0.1</v>
      </c>
      <c r="F124" s="1420" t="s">
        <v>12</v>
      </c>
      <c r="G124" s="1420"/>
      <c r="H124" s="1426"/>
      <c r="I124" s="1420" t="s">
        <v>3</v>
      </c>
      <c r="J124" s="1420"/>
      <c r="K124" s="1427">
        <v>0.1</v>
      </c>
      <c r="L124" s="1420" t="s">
        <v>316</v>
      </c>
      <c r="M124" s="1420"/>
      <c r="N124" s="1426"/>
      <c r="O124" s="1420" t="s">
        <v>3</v>
      </c>
      <c r="P124" s="1426"/>
      <c r="Q124" s="1420" t="s">
        <v>3</v>
      </c>
      <c r="R124" s="1420"/>
      <c r="S124" s="1427">
        <v>0.1</v>
      </c>
      <c r="T124" s="1420" t="s">
        <v>12</v>
      </c>
      <c r="U124" s="1420"/>
      <c r="V124" s="1427">
        <v>0.1</v>
      </c>
      <c r="W124" s="1420" t="s">
        <v>12</v>
      </c>
      <c r="X124" s="1420"/>
      <c r="Y124" s="1427">
        <v>0.1</v>
      </c>
      <c r="Z124" s="1420" t="s">
        <v>12</v>
      </c>
      <c r="AA124" s="1420"/>
      <c r="AB124" s="1426"/>
      <c r="AC124" s="1420" t="s">
        <v>3</v>
      </c>
      <c r="AD124" s="1420"/>
      <c r="AE124" s="1427">
        <v>0.1</v>
      </c>
      <c r="AF124" s="1420" t="s">
        <v>12</v>
      </c>
      <c r="AG124" s="1426"/>
      <c r="AH124" s="1420" t="s">
        <v>3</v>
      </c>
      <c r="AI124" s="1420"/>
    </row>
    <row r="125" spans="1:35" s="1408" customFormat="1" ht="12.75" customHeight="1" x14ac:dyDescent="0.2">
      <c r="A125" s="1420" t="s">
        <v>154</v>
      </c>
      <c r="B125" s="1421" t="s">
        <v>591</v>
      </c>
      <c r="C125" s="1453" t="s">
        <v>2</v>
      </c>
      <c r="D125" s="1421">
        <v>0.17</v>
      </c>
      <c r="E125" s="1427">
        <v>0.08</v>
      </c>
      <c r="F125" s="1420" t="s">
        <v>12</v>
      </c>
      <c r="G125" s="1420"/>
      <c r="H125" s="1426"/>
      <c r="I125" s="1420" t="s">
        <v>3</v>
      </c>
      <c r="J125" s="1420"/>
      <c r="K125" s="1427">
        <v>0.08</v>
      </c>
      <c r="L125" s="1420" t="s">
        <v>12</v>
      </c>
      <c r="M125" s="1420"/>
      <c r="N125" s="1426"/>
      <c r="O125" s="1420" t="s">
        <v>3</v>
      </c>
      <c r="P125" s="1426"/>
      <c r="Q125" s="1420" t="s">
        <v>3</v>
      </c>
      <c r="R125" s="1420"/>
      <c r="S125" s="1427">
        <v>0.08</v>
      </c>
      <c r="T125" s="1420" t="s">
        <v>12</v>
      </c>
      <c r="U125" s="1420"/>
      <c r="V125" s="1427">
        <v>0.08</v>
      </c>
      <c r="W125" s="1420" t="s">
        <v>12</v>
      </c>
      <c r="X125" s="1420"/>
      <c r="Y125" s="1427">
        <v>0.08</v>
      </c>
      <c r="Z125" s="1420" t="s">
        <v>12</v>
      </c>
      <c r="AA125" s="1420"/>
      <c r="AB125" s="1426"/>
      <c r="AC125" s="1420" t="s">
        <v>3</v>
      </c>
      <c r="AD125" s="1420"/>
      <c r="AE125" s="1427">
        <v>0.08</v>
      </c>
      <c r="AF125" s="1420" t="s">
        <v>12</v>
      </c>
      <c r="AG125" s="1426"/>
      <c r="AH125" s="1420" t="s">
        <v>3</v>
      </c>
      <c r="AI125" s="1420"/>
    </row>
    <row r="126" spans="1:35" s="1408" customFormat="1" ht="12.75" customHeight="1" x14ac:dyDescent="0.2">
      <c r="A126" s="1420" t="s">
        <v>155</v>
      </c>
      <c r="B126" s="1421" t="s">
        <v>591</v>
      </c>
      <c r="C126" s="1453" t="s">
        <v>2</v>
      </c>
      <c r="D126" s="1460">
        <v>1300</v>
      </c>
      <c r="E126" s="1427">
        <v>0.06</v>
      </c>
      <c r="F126" s="1420" t="s">
        <v>12</v>
      </c>
      <c r="G126" s="1420"/>
      <c r="H126" s="1426"/>
      <c r="I126" s="1420" t="s">
        <v>3</v>
      </c>
      <c r="J126" s="1420"/>
      <c r="K126" s="1427">
        <v>0.06</v>
      </c>
      <c r="L126" s="1420" t="s">
        <v>12</v>
      </c>
      <c r="M126" s="1420"/>
      <c r="N126" s="1426"/>
      <c r="O126" s="1420" t="s">
        <v>3</v>
      </c>
      <c r="P126" s="1426"/>
      <c r="Q126" s="1420" t="s">
        <v>3</v>
      </c>
      <c r="R126" s="1420"/>
      <c r="S126" s="1427">
        <v>0.06</v>
      </c>
      <c r="T126" s="1420" t="s">
        <v>12</v>
      </c>
      <c r="U126" s="1420"/>
      <c r="V126" s="1427">
        <v>0.06</v>
      </c>
      <c r="W126" s="1420" t="s">
        <v>12</v>
      </c>
      <c r="X126" s="1420"/>
      <c r="Y126" s="1427">
        <v>0.06</v>
      </c>
      <c r="Z126" s="1420" t="s">
        <v>12</v>
      </c>
      <c r="AA126" s="1420"/>
      <c r="AB126" s="1426"/>
      <c r="AC126" s="1420" t="s">
        <v>3</v>
      </c>
      <c r="AD126" s="1420"/>
      <c r="AE126" s="1427">
        <v>0.06</v>
      </c>
      <c r="AF126" s="1420" t="s">
        <v>12</v>
      </c>
      <c r="AG126" s="1426"/>
      <c r="AH126" s="1420" t="s">
        <v>3</v>
      </c>
      <c r="AI126" s="1420"/>
    </row>
    <row r="127" spans="1:35" s="1408" customFormat="1" ht="12.75" customHeight="1" thickBot="1" x14ac:dyDescent="0.25">
      <c r="A127" s="1462" t="s">
        <v>723</v>
      </c>
      <c r="B127" s="1463" t="s">
        <v>591</v>
      </c>
      <c r="C127" s="1453" t="s">
        <v>2</v>
      </c>
      <c r="D127" s="1463">
        <v>1.4999999999999999E-2</v>
      </c>
      <c r="E127" s="1464">
        <v>0.1</v>
      </c>
      <c r="F127" s="1462" t="s">
        <v>12</v>
      </c>
      <c r="G127" s="1462"/>
      <c r="H127" s="1465"/>
      <c r="I127" s="1462" t="s">
        <v>3</v>
      </c>
      <c r="J127" s="1462"/>
      <c r="K127" s="1464">
        <v>0.1</v>
      </c>
      <c r="L127" s="1462" t="s">
        <v>12</v>
      </c>
      <c r="M127" s="1462"/>
      <c r="N127" s="1465"/>
      <c r="O127" s="1462" t="s">
        <v>3</v>
      </c>
      <c r="P127" s="1465"/>
      <c r="Q127" s="1462" t="s">
        <v>3</v>
      </c>
      <c r="R127" s="1462"/>
      <c r="S127" s="1464">
        <v>0.1</v>
      </c>
      <c r="T127" s="1462" t="s">
        <v>12</v>
      </c>
      <c r="U127" s="1462"/>
      <c r="V127" s="1464">
        <v>0.1</v>
      </c>
      <c r="W127" s="1462" t="s">
        <v>12</v>
      </c>
      <c r="X127" s="1462"/>
      <c r="Y127" s="1464">
        <v>0.1</v>
      </c>
      <c r="Z127" s="1462" t="s">
        <v>12</v>
      </c>
      <c r="AA127" s="1462"/>
      <c r="AB127" s="1465"/>
      <c r="AC127" s="1462" t="s">
        <v>3</v>
      </c>
      <c r="AD127" s="1462"/>
      <c r="AE127" s="1464">
        <v>0.1</v>
      </c>
      <c r="AF127" s="1462" t="s">
        <v>12</v>
      </c>
      <c r="AG127" s="1465"/>
      <c r="AH127" s="1462" t="s">
        <v>3</v>
      </c>
      <c r="AI127" s="1462"/>
    </row>
    <row r="128" spans="1:35" ht="12.75" customHeight="1" x14ac:dyDescent="0.2">
      <c r="A128" s="1371" t="s">
        <v>66</v>
      </c>
      <c r="B128" s="1385"/>
      <c r="C128" s="1385"/>
      <c r="D128" s="1385"/>
      <c r="E128" s="1466"/>
      <c r="F128" s="1466"/>
      <c r="G128" s="1466"/>
      <c r="H128" s="1466"/>
      <c r="I128" s="1466"/>
      <c r="J128" s="1466"/>
      <c r="K128" s="1466"/>
      <c r="L128" s="1466"/>
      <c r="M128" s="1466"/>
      <c r="N128" s="1466"/>
      <c r="O128" s="1466"/>
      <c r="P128" s="1466"/>
      <c r="Q128" s="1466"/>
      <c r="R128" s="1466"/>
      <c r="S128" s="1466"/>
      <c r="T128" s="1466"/>
      <c r="U128" s="1466"/>
      <c r="V128" s="1466"/>
      <c r="W128" s="1466"/>
      <c r="X128" s="1466"/>
      <c r="Y128" s="1467"/>
      <c r="Z128" s="1466"/>
      <c r="AA128" s="1466"/>
      <c r="AB128" s="1466"/>
      <c r="AC128" s="1466"/>
      <c r="AD128" s="1466"/>
      <c r="AE128" s="1466"/>
      <c r="AF128" s="1466"/>
      <c r="AG128" s="1466"/>
      <c r="AH128" s="1466"/>
      <c r="AI128" s="1466"/>
    </row>
    <row r="129" spans="1:247" ht="12.75" customHeight="1" x14ac:dyDescent="0.2">
      <c r="A129" s="178" t="s">
        <v>724</v>
      </c>
      <c r="E129" s="178" t="s">
        <v>595</v>
      </c>
      <c r="Y129" s="1468"/>
    </row>
    <row r="130" spans="1:247" ht="12.75" customHeight="1" x14ac:dyDescent="0.2">
      <c r="A130" s="178" t="s">
        <v>725</v>
      </c>
      <c r="E130" s="178" t="s">
        <v>232</v>
      </c>
      <c r="Y130" s="290"/>
    </row>
    <row r="131" spans="1:247" ht="12.75" customHeight="1" x14ac:dyDescent="0.2">
      <c r="A131" s="1468" t="s">
        <v>230</v>
      </c>
      <c r="E131" s="1140" t="s">
        <v>726</v>
      </c>
    </row>
    <row r="132" spans="1:247" ht="12.75" customHeight="1" x14ac:dyDescent="0.2">
      <c r="A132" s="1468" t="s">
        <v>231</v>
      </c>
      <c r="B132" s="686"/>
      <c r="C132" s="686"/>
      <c r="D132" s="686"/>
      <c r="E132" s="178" t="s">
        <v>654</v>
      </c>
      <c r="F132" s="290"/>
      <c r="I132" s="313"/>
      <c r="J132" s="313"/>
      <c r="K132" s="290"/>
      <c r="L132" s="313"/>
      <c r="M132" s="313"/>
      <c r="N132" s="290"/>
      <c r="O132" s="313"/>
      <c r="P132" s="313"/>
      <c r="Q132" s="290"/>
      <c r="R132" s="313"/>
      <c r="S132" s="313"/>
      <c r="T132" s="290"/>
      <c r="U132" s="313"/>
      <c r="V132" s="313"/>
      <c r="W132" s="290"/>
      <c r="X132" s="313"/>
      <c r="Y132" s="313"/>
      <c r="Z132" s="290"/>
      <c r="AA132" s="313"/>
      <c r="AB132" s="313"/>
      <c r="AC132" s="290"/>
      <c r="AD132" s="313"/>
      <c r="AE132" s="313"/>
      <c r="AF132" s="290"/>
      <c r="AG132" s="313"/>
      <c r="AH132" s="313"/>
      <c r="AI132" s="290"/>
      <c r="AJ132" s="313"/>
      <c r="AK132" s="313"/>
      <c r="AL132" s="290"/>
      <c r="AM132" s="313"/>
      <c r="AN132" s="313"/>
      <c r="AO132" s="290"/>
      <c r="AP132" s="313"/>
      <c r="AQ132" s="313"/>
      <c r="AR132" s="290"/>
      <c r="AS132" s="313"/>
      <c r="AT132" s="313"/>
      <c r="AU132" s="290"/>
      <c r="AV132" s="313"/>
      <c r="AW132" s="313"/>
      <c r="AX132" s="313"/>
      <c r="AY132" s="290"/>
      <c r="AZ132" s="313"/>
      <c r="BA132" s="313"/>
      <c r="BB132" s="290"/>
      <c r="BC132" s="313"/>
      <c r="BD132" s="290"/>
      <c r="BE132" s="313"/>
      <c r="BF132" s="313"/>
      <c r="BG132" s="290"/>
      <c r="BH132" s="313"/>
      <c r="BI132" s="313"/>
      <c r="BJ132" s="290"/>
      <c r="BK132" s="313"/>
      <c r="BL132" s="313"/>
      <c r="BM132" s="290"/>
      <c r="BN132" s="313"/>
      <c r="BO132" s="290"/>
      <c r="BP132" s="313"/>
      <c r="BQ132" s="313"/>
      <c r="BR132" s="290"/>
      <c r="BS132" s="313"/>
      <c r="BT132" s="313"/>
      <c r="BU132" s="290"/>
      <c r="BV132" s="313"/>
      <c r="BW132" s="313"/>
      <c r="BX132" s="313"/>
      <c r="BY132" s="290"/>
      <c r="BZ132" s="313"/>
      <c r="CA132" s="313"/>
      <c r="CB132" s="290"/>
      <c r="CC132" s="313"/>
      <c r="CD132" s="313"/>
      <c r="CE132" s="290"/>
      <c r="CF132" s="313"/>
      <c r="CG132" s="313"/>
      <c r="CH132" s="290"/>
      <c r="CI132" s="313"/>
      <c r="CJ132" s="313"/>
      <c r="CK132" s="290"/>
      <c r="CL132" s="313"/>
      <c r="CM132" s="290"/>
      <c r="CN132" s="313"/>
      <c r="CO132" s="290"/>
      <c r="CP132" s="313"/>
      <c r="CQ132" s="290"/>
      <c r="CR132" s="313"/>
      <c r="CS132" s="290"/>
      <c r="CT132" s="313"/>
      <c r="CU132" s="313"/>
      <c r="CV132" s="290"/>
      <c r="CW132" s="313"/>
      <c r="CX132" s="313"/>
      <c r="CY132" s="313"/>
      <c r="CZ132" s="290"/>
      <c r="DA132" s="290"/>
      <c r="DB132" s="313"/>
      <c r="DC132" s="290"/>
      <c r="DD132" s="313"/>
      <c r="DE132" s="290"/>
      <c r="DF132" s="313"/>
      <c r="DG132" s="290"/>
      <c r="DH132" s="313"/>
      <c r="DI132" s="313"/>
      <c r="DJ132" s="290"/>
      <c r="DK132" s="290"/>
      <c r="DL132" s="313"/>
      <c r="DM132" s="313"/>
      <c r="DN132" s="313"/>
      <c r="DO132" s="290"/>
      <c r="DP132" s="313"/>
      <c r="DQ132" s="313"/>
      <c r="DR132" s="313"/>
      <c r="DS132" s="290"/>
      <c r="DT132" s="313"/>
      <c r="DU132" s="313"/>
      <c r="DV132" s="290"/>
      <c r="DW132" s="313"/>
      <c r="DX132" s="290"/>
      <c r="DY132" s="313"/>
      <c r="DZ132" s="290"/>
      <c r="EA132" s="313"/>
      <c r="EB132" s="313"/>
      <c r="EC132" s="290"/>
      <c r="ED132" s="313"/>
      <c r="EE132" s="313"/>
      <c r="EF132" s="290"/>
      <c r="EG132" s="313"/>
      <c r="EH132" s="313"/>
      <c r="EI132" s="313"/>
      <c r="EJ132" s="290"/>
      <c r="EK132" s="313"/>
      <c r="EL132" s="313"/>
      <c r="EM132" s="290"/>
      <c r="EN132" s="313"/>
      <c r="EO132" s="313"/>
      <c r="EP132" s="290"/>
      <c r="EQ132" s="313"/>
      <c r="ER132" s="290"/>
      <c r="ES132" s="313"/>
      <c r="ET132" s="290"/>
      <c r="EU132" s="313"/>
      <c r="EV132" s="290"/>
      <c r="EW132" s="313"/>
      <c r="EX132" s="313"/>
      <c r="EY132" s="290"/>
      <c r="EZ132" s="290"/>
      <c r="FA132" s="313"/>
      <c r="FB132" s="313"/>
      <c r="FC132" s="313"/>
      <c r="FD132" s="290"/>
      <c r="FE132" s="313"/>
      <c r="FF132" s="313"/>
      <c r="FG132" s="313"/>
      <c r="FH132" s="290"/>
      <c r="FI132" s="313"/>
      <c r="FJ132" s="313"/>
      <c r="FK132" s="290"/>
      <c r="FL132" s="313"/>
      <c r="FM132" s="290"/>
      <c r="FN132" s="313"/>
      <c r="FO132" s="290"/>
      <c r="FP132" s="313"/>
      <c r="FQ132" s="290"/>
      <c r="FR132" s="313"/>
      <c r="FS132" s="313"/>
      <c r="FT132" s="290"/>
      <c r="FU132" s="313"/>
      <c r="FV132" s="313"/>
      <c r="FW132" s="313"/>
      <c r="FX132" s="313"/>
      <c r="FY132" s="290"/>
      <c r="FZ132" s="313"/>
      <c r="GA132" s="313"/>
      <c r="GB132" s="313"/>
      <c r="GC132" s="1372"/>
      <c r="GD132" s="313"/>
      <c r="GF132" s="1372"/>
      <c r="GG132" s="313"/>
      <c r="GH132" s="1372"/>
      <c r="GJ132" s="313"/>
      <c r="GM132" s="1372"/>
      <c r="GQ132" s="1372"/>
      <c r="GU132" s="1372"/>
      <c r="GW132" s="1372"/>
      <c r="GY132" s="1372"/>
      <c r="HA132" s="1372"/>
      <c r="HC132" s="1372"/>
      <c r="HG132" s="1372"/>
      <c r="HH132" s="1372"/>
      <c r="HJ132" s="1372"/>
      <c r="HK132" s="1372"/>
      <c r="HO132" s="1372"/>
      <c r="HR132" s="1372"/>
      <c r="HU132" s="1372"/>
      <c r="HX132" s="1372"/>
      <c r="IA132" s="1372"/>
      <c r="ID132" s="1372"/>
      <c r="IF132" s="1372"/>
      <c r="II132" s="1372"/>
      <c r="IK132" s="1372"/>
      <c r="IM132" s="1372"/>
    </row>
    <row r="133" spans="1:247" ht="12.75" customHeight="1" x14ac:dyDescent="0.2">
      <c r="A133" s="1468" t="s">
        <v>600</v>
      </c>
      <c r="B133" s="686"/>
      <c r="C133" s="686"/>
      <c r="D133" s="686"/>
      <c r="E133" s="178" t="s">
        <v>599</v>
      </c>
      <c r="F133" s="290"/>
      <c r="I133" s="313"/>
      <c r="J133" s="313"/>
      <c r="K133" s="290"/>
      <c r="L133" s="313"/>
      <c r="M133" s="313"/>
      <c r="N133" s="290"/>
      <c r="O133" s="313"/>
      <c r="P133" s="313"/>
      <c r="Q133" s="290"/>
      <c r="R133" s="313"/>
      <c r="S133" s="313"/>
      <c r="T133" s="290"/>
      <c r="U133" s="313"/>
      <c r="V133" s="313"/>
      <c r="W133" s="290"/>
      <c r="X133" s="313"/>
      <c r="Y133" s="313"/>
      <c r="Z133" s="290"/>
      <c r="AA133" s="313"/>
      <c r="AB133" s="313"/>
      <c r="AC133" s="290"/>
      <c r="AD133" s="313"/>
      <c r="AE133" s="313"/>
      <c r="AF133" s="290"/>
      <c r="AG133" s="313"/>
      <c r="AH133" s="313"/>
      <c r="AI133" s="290"/>
      <c r="AJ133" s="313"/>
      <c r="AK133" s="313"/>
      <c r="AL133" s="290"/>
      <c r="AM133" s="313"/>
      <c r="AN133" s="313"/>
      <c r="AO133" s="290"/>
      <c r="AP133" s="313"/>
      <c r="AQ133" s="313"/>
      <c r="AR133" s="290"/>
      <c r="AS133" s="313"/>
      <c r="AT133" s="313"/>
      <c r="AU133" s="290"/>
      <c r="AV133" s="313"/>
      <c r="AW133" s="313"/>
      <c r="AX133" s="313"/>
      <c r="AY133" s="290"/>
      <c r="AZ133" s="313"/>
      <c r="BA133" s="313"/>
      <c r="BB133" s="290"/>
      <c r="BC133" s="313"/>
      <c r="BD133" s="290"/>
      <c r="BE133" s="313"/>
      <c r="BF133" s="313"/>
      <c r="BG133" s="290"/>
      <c r="BH133" s="313"/>
      <c r="BI133" s="313"/>
      <c r="BJ133" s="290"/>
      <c r="BK133" s="313"/>
      <c r="BL133" s="313"/>
      <c r="BM133" s="290"/>
      <c r="BN133" s="313"/>
      <c r="BO133" s="290"/>
      <c r="BP133" s="313"/>
      <c r="BQ133" s="313"/>
      <c r="BR133" s="290"/>
      <c r="BS133" s="313"/>
      <c r="BT133" s="313"/>
      <c r="BU133" s="290"/>
      <c r="BV133" s="313"/>
      <c r="BW133" s="313"/>
      <c r="BX133" s="313"/>
      <c r="BY133" s="290"/>
      <c r="BZ133" s="313"/>
      <c r="CA133" s="313"/>
      <c r="CB133" s="290"/>
      <c r="CC133" s="313"/>
      <c r="CD133" s="313"/>
      <c r="CE133" s="290"/>
      <c r="CF133" s="313"/>
      <c r="CG133" s="313"/>
      <c r="CH133" s="290"/>
      <c r="CI133" s="313"/>
      <c r="CJ133" s="313"/>
      <c r="CK133" s="290"/>
      <c r="CL133" s="313"/>
      <c r="CM133" s="290"/>
      <c r="CN133" s="313"/>
      <c r="CO133" s="290"/>
      <c r="CP133" s="313"/>
      <c r="CQ133" s="290"/>
      <c r="CR133" s="313"/>
      <c r="CS133" s="290"/>
      <c r="CT133" s="313"/>
      <c r="CU133" s="313"/>
      <c r="CV133" s="290"/>
      <c r="CW133" s="313"/>
      <c r="CX133" s="313"/>
      <c r="CY133" s="313"/>
      <c r="CZ133" s="290"/>
      <c r="DA133" s="290"/>
      <c r="DB133" s="313"/>
      <c r="DC133" s="290"/>
      <c r="DD133" s="313"/>
      <c r="DE133" s="290"/>
      <c r="DF133" s="313"/>
      <c r="DG133" s="290"/>
      <c r="DH133" s="313"/>
      <c r="DI133" s="313"/>
      <c r="DJ133" s="290"/>
      <c r="DK133" s="290"/>
      <c r="DL133" s="313"/>
      <c r="DM133" s="313"/>
      <c r="DN133" s="313"/>
      <c r="DO133" s="290"/>
      <c r="DP133" s="313"/>
      <c r="DQ133" s="313"/>
      <c r="DR133" s="313"/>
      <c r="DS133" s="290"/>
      <c r="DT133" s="313"/>
      <c r="DU133" s="313"/>
      <c r="DV133" s="290"/>
      <c r="DW133" s="313"/>
      <c r="DX133" s="290"/>
      <c r="DY133" s="313"/>
      <c r="DZ133" s="290"/>
      <c r="EA133" s="313"/>
      <c r="EB133" s="313"/>
      <c r="EC133" s="290"/>
      <c r="ED133" s="313"/>
      <c r="EE133" s="313"/>
      <c r="EF133" s="290"/>
      <c r="EG133" s="313"/>
      <c r="EH133" s="313"/>
      <c r="EI133" s="313"/>
      <c r="EJ133" s="290"/>
      <c r="EK133" s="313"/>
      <c r="EL133" s="313"/>
      <c r="EM133" s="290"/>
      <c r="EN133" s="313"/>
      <c r="EO133" s="313"/>
      <c r="EP133" s="290"/>
      <c r="EQ133" s="313"/>
      <c r="ER133" s="290"/>
      <c r="ES133" s="313"/>
      <c r="ET133" s="290"/>
      <c r="EU133" s="313"/>
      <c r="EV133" s="290"/>
      <c r="EW133" s="313"/>
      <c r="EX133" s="313"/>
      <c r="EY133" s="290"/>
      <c r="EZ133" s="290"/>
      <c r="FA133" s="313"/>
      <c r="FB133" s="313"/>
      <c r="FC133" s="313"/>
      <c r="FD133" s="290"/>
      <c r="FE133" s="313"/>
      <c r="FF133" s="313"/>
      <c r="FG133" s="313"/>
      <c r="FH133" s="290"/>
      <c r="FI133" s="313"/>
      <c r="FJ133" s="313"/>
      <c r="FK133" s="290"/>
      <c r="FL133" s="313"/>
      <c r="FM133" s="290"/>
      <c r="FN133" s="313"/>
      <c r="FO133" s="290"/>
      <c r="FP133" s="313"/>
      <c r="FQ133" s="290"/>
      <c r="FR133" s="313"/>
      <c r="FS133" s="313"/>
      <c r="FT133" s="290"/>
      <c r="FU133" s="313"/>
      <c r="FV133" s="313"/>
      <c r="FW133" s="313"/>
      <c r="FX133" s="313"/>
      <c r="FY133" s="290"/>
      <c r="FZ133" s="313"/>
      <c r="GA133" s="313"/>
      <c r="GB133" s="313"/>
      <c r="GC133" s="1372"/>
      <c r="GD133" s="313"/>
      <c r="GF133" s="1372"/>
      <c r="GG133" s="313"/>
      <c r="GH133" s="1372"/>
      <c r="GJ133" s="313"/>
      <c r="GM133" s="1372"/>
      <c r="GQ133" s="1372"/>
      <c r="GU133" s="1372"/>
      <c r="GW133" s="1372"/>
      <c r="GY133" s="1372"/>
      <c r="HA133" s="1372"/>
      <c r="HC133" s="1372"/>
      <c r="HG133" s="1372"/>
      <c r="HH133" s="1372"/>
      <c r="HJ133" s="1372"/>
      <c r="HK133" s="1372"/>
      <c r="HO133" s="1372"/>
      <c r="HR133" s="1372"/>
      <c r="HU133" s="1372"/>
      <c r="HX133" s="1372"/>
      <c r="IA133" s="1372"/>
      <c r="ID133" s="1372"/>
      <c r="IF133" s="1372"/>
      <c r="II133" s="1372"/>
      <c r="IK133" s="1372"/>
      <c r="IM133" s="1372"/>
    </row>
    <row r="134" spans="1:247" ht="12.75" customHeight="1" x14ac:dyDescent="0.2">
      <c r="A134" s="1468" t="s">
        <v>655</v>
      </c>
    </row>
    <row r="135" spans="1:247" ht="12.75" customHeight="1" x14ac:dyDescent="0.2"/>
    <row r="136" spans="1:247" s="290" customFormat="1" ht="11.25" x14ac:dyDescent="0.2">
      <c r="B136" s="1469"/>
      <c r="D136" s="313"/>
      <c r="F136" s="313"/>
      <c r="G136" s="313"/>
      <c r="I136" s="313"/>
      <c r="J136" s="313"/>
      <c r="L136" s="313"/>
      <c r="M136" s="313"/>
      <c r="O136" s="313"/>
      <c r="Q136" s="313"/>
      <c r="R136" s="313"/>
      <c r="T136" s="313"/>
      <c r="U136" s="313"/>
      <c r="W136" s="313"/>
      <c r="X136" s="313"/>
      <c r="Z136" s="313"/>
      <c r="AA136" s="313"/>
      <c r="AC136" s="313"/>
      <c r="AD136" s="313"/>
      <c r="AF136" s="313"/>
      <c r="AH136" s="313"/>
      <c r="AI136" s="313"/>
      <c r="AK136" s="313"/>
      <c r="AM136" s="313"/>
      <c r="AW136" s="313"/>
      <c r="AY136" s="313"/>
      <c r="BA136" s="313"/>
      <c r="BC136" s="313"/>
      <c r="BE136" s="313"/>
      <c r="BG136" s="313"/>
      <c r="BI136" s="313"/>
      <c r="BK136" s="313"/>
      <c r="BM136" s="313"/>
      <c r="BO136" s="313"/>
      <c r="BQ136" s="313"/>
      <c r="BS136" s="313"/>
      <c r="BU136" s="313"/>
      <c r="BW136" s="313"/>
      <c r="BY136" s="313"/>
      <c r="CA136" s="313"/>
      <c r="CC136" s="313"/>
      <c r="CE136" s="313"/>
      <c r="CG136" s="313"/>
      <c r="CI136" s="313"/>
      <c r="CK136" s="313"/>
      <c r="CM136" s="313"/>
      <c r="CO136" s="313"/>
      <c r="CQ136" s="313"/>
      <c r="CS136" s="313"/>
      <c r="CU136" s="313"/>
      <c r="CW136" s="313"/>
      <c r="CY136" s="313"/>
      <c r="DA136" s="313"/>
      <c r="DC136" s="313"/>
      <c r="DE136" s="313"/>
      <c r="DG136" s="313"/>
      <c r="DI136" s="313"/>
      <c r="DK136" s="313"/>
      <c r="DM136" s="313"/>
      <c r="DO136" s="313"/>
      <c r="DQ136" s="313"/>
      <c r="DS136" s="313"/>
      <c r="DU136" s="313"/>
      <c r="DW136" s="313"/>
      <c r="DY136" s="313"/>
      <c r="EA136" s="313"/>
      <c r="EB136" s="1470"/>
      <c r="EC136" s="313"/>
      <c r="EE136" s="313"/>
      <c r="EG136" s="313"/>
      <c r="EI136" s="313"/>
      <c r="EK136" s="313"/>
      <c r="EM136" s="313"/>
      <c r="EO136" s="313"/>
      <c r="EQ136" s="313"/>
      <c r="ES136" s="313"/>
      <c r="EU136" s="313"/>
      <c r="EW136" s="313"/>
      <c r="EY136" s="313"/>
      <c r="FA136" s="313"/>
      <c r="FC136" s="313"/>
      <c r="FE136" s="313"/>
      <c r="FG136" s="313"/>
      <c r="FI136" s="313"/>
      <c r="FK136" s="313"/>
      <c r="FM136" s="313"/>
      <c r="FO136" s="313"/>
      <c r="FQ136" s="313"/>
      <c r="FS136" s="313"/>
      <c r="FU136" s="313"/>
      <c r="FW136" s="313"/>
      <c r="FY136" s="313"/>
      <c r="GA136" s="313"/>
      <c r="GC136" s="313"/>
      <c r="GE136" s="313"/>
      <c r="GG136" s="313"/>
      <c r="GI136" s="313"/>
      <c r="GK136" s="313"/>
    </row>
    <row r="137" spans="1:247" ht="12.75" customHeight="1" x14ac:dyDescent="0.2"/>
    <row r="138" spans="1:247" ht="12.75" customHeight="1" x14ac:dyDescent="0.2"/>
    <row r="139" spans="1:247" ht="12.75" customHeight="1" x14ac:dyDescent="0.2"/>
    <row r="140" spans="1:247" ht="12.75" customHeight="1" x14ac:dyDescent="0.2">
      <c r="A140" s="290"/>
    </row>
    <row r="141" spans="1:247" ht="12.75" customHeight="1" x14ac:dyDescent="0.2">
      <c r="A141" s="1468"/>
    </row>
    <row r="142" spans="1:247" ht="12.75" customHeight="1" x14ac:dyDescent="0.2"/>
    <row r="143" spans="1:247" ht="12.75" customHeight="1" x14ac:dyDescent="0.2"/>
    <row r="144" spans="1:247" ht="12.75" customHeight="1" x14ac:dyDescent="0.2"/>
    <row r="145" ht="12.75" customHeight="1" x14ac:dyDescent="0.2"/>
    <row r="146" ht="12.75" customHeight="1" x14ac:dyDescent="0.2"/>
  </sheetData>
  <mergeCells count="16">
    <mergeCell ref="AG9:AI9"/>
    <mergeCell ref="E5:O5"/>
    <mergeCell ref="AG5:AI5"/>
    <mergeCell ref="N6:O6"/>
    <mergeCell ref="N7:O7"/>
    <mergeCell ref="N8:O8"/>
    <mergeCell ref="E9:G9"/>
    <mergeCell ref="H9:J9"/>
    <mergeCell ref="K9:M9"/>
    <mergeCell ref="N9:O9"/>
    <mergeCell ref="P9:R9"/>
    <mergeCell ref="S9:U9"/>
    <mergeCell ref="V9:X9"/>
    <mergeCell ref="Y9:AA9"/>
    <mergeCell ref="AB9:AD9"/>
    <mergeCell ref="AE9:AF9"/>
  </mergeCells>
  <pageMargins left="0.75" right="0.75" top="0.55000000000000004" bottom="0.76" header="0.5" footer="0.5"/>
  <pageSetup paperSize="17" scale="75" fitToWidth="0" fitToHeight="2" orientation="landscape" r:id="rId1"/>
  <headerFooter alignWithMargins="0">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667</vt:i4>
      </vt:variant>
    </vt:vector>
  </HeadingPairs>
  <TitlesOfParts>
    <vt:vector size="687" baseType="lpstr">
      <vt:lpstr>Table 2-1</vt:lpstr>
      <vt:lpstr>Table 3-1</vt:lpstr>
      <vt:lpstr>Table 3-2</vt:lpstr>
      <vt:lpstr>Table 3-3</vt:lpstr>
      <vt:lpstr>Table 3-4</vt:lpstr>
      <vt:lpstr>Table 4-1</vt:lpstr>
      <vt:lpstr>Table 5-1</vt:lpstr>
      <vt:lpstr>Table 5-2</vt:lpstr>
      <vt:lpstr>Table 5-3</vt:lpstr>
      <vt:lpstr>Table 5-4</vt:lpstr>
      <vt:lpstr>Table 5-5</vt:lpstr>
      <vt:lpstr>Table 5-6</vt:lpstr>
      <vt:lpstr>Table 5-7</vt:lpstr>
      <vt:lpstr>Table 5-8</vt:lpstr>
      <vt:lpstr>Table 5-9</vt:lpstr>
      <vt:lpstr>Table 5-10</vt:lpstr>
      <vt:lpstr>Table 7-1</vt:lpstr>
      <vt:lpstr>Table 7-2</vt:lpstr>
      <vt:lpstr>Table 7-3</vt:lpstr>
      <vt:lpstr>Table 7-4</vt:lpstr>
      <vt:lpstr>'Table 7-1'!_FilterDatabase</vt:lpstr>
      <vt:lpstr>'Table 3-2'!Alta_PCOI_Final_Crosstab_10</vt:lpstr>
      <vt:lpstr>'Table 3-4'!Alta_PCOI_Final_Crosstab_10</vt:lpstr>
      <vt:lpstr>'Table 7-4'!Alta_PCOI_Final_Crosstab_10</vt:lpstr>
      <vt:lpstr>'Table 3-2'!Alta_PCOI_Final_Crosstab_100</vt:lpstr>
      <vt:lpstr>'Table 3-2'!Alta_PCOI_Final_Crosstab_101</vt:lpstr>
      <vt:lpstr>'Table 3-2'!Alta_PCOI_Final_Crosstab_102</vt:lpstr>
      <vt:lpstr>'Table 3-2'!Alta_PCOI_Final_Crosstab_103</vt:lpstr>
      <vt:lpstr>'Table 3-2'!Alta_PCOI_Final_Crosstab_104</vt:lpstr>
      <vt:lpstr>'Table 3-2'!Alta_PCOI_Final_Crosstab_105</vt:lpstr>
      <vt:lpstr>'Table 3-2'!Alta_PCOI_Final_Crosstab_106</vt:lpstr>
      <vt:lpstr>'Table 3-2'!Alta_PCOI_Final_Crosstab_107</vt:lpstr>
      <vt:lpstr>'Table 3-2'!Alta_PCOI_Final_Crosstab_108</vt:lpstr>
      <vt:lpstr>'Table 3-2'!Alta_PCOI_Final_Crosstab_109</vt:lpstr>
      <vt:lpstr>'Table 3-2'!Alta_PCOI_Final_Crosstab_11</vt:lpstr>
      <vt:lpstr>'Table 3-4'!Alta_PCOI_Final_Crosstab_11</vt:lpstr>
      <vt:lpstr>'Table 7-4'!Alta_PCOI_Final_Crosstab_11</vt:lpstr>
      <vt:lpstr>'Table 3-2'!Alta_PCOI_Final_Crosstab_110</vt:lpstr>
      <vt:lpstr>'Table 3-2'!Alta_PCOI_Final_Crosstab_111</vt:lpstr>
      <vt:lpstr>'Table 3-2'!Alta_PCOI_Final_Crosstab_112</vt:lpstr>
      <vt:lpstr>'Table 3-2'!Alta_PCOI_Final_Crosstab_113</vt:lpstr>
      <vt:lpstr>'Table 3-2'!Alta_PCOI_Final_Crosstab_114</vt:lpstr>
      <vt:lpstr>'Table 3-2'!Alta_PCOI_Final_Crosstab_115</vt:lpstr>
      <vt:lpstr>'Table 3-2'!Alta_PCOI_Final_Crosstab_116</vt:lpstr>
      <vt:lpstr>'Table 3-2'!Alta_PCOI_Final_Crosstab_117</vt:lpstr>
      <vt:lpstr>'Table 3-2'!Alta_PCOI_Final_Crosstab_118</vt:lpstr>
      <vt:lpstr>'Table 3-2'!Alta_PCOI_Final_Crosstab_119</vt:lpstr>
      <vt:lpstr>'Table 3-2'!Alta_PCOI_Final_Crosstab_12</vt:lpstr>
      <vt:lpstr>'Table 3-4'!Alta_PCOI_Final_Crosstab_12</vt:lpstr>
      <vt:lpstr>'Table 7-4'!Alta_PCOI_Final_Crosstab_12</vt:lpstr>
      <vt:lpstr>'Table 3-2'!Alta_PCOI_Final_Crosstab_120</vt:lpstr>
      <vt:lpstr>'Table 3-2'!Alta_PCOI_Final_Crosstab_121</vt:lpstr>
      <vt:lpstr>'Table 3-2'!Alta_PCOI_Final_Crosstab_122</vt:lpstr>
      <vt:lpstr>'Table 3-2'!Alta_PCOI_Final_Crosstab_123</vt:lpstr>
      <vt:lpstr>'Table 3-2'!Alta_PCOI_Final_Crosstab_124</vt:lpstr>
      <vt:lpstr>'Table 3-2'!Alta_PCOI_Final_Crosstab_125</vt:lpstr>
      <vt:lpstr>'Table 3-2'!Alta_PCOI_Final_Crosstab_126</vt:lpstr>
      <vt:lpstr>'Table 3-2'!Alta_PCOI_Final_Crosstab_127</vt:lpstr>
      <vt:lpstr>'Table 3-2'!Alta_PCOI_Final_Crosstab_128</vt:lpstr>
      <vt:lpstr>'Table 3-2'!Alta_PCOI_Final_Crosstab_129</vt:lpstr>
      <vt:lpstr>'Table 3-2'!Alta_PCOI_Final_Crosstab_13</vt:lpstr>
      <vt:lpstr>'Table 3-4'!Alta_PCOI_Final_Crosstab_13</vt:lpstr>
      <vt:lpstr>'Table 7-4'!Alta_PCOI_Final_Crosstab_13</vt:lpstr>
      <vt:lpstr>'Table 3-2'!Alta_PCOI_Final_Crosstab_130</vt:lpstr>
      <vt:lpstr>'Table 3-2'!Alta_PCOI_Final_Crosstab_131</vt:lpstr>
      <vt:lpstr>'Table 3-2'!Alta_PCOI_Final_Crosstab_132</vt:lpstr>
      <vt:lpstr>'Table 3-2'!Alta_PCOI_Final_Crosstab_133</vt:lpstr>
      <vt:lpstr>'Table 3-2'!Alta_PCOI_Final_Crosstab_134</vt:lpstr>
      <vt:lpstr>'Table 3-2'!Alta_PCOI_Final_Crosstab_135</vt:lpstr>
      <vt:lpstr>'Table 3-2'!Alta_PCOI_Final_Crosstab_136</vt:lpstr>
      <vt:lpstr>'Table 3-2'!Alta_PCOI_Final_Crosstab_137</vt:lpstr>
      <vt:lpstr>'Table 3-2'!Alta_PCOI_Final_Crosstab_138</vt:lpstr>
      <vt:lpstr>'Table 3-2'!Alta_PCOI_Final_Crosstab_139</vt:lpstr>
      <vt:lpstr>'Table 3-2'!Alta_PCOI_Final_Crosstab_14</vt:lpstr>
      <vt:lpstr>'Table 3-4'!Alta_PCOI_Final_Crosstab_14</vt:lpstr>
      <vt:lpstr>'Table 7-4'!Alta_PCOI_Final_Crosstab_14</vt:lpstr>
      <vt:lpstr>'Table 3-2'!Alta_PCOI_Final_Crosstab_140</vt:lpstr>
      <vt:lpstr>'Table 3-2'!Alta_PCOI_Final_Crosstab_141</vt:lpstr>
      <vt:lpstr>'Table 3-2'!Alta_PCOI_Final_Crosstab_142</vt:lpstr>
      <vt:lpstr>'Table 3-2'!Alta_PCOI_Final_Crosstab_143</vt:lpstr>
      <vt:lpstr>'Table 3-2'!Alta_PCOI_Final_Crosstab_144</vt:lpstr>
      <vt:lpstr>'Table 3-2'!Alta_PCOI_Final_Crosstab_145</vt:lpstr>
      <vt:lpstr>'Table 3-2'!Alta_PCOI_Final_Crosstab_146</vt:lpstr>
      <vt:lpstr>'Table 3-2'!Alta_PCOI_Final_Crosstab_147</vt:lpstr>
      <vt:lpstr>'Table 3-2'!Alta_PCOI_Final_Crosstab_148</vt:lpstr>
      <vt:lpstr>'Table 3-2'!Alta_PCOI_Final_Crosstab_149</vt:lpstr>
      <vt:lpstr>'Table 3-2'!Alta_PCOI_Final_Crosstab_15</vt:lpstr>
      <vt:lpstr>'Table 3-4'!Alta_PCOI_Final_Crosstab_15</vt:lpstr>
      <vt:lpstr>'Table 7-4'!Alta_PCOI_Final_Crosstab_15</vt:lpstr>
      <vt:lpstr>'Table 3-2'!Alta_PCOI_Final_Crosstab_150</vt:lpstr>
      <vt:lpstr>'Table 3-2'!Alta_PCOI_Final_Crosstab_151</vt:lpstr>
      <vt:lpstr>'Table 3-2'!Alta_PCOI_Final_Crosstab_152</vt:lpstr>
      <vt:lpstr>'Table 3-2'!Alta_PCOI_Final_Crosstab_153</vt:lpstr>
      <vt:lpstr>'Table 3-2'!Alta_PCOI_Final_Crosstab_154</vt:lpstr>
      <vt:lpstr>'Table 3-2'!Alta_PCOI_Final_Crosstab_155</vt:lpstr>
      <vt:lpstr>'Table 3-2'!Alta_PCOI_Final_Crosstab_156</vt:lpstr>
      <vt:lpstr>'Table 3-2'!Alta_PCOI_Final_Crosstab_157</vt:lpstr>
      <vt:lpstr>'Table 3-2'!Alta_PCOI_Final_Crosstab_158</vt:lpstr>
      <vt:lpstr>'Table 3-2'!Alta_PCOI_Final_Crosstab_159</vt:lpstr>
      <vt:lpstr>'Table 3-2'!Alta_PCOI_Final_Crosstab_16</vt:lpstr>
      <vt:lpstr>'Table 3-4'!Alta_PCOI_Final_Crosstab_16</vt:lpstr>
      <vt:lpstr>'Table 7-4'!Alta_PCOI_Final_Crosstab_16</vt:lpstr>
      <vt:lpstr>'Table 3-2'!Alta_PCOI_Final_Crosstab_160</vt:lpstr>
      <vt:lpstr>'Table 3-2'!Alta_PCOI_Final_Crosstab_161</vt:lpstr>
      <vt:lpstr>'Table 3-2'!Alta_PCOI_Final_Crosstab_162</vt:lpstr>
      <vt:lpstr>'Table 3-2'!Alta_PCOI_Final_Crosstab_163</vt:lpstr>
      <vt:lpstr>'Table 3-2'!Alta_PCOI_Final_Crosstab_164</vt:lpstr>
      <vt:lpstr>'Table 3-2'!Alta_PCOI_Final_Crosstab_165</vt:lpstr>
      <vt:lpstr>'Table 3-2'!Alta_PCOI_Final_Crosstab_166</vt:lpstr>
      <vt:lpstr>'Table 3-2'!Alta_PCOI_Final_Crosstab_167</vt:lpstr>
      <vt:lpstr>'Table 3-2'!Alta_PCOI_Final_Crosstab_168</vt:lpstr>
      <vt:lpstr>'Table 3-2'!Alta_PCOI_Final_Crosstab_169</vt:lpstr>
      <vt:lpstr>'Table 3-2'!Alta_PCOI_Final_Crosstab_17</vt:lpstr>
      <vt:lpstr>'Table 3-4'!Alta_PCOI_Final_Crosstab_17</vt:lpstr>
      <vt:lpstr>'Table 7-4'!Alta_PCOI_Final_Crosstab_17</vt:lpstr>
      <vt:lpstr>'Table 3-2'!Alta_PCOI_Final_Crosstab_170</vt:lpstr>
      <vt:lpstr>'Table 3-2'!Alta_PCOI_Final_Crosstab_171</vt:lpstr>
      <vt:lpstr>'Table 3-2'!Alta_PCOI_Final_Crosstab_172</vt:lpstr>
      <vt:lpstr>'Table 3-2'!Alta_PCOI_Final_Crosstab_173</vt:lpstr>
      <vt:lpstr>'Table 3-2'!Alta_PCOI_Final_Crosstab_174</vt:lpstr>
      <vt:lpstr>'Table 3-2'!Alta_PCOI_Final_Crosstab_175</vt:lpstr>
      <vt:lpstr>'Table 3-2'!Alta_PCOI_Final_Crosstab_176</vt:lpstr>
      <vt:lpstr>'Table 3-2'!Alta_PCOI_Final_Crosstab_177</vt:lpstr>
      <vt:lpstr>'Table 3-2'!Alta_PCOI_Final_Crosstab_178</vt:lpstr>
      <vt:lpstr>'Table 3-2'!Alta_PCOI_Final_Crosstab_179</vt:lpstr>
      <vt:lpstr>'Table 3-2'!Alta_PCOI_Final_Crosstab_18</vt:lpstr>
      <vt:lpstr>'Table 3-4'!Alta_PCOI_Final_Crosstab_18</vt:lpstr>
      <vt:lpstr>'Table 7-4'!Alta_PCOI_Final_Crosstab_18</vt:lpstr>
      <vt:lpstr>'Table 3-2'!Alta_PCOI_Final_Crosstab_180</vt:lpstr>
      <vt:lpstr>'Table 3-2'!Alta_PCOI_Final_Crosstab_181</vt:lpstr>
      <vt:lpstr>'Table 3-2'!Alta_PCOI_Final_Crosstab_182</vt:lpstr>
      <vt:lpstr>'Table 3-2'!Alta_PCOI_Final_Crosstab_183</vt:lpstr>
      <vt:lpstr>'Table 3-2'!Alta_PCOI_Final_Crosstab_184</vt:lpstr>
      <vt:lpstr>'Table 3-2'!Alta_PCOI_Final_Crosstab_185</vt:lpstr>
      <vt:lpstr>'Table 3-2'!Alta_PCOI_Final_Crosstab_186</vt:lpstr>
      <vt:lpstr>'Table 3-2'!Alta_PCOI_Final_Crosstab_187</vt:lpstr>
      <vt:lpstr>'Table 3-2'!Alta_PCOI_Final_Crosstab_188</vt:lpstr>
      <vt:lpstr>'Table 3-2'!Alta_PCOI_Final_Crosstab_189</vt:lpstr>
      <vt:lpstr>'Table 3-2'!Alta_PCOI_Final_Crosstab_19</vt:lpstr>
      <vt:lpstr>'Table 3-4'!Alta_PCOI_Final_Crosstab_19</vt:lpstr>
      <vt:lpstr>'Table 7-4'!Alta_PCOI_Final_Crosstab_19</vt:lpstr>
      <vt:lpstr>'Table 3-2'!Alta_PCOI_Final_Crosstab_190</vt:lpstr>
      <vt:lpstr>'Table 3-2'!Alta_PCOI_Final_Crosstab_191</vt:lpstr>
      <vt:lpstr>'Table 3-2'!Alta_PCOI_Final_Crosstab_192</vt:lpstr>
      <vt:lpstr>'Table 3-2'!Alta_PCOI_Final_Crosstab_193</vt:lpstr>
      <vt:lpstr>'Table 3-2'!Alta_PCOI_Final_Crosstab_194</vt:lpstr>
      <vt:lpstr>'Table 3-2'!Alta_PCOI_Final_Crosstab_195</vt:lpstr>
      <vt:lpstr>'Table 3-2'!Alta_PCOI_Final_Crosstab_196</vt:lpstr>
      <vt:lpstr>'Table 3-2'!Alta_PCOI_Final_Crosstab_197</vt:lpstr>
      <vt:lpstr>'Table 3-2'!Alta_PCOI_Final_Crosstab_198</vt:lpstr>
      <vt:lpstr>'Table 3-2'!Alta_PCOI_Final_Crosstab_199</vt:lpstr>
      <vt:lpstr>'Table 3-2'!Alta_PCOI_Final_Crosstab_20</vt:lpstr>
      <vt:lpstr>'Table 3-4'!Alta_PCOI_Final_Crosstab_20</vt:lpstr>
      <vt:lpstr>'Table 7-4'!Alta_PCOI_Final_Crosstab_20</vt:lpstr>
      <vt:lpstr>'Table 3-2'!Alta_PCOI_Final_Crosstab_200</vt:lpstr>
      <vt:lpstr>'Table 3-2'!Alta_PCOI_Final_Crosstab_201</vt:lpstr>
      <vt:lpstr>'Table 3-2'!Alta_PCOI_Final_Crosstab_202</vt:lpstr>
      <vt:lpstr>'Table 3-2'!Alta_PCOI_Final_Crosstab_203</vt:lpstr>
      <vt:lpstr>'Table 3-2'!Alta_PCOI_Final_Crosstab_204</vt:lpstr>
      <vt:lpstr>'Table 3-2'!Alta_PCOI_Final_Crosstab_205</vt:lpstr>
      <vt:lpstr>'Table 3-2'!Alta_PCOI_Final_Crosstab_206</vt:lpstr>
      <vt:lpstr>'Table 3-2'!Alta_PCOI_Final_Crosstab_207</vt:lpstr>
      <vt:lpstr>'Table 3-2'!Alta_PCOI_Final_Crosstab_208</vt:lpstr>
      <vt:lpstr>'Table 3-2'!Alta_PCOI_Final_Crosstab_209</vt:lpstr>
      <vt:lpstr>'Table 3-2'!Alta_PCOI_Final_Crosstab_21</vt:lpstr>
      <vt:lpstr>'Table 3-4'!Alta_PCOI_Final_Crosstab_21</vt:lpstr>
      <vt:lpstr>'Table 7-4'!Alta_PCOI_Final_Crosstab_21</vt:lpstr>
      <vt:lpstr>'Table 3-2'!Alta_PCOI_Final_Crosstab_210</vt:lpstr>
      <vt:lpstr>'Table 3-2'!Alta_PCOI_Final_Crosstab_211</vt:lpstr>
      <vt:lpstr>'Table 3-2'!Alta_PCOI_Final_Crosstab_212</vt:lpstr>
      <vt:lpstr>'Table 3-2'!Alta_PCOI_Final_Crosstab_213</vt:lpstr>
      <vt:lpstr>'Table 3-2'!Alta_PCOI_Final_Crosstab_214</vt:lpstr>
      <vt:lpstr>'Table 3-2'!Alta_PCOI_Final_Crosstab_215</vt:lpstr>
      <vt:lpstr>'Table 3-2'!Alta_PCOI_Final_Crosstab_216</vt:lpstr>
      <vt:lpstr>'Table 3-2'!Alta_PCOI_Final_Crosstab_217</vt:lpstr>
      <vt:lpstr>'Table 3-2'!Alta_PCOI_Final_Crosstab_218</vt:lpstr>
      <vt:lpstr>'Table 3-2'!Alta_PCOI_Final_Crosstab_219</vt:lpstr>
      <vt:lpstr>'Table 3-2'!Alta_PCOI_Final_Crosstab_22</vt:lpstr>
      <vt:lpstr>'Table 3-4'!Alta_PCOI_Final_Crosstab_22</vt:lpstr>
      <vt:lpstr>'Table 7-4'!Alta_PCOI_Final_Crosstab_22</vt:lpstr>
      <vt:lpstr>'Table 3-2'!Alta_PCOI_Final_Crosstab_220</vt:lpstr>
      <vt:lpstr>'Table 3-2'!Alta_PCOI_Final_Crosstab_221</vt:lpstr>
      <vt:lpstr>'Table 3-2'!Alta_PCOI_Final_Crosstab_222</vt:lpstr>
      <vt:lpstr>'Table 3-2'!Alta_PCOI_Final_Crosstab_223</vt:lpstr>
      <vt:lpstr>'Table 3-2'!Alta_PCOI_Final_Crosstab_224</vt:lpstr>
      <vt:lpstr>'Table 3-2'!Alta_PCOI_Final_Crosstab_225</vt:lpstr>
      <vt:lpstr>'Table 3-2'!Alta_PCOI_Final_Crosstab_226</vt:lpstr>
      <vt:lpstr>'Table 3-2'!Alta_PCOI_Final_Crosstab_227</vt:lpstr>
      <vt:lpstr>'Table 3-2'!Alta_PCOI_Final_Crosstab_228</vt:lpstr>
      <vt:lpstr>'Table 3-2'!Alta_PCOI_Final_Crosstab_229</vt:lpstr>
      <vt:lpstr>'Table 3-2'!Alta_PCOI_Final_Crosstab_23</vt:lpstr>
      <vt:lpstr>'Table 3-4'!Alta_PCOI_Final_Crosstab_23</vt:lpstr>
      <vt:lpstr>'Table 7-4'!Alta_PCOI_Final_Crosstab_23</vt:lpstr>
      <vt:lpstr>'Table 3-2'!Alta_PCOI_Final_Crosstab_230</vt:lpstr>
      <vt:lpstr>'Table 3-2'!Alta_PCOI_Final_Crosstab_231</vt:lpstr>
      <vt:lpstr>'Table 3-2'!Alta_PCOI_Final_Crosstab_232</vt:lpstr>
      <vt:lpstr>'Table 3-2'!Alta_PCOI_Final_Crosstab_233</vt:lpstr>
      <vt:lpstr>'Table 3-2'!Alta_PCOI_Final_Crosstab_234</vt:lpstr>
      <vt:lpstr>'Table 3-2'!Alta_PCOI_Final_Crosstab_235</vt:lpstr>
      <vt:lpstr>'Table 3-2'!Alta_PCOI_Final_Crosstab_236</vt:lpstr>
      <vt:lpstr>'Table 3-2'!Alta_PCOI_Final_Crosstab_237</vt:lpstr>
      <vt:lpstr>'Table 3-2'!Alta_PCOI_Final_Crosstab_238</vt:lpstr>
      <vt:lpstr>'Table 3-2'!Alta_PCOI_Final_Crosstab_239</vt:lpstr>
      <vt:lpstr>'Table 3-2'!Alta_PCOI_Final_Crosstab_24</vt:lpstr>
      <vt:lpstr>'Table 3-4'!Alta_PCOI_Final_Crosstab_24</vt:lpstr>
      <vt:lpstr>'Table 7-4'!Alta_PCOI_Final_Crosstab_24</vt:lpstr>
      <vt:lpstr>'Table 3-2'!Alta_PCOI_Final_Crosstab_240</vt:lpstr>
      <vt:lpstr>'Table 3-2'!Alta_PCOI_Final_Crosstab_241</vt:lpstr>
      <vt:lpstr>'Table 3-2'!Alta_PCOI_Final_Crosstab_242</vt:lpstr>
      <vt:lpstr>'Table 3-2'!Alta_PCOI_Final_Crosstab_243</vt:lpstr>
      <vt:lpstr>'Table 3-2'!Alta_PCOI_Final_Crosstab_244</vt:lpstr>
      <vt:lpstr>'Table 3-2'!Alta_PCOI_Final_Crosstab_245</vt:lpstr>
      <vt:lpstr>'Table 3-2'!Alta_PCOI_Final_Crosstab_246</vt:lpstr>
      <vt:lpstr>'Table 3-2'!Alta_PCOI_Final_Crosstab_247</vt:lpstr>
      <vt:lpstr>'Table 3-2'!Alta_PCOI_Final_Crosstab_248</vt:lpstr>
      <vt:lpstr>'Table 3-2'!Alta_PCOI_Final_Crosstab_249</vt:lpstr>
      <vt:lpstr>'Table 3-2'!Alta_PCOI_Final_Crosstab_25</vt:lpstr>
      <vt:lpstr>'Table 3-4'!Alta_PCOI_Final_Crosstab_25</vt:lpstr>
      <vt:lpstr>'Table 7-4'!Alta_PCOI_Final_Crosstab_25</vt:lpstr>
      <vt:lpstr>'Table 3-2'!Alta_PCOI_Final_Crosstab_250</vt:lpstr>
      <vt:lpstr>'Table 3-2'!Alta_PCOI_Final_Crosstab_251</vt:lpstr>
      <vt:lpstr>'Table 3-2'!Alta_PCOI_Final_Crosstab_252</vt:lpstr>
      <vt:lpstr>'Table 3-2'!Alta_PCOI_Final_Crosstab_253</vt:lpstr>
      <vt:lpstr>'Table 3-2'!Alta_PCOI_Final_Crosstab_254</vt:lpstr>
      <vt:lpstr>'Table 3-2'!Alta_PCOI_Final_Crosstab_26</vt:lpstr>
      <vt:lpstr>'Table 3-4'!Alta_PCOI_Final_Crosstab_26</vt:lpstr>
      <vt:lpstr>'Table 7-4'!Alta_PCOI_Final_Crosstab_26</vt:lpstr>
      <vt:lpstr>'Table 3-2'!Alta_PCOI_Final_Crosstab_27</vt:lpstr>
      <vt:lpstr>'Table 3-4'!Alta_PCOI_Final_Crosstab_27</vt:lpstr>
      <vt:lpstr>'Table 7-4'!Alta_PCOI_Final_Crosstab_27</vt:lpstr>
      <vt:lpstr>'Table 3-2'!Alta_PCOI_Final_Crosstab_28</vt:lpstr>
      <vt:lpstr>'Table 3-4'!Alta_PCOI_Final_Crosstab_28</vt:lpstr>
      <vt:lpstr>'Table 7-4'!Alta_PCOI_Final_Crosstab_28</vt:lpstr>
      <vt:lpstr>'Table 3-2'!Alta_PCOI_Final_Crosstab_29</vt:lpstr>
      <vt:lpstr>'Table 3-4'!Alta_PCOI_Final_Crosstab_29</vt:lpstr>
      <vt:lpstr>'Table 7-4'!Alta_PCOI_Final_Crosstab_29</vt:lpstr>
      <vt:lpstr>'Table 3-2'!Alta_PCOI_Final_Crosstab_3</vt:lpstr>
      <vt:lpstr>'Table 3-4'!Alta_PCOI_Final_Crosstab_3</vt:lpstr>
      <vt:lpstr>'Table 7-4'!Alta_PCOI_Final_Crosstab_3</vt:lpstr>
      <vt:lpstr>'Table 3-2'!Alta_PCOI_Final_Crosstab_30</vt:lpstr>
      <vt:lpstr>'Table 3-4'!Alta_PCOI_Final_Crosstab_30</vt:lpstr>
      <vt:lpstr>'Table 7-4'!Alta_PCOI_Final_Crosstab_30</vt:lpstr>
      <vt:lpstr>'Table 3-2'!Alta_PCOI_Final_Crosstab_31</vt:lpstr>
      <vt:lpstr>'Table 3-4'!Alta_PCOI_Final_Crosstab_31</vt:lpstr>
      <vt:lpstr>'Table 7-4'!Alta_PCOI_Final_Crosstab_31</vt:lpstr>
      <vt:lpstr>'Table 3-2'!Alta_PCOI_Final_Crosstab_32</vt:lpstr>
      <vt:lpstr>'Table 3-4'!Alta_PCOI_Final_Crosstab_32</vt:lpstr>
      <vt:lpstr>'Table 7-4'!Alta_PCOI_Final_Crosstab_32</vt:lpstr>
      <vt:lpstr>'Table 3-2'!Alta_PCOI_Final_Crosstab_33</vt:lpstr>
      <vt:lpstr>'Table 3-4'!Alta_PCOI_Final_Crosstab_33</vt:lpstr>
      <vt:lpstr>'Table 7-4'!Alta_PCOI_Final_Crosstab_33</vt:lpstr>
      <vt:lpstr>'Table 3-2'!Alta_PCOI_Final_Crosstab_34</vt:lpstr>
      <vt:lpstr>'Table 3-4'!Alta_PCOI_Final_Crosstab_34</vt:lpstr>
      <vt:lpstr>'Table 7-4'!Alta_PCOI_Final_Crosstab_34</vt:lpstr>
      <vt:lpstr>'Table 3-2'!Alta_PCOI_Final_Crosstab_35</vt:lpstr>
      <vt:lpstr>'Table 3-4'!Alta_PCOI_Final_Crosstab_35</vt:lpstr>
      <vt:lpstr>'Table 7-4'!Alta_PCOI_Final_Crosstab_35</vt:lpstr>
      <vt:lpstr>'Table 3-2'!Alta_PCOI_Final_Crosstab_36</vt:lpstr>
      <vt:lpstr>'Table 3-4'!Alta_PCOI_Final_Crosstab_36</vt:lpstr>
      <vt:lpstr>'Table 7-4'!Alta_PCOI_Final_Crosstab_36</vt:lpstr>
      <vt:lpstr>'Table 3-2'!Alta_PCOI_Final_Crosstab_37</vt:lpstr>
      <vt:lpstr>'Table 3-4'!Alta_PCOI_Final_Crosstab_37</vt:lpstr>
      <vt:lpstr>'Table 7-4'!Alta_PCOI_Final_Crosstab_37</vt:lpstr>
      <vt:lpstr>'Table 3-2'!Alta_PCOI_Final_Crosstab_38</vt:lpstr>
      <vt:lpstr>'Table 3-4'!Alta_PCOI_Final_Crosstab_38</vt:lpstr>
      <vt:lpstr>'Table 7-4'!Alta_PCOI_Final_Crosstab_38</vt:lpstr>
      <vt:lpstr>'Table 3-2'!Alta_PCOI_Final_Crosstab_39</vt:lpstr>
      <vt:lpstr>'Table 3-2'!Alta_PCOI_Final_Crosstab_4</vt:lpstr>
      <vt:lpstr>'Table 3-4'!Alta_PCOI_Final_Crosstab_4</vt:lpstr>
      <vt:lpstr>'Table 7-4'!Alta_PCOI_Final_Crosstab_4</vt:lpstr>
      <vt:lpstr>'Table 3-2'!Alta_PCOI_Final_Crosstab_40</vt:lpstr>
      <vt:lpstr>'Table 3-2'!Alta_PCOI_Final_Crosstab_41</vt:lpstr>
      <vt:lpstr>'Table 3-2'!Alta_PCOI_Final_Crosstab_42</vt:lpstr>
      <vt:lpstr>'Table 3-2'!Alta_PCOI_Final_Crosstab_43</vt:lpstr>
      <vt:lpstr>'Table 3-2'!Alta_PCOI_Final_Crosstab_44</vt:lpstr>
      <vt:lpstr>'Table 3-2'!Alta_PCOI_Final_Crosstab_45</vt:lpstr>
      <vt:lpstr>'Table 3-2'!Alta_PCOI_Final_Crosstab_46</vt:lpstr>
      <vt:lpstr>'Table 3-2'!Alta_PCOI_Final_Crosstab_47</vt:lpstr>
      <vt:lpstr>'Table 3-2'!Alta_PCOI_Final_Crosstab_48</vt:lpstr>
      <vt:lpstr>'Table 3-2'!Alta_PCOI_Final_Crosstab_49</vt:lpstr>
      <vt:lpstr>'Table 3-2'!Alta_PCOI_Final_Crosstab_5</vt:lpstr>
      <vt:lpstr>'Table 3-4'!Alta_PCOI_Final_Crosstab_5</vt:lpstr>
      <vt:lpstr>'Table 7-4'!Alta_PCOI_Final_Crosstab_5</vt:lpstr>
      <vt:lpstr>'Table 3-2'!Alta_PCOI_Final_Crosstab_50</vt:lpstr>
      <vt:lpstr>'Table 3-2'!Alta_PCOI_Final_Crosstab_51</vt:lpstr>
      <vt:lpstr>'Table 3-2'!Alta_PCOI_Final_Crosstab_52</vt:lpstr>
      <vt:lpstr>'Table 3-2'!Alta_PCOI_Final_Crosstab_53</vt:lpstr>
      <vt:lpstr>'Table 3-2'!Alta_PCOI_Final_Crosstab_54</vt:lpstr>
      <vt:lpstr>'Table 3-2'!Alta_PCOI_Final_Crosstab_55</vt:lpstr>
      <vt:lpstr>'Table 3-2'!Alta_PCOI_Final_Crosstab_56</vt:lpstr>
      <vt:lpstr>'Table 3-2'!Alta_PCOI_Final_Crosstab_57</vt:lpstr>
      <vt:lpstr>'Table 3-2'!Alta_PCOI_Final_Crosstab_58</vt:lpstr>
      <vt:lpstr>'Table 3-2'!Alta_PCOI_Final_Crosstab_59</vt:lpstr>
      <vt:lpstr>'Table 3-2'!Alta_PCOI_Final_Crosstab_6</vt:lpstr>
      <vt:lpstr>'Table 3-4'!Alta_PCOI_Final_Crosstab_6</vt:lpstr>
      <vt:lpstr>'Table 7-4'!Alta_PCOI_Final_Crosstab_6</vt:lpstr>
      <vt:lpstr>'Table 3-2'!Alta_PCOI_Final_Crosstab_60</vt:lpstr>
      <vt:lpstr>'Table 3-2'!Alta_PCOI_Final_Crosstab_61</vt:lpstr>
      <vt:lpstr>'Table 3-2'!Alta_PCOI_Final_Crosstab_62</vt:lpstr>
      <vt:lpstr>'Table 3-2'!Alta_PCOI_Final_Crosstab_63</vt:lpstr>
      <vt:lpstr>'Table 3-2'!Alta_PCOI_Final_Crosstab_64</vt:lpstr>
      <vt:lpstr>'Table 3-2'!Alta_PCOI_Final_Crosstab_65</vt:lpstr>
      <vt:lpstr>'Table 3-2'!Alta_PCOI_Final_Crosstab_66</vt:lpstr>
      <vt:lpstr>'Table 3-2'!Alta_PCOI_Final_Crosstab_67</vt:lpstr>
      <vt:lpstr>'Table 3-2'!Alta_PCOI_Final_Crosstab_68</vt:lpstr>
      <vt:lpstr>'Table 3-2'!Alta_PCOI_Final_Crosstab_69</vt:lpstr>
      <vt:lpstr>'Table 3-2'!Alta_PCOI_Final_Crosstab_7</vt:lpstr>
      <vt:lpstr>'Table 3-4'!Alta_PCOI_Final_Crosstab_7</vt:lpstr>
      <vt:lpstr>'Table 7-4'!Alta_PCOI_Final_Crosstab_7</vt:lpstr>
      <vt:lpstr>'Table 3-2'!Alta_PCOI_Final_Crosstab_70</vt:lpstr>
      <vt:lpstr>'Table 3-2'!Alta_PCOI_Final_Crosstab_71</vt:lpstr>
      <vt:lpstr>'Table 3-2'!Alta_PCOI_Final_Crosstab_72</vt:lpstr>
      <vt:lpstr>'Table 3-2'!Alta_PCOI_Final_Crosstab_73</vt:lpstr>
      <vt:lpstr>'Table 3-2'!Alta_PCOI_Final_Crosstab_74</vt:lpstr>
      <vt:lpstr>'Table 3-2'!Alta_PCOI_Final_Crosstab_75</vt:lpstr>
      <vt:lpstr>'Table 3-2'!Alta_PCOI_Final_Crosstab_76</vt:lpstr>
      <vt:lpstr>'Table 3-2'!Alta_PCOI_Final_Crosstab_77</vt:lpstr>
      <vt:lpstr>'Table 3-2'!Alta_PCOI_Final_Crosstab_78</vt:lpstr>
      <vt:lpstr>'Table 3-2'!Alta_PCOI_Final_Crosstab_79</vt:lpstr>
      <vt:lpstr>'Table 3-2'!Alta_PCOI_Final_Crosstab_8</vt:lpstr>
      <vt:lpstr>'Table 3-4'!Alta_PCOI_Final_Crosstab_8</vt:lpstr>
      <vt:lpstr>'Table 7-4'!Alta_PCOI_Final_Crosstab_8</vt:lpstr>
      <vt:lpstr>'Table 3-2'!Alta_PCOI_Final_Crosstab_80</vt:lpstr>
      <vt:lpstr>'Table 3-2'!Alta_PCOI_Final_Crosstab_81</vt:lpstr>
      <vt:lpstr>'Table 3-2'!Alta_PCOI_Final_Crosstab_82</vt:lpstr>
      <vt:lpstr>'Table 3-2'!Alta_PCOI_Final_Crosstab_83</vt:lpstr>
      <vt:lpstr>'Table 3-2'!Alta_PCOI_Final_Crosstab_84</vt:lpstr>
      <vt:lpstr>'Table 3-2'!Alta_PCOI_Final_Crosstab_85</vt:lpstr>
      <vt:lpstr>'Table 3-2'!Alta_PCOI_Final_Crosstab_86</vt:lpstr>
      <vt:lpstr>'Table 3-2'!Alta_PCOI_Final_Crosstab_87</vt:lpstr>
      <vt:lpstr>'Table 3-2'!Alta_PCOI_Final_Crosstab_88</vt:lpstr>
      <vt:lpstr>'Table 3-2'!Alta_PCOI_Final_Crosstab_89</vt:lpstr>
      <vt:lpstr>'Table 3-2'!Alta_PCOI_Final_Crosstab_9</vt:lpstr>
      <vt:lpstr>'Table 3-4'!Alta_PCOI_Final_Crosstab_9</vt:lpstr>
      <vt:lpstr>'Table 7-4'!Alta_PCOI_Final_Crosstab_9</vt:lpstr>
      <vt:lpstr>'Table 3-2'!Alta_PCOI_Final_Crosstab_90</vt:lpstr>
      <vt:lpstr>'Table 3-2'!Alta_PCOI_Final_Crosstab_91</vt:lpstr>
      <vt:lpstr>'Table 3-2'!Alta_PCOI_Final_Crosstab_92</vt:lpstr>
      <vt:lpstr>'Table 3-2'!Alta_PCOI_Final_Crosstab_93</vt:lpstr>
      <vt:lpstr>'Table 3-2'!Alta_PCOI_Final_Crosstab_94</vt:lpstr>
      <vt:lpstr>'Table 3-2'!Alta_PCOI_Final_Crosstab_95</vt:lpstr>
      <vt:lpstr>'Table 3-2'!Alta_PCOI_Final_Crosstab_96</vt:lpstr>
      <vt:lpstr>'Table 3-2'!Alta_PCOI_Final_Crosstab_97</vt:lpstr>
      <vt:lpstr>'Table 3-2'!Alta_PCOI_Final_Crosstab_98</vt:lpstr>
      <vt:lpstr>'Table 3-2'!Alta_PCOI_Final_Crosstab_99</vt:lpstr>
      <vt:lpstr>'Table 2-1'!Print_Area</vt:lpstr>
      <vt:lpstr>'Table 3-2'!Print_Area</vt:lpstr>
      <vt:lpstr>'Table 3-3'!Print_Area</vt:lpstr>
      <vt:lpstr>'Table 3-4'!Print_Area</vt:lpstr>
      <vt:lpstr>'Table 5-1'!Print_Area</vt:lpstr>
      <vt:lpstr>'Table 5-10'!Print_Area</vt:lpstr>
      <vt:lpstr>'Table 5-2'!Print_Area</vt:lpstr>
      <vt:lpstr>'Table 5-3'!Print_Area</vt:lpstr>
      <vt:lpstr>'Table 5-4'!Print_Area</vt:lpstr>
      <vt:lpstr>'Table 5-5'!Print_Area</vt:lpstr>
      <vt:lpstr>'Table 5-6'!Print_Area</vt:lpstr>
      <vt:lpstr>'Table 5-7'!Print_Area</vt:lpstr>
      <vt:lpstr>'Table 5-8'!Print_Area</vt:lpstr>
      <vt:lpstr>'Table 5-9'!Print_Area</vt:lpstr>
      <vt:lpstr>'Table 7-1'!Print_Area</vt:lpstr>
      <vt:lpstr>'Table 7-2'!Print_Area</vt:lpstr>
      <vt:lpstr>'Table 7-3'!Print_Area</vt:lpstr>
      <vt:lpstr>'Table 7-4'!Print_Area</vt:lpstr>
      <vt:lpstr>'Table 3-2'!Print_Titles</vt:lpstr>
      <vt:lpstr>'Table 3-3'!Print_Titles</vt:lpstr>
      <vt:lpstr>'Table 3-4'!Print_Titles</vt:lpstr>
      <vt:lpstr>'Table 5-1'!Print_Titles</vt:lpstr>
      <vt:lpstr>'Table 5-2'!Print_Titles</vt:lpstr>
      <vt:lpstr>'Table 5-3'!Print_Titles</vt:lpstr>
      <vt:lpstr>'Table 5-7'!Print_Titles</vt:lpstr>
      <vt:lpstr>'Table 5-8'!Print_Titles</vt:lpstr>
      <vt:lpstr>'Table 7-1'!Print_Titles</vt:lpstr>
      <vt:lpstr>'Table 7-3'!Print_Titles</vt:lpstr>
      <vt:lpstr>'Table 7-4'!Print_Titles</vt:lpstr>
      <vt:lpstr>'Table 3-2'!sampInfo_colon</vt:lpstr>
      <vt:lpstr>'Table 3-3'!sampInfo_colon</vt:lpstr>
      <vt:lpstr>'Table 3-2'!sampInfo_colon_1</vt:lpstr>
      <vt:lpstr>'Table 3-3'!sampInfo_colon_1</vt:lpstr>
      <vt:lpstr>'Table 3-2'!sampInfo_colon_10</vt:lpstr>
      <vt:lpstr>'Table 3-3'!sampInfo_colon_10</vt:lpstr>
      <vt:lpstr>'Table 3-2'!sampInfo_colon_100</vt:lpstr>
      <vt:lpstr>'Table 3-2'!sampInfo_colon_101</vt:lpstr>
      <vt:lpstr>'Table 3-2'!sampInfo_colon_102</vt:lpstr>
      <vt:lpstr>'Table 3-2'!sampInfo_colon_103</vt:lpstr>
      <vt:lpstr>'Table 3-2'!sampInfo_colon_104</vt:lpstr>
      <vt:lpstr>'Table 3-2'!sampInfo_colon_105</vt:lpstr>
      <vt:lpstr>'Table 3-2'!sampInfo_colon_106</vt:lpstr>
      <vt:lpstr>'Table 3-2'!sampInfo_colon_107</vt:lpstr>
      <vt:lpstr>'Table 3-2'!sampInfo_colon_108</vt:lpstr>
      <vt:lpstr>'Table 3-2'!sampInfo_colon_109</vt:lpstr>
      <vt:lpstr>'Table 3-2'!sampInfo_colon_11</vt:lpstr>
      <vt:lpstr>'Table 3-3'!sampInfo_colon_11</vt:lpstr>
      <vt:lpstr>'Table 3-2'!sampInfo_colon_110</vt:lpstr>
      <vt:lpstr>'Table 3-2'!sampInfo_colon_111</vt:lpstr>
      <vt:lpstr>'Table 3-2'!sampInfo_colon_112</vt:lpstr>
      <vt:lpstr>'Table 3-2'!sampInfo_colon_113</vt:lpstr>
      <vt:lpstr>'Table 3-2'!sampInfo_colon_114</vt:lpstr>
      <vt:lpstr>'Table 3-2'!sampInfo_colon_115</vt:lpstr>
      <vt:lpstr>'Table 3-2'!sampInfo_colon_116</vt:lpstr>
      <vt:lpstr>'Table 3-2'!sampInfo_colon_117</vt:lpstr>
      <vt:lpstr>'Table 3-2'!sampInfo_colon_118</vt:lpstr>
      <vt:lpstr>'Table 3-2'!sampInfo_colon_119</vt:lpstr>
      <vt:lpstr>'Table 3-2'!sampInfo_colon_12</vt:lpstr>
      <vt:lpstr>'Table 3-3'!sampInfo_colon_12</vt:lpstr>
      <vt:lpstr>'Table 3-2'!sampInfo_colon_120</vt:lpstr>
      <vt:lpstr>'Table 3-2'!sampInfo_colon_121</vt:lpstr>
      <vt:lpstr>'Table 3-2'!sampInfo_colon_122</vt:lpstr>
      <vt:lpstr>'Table 3-2'!sampInfo_colon_123</vt:lpstr>
      <vt:lpstr>'Table 3-2'!sampInfo_colon_124</vt:lpstr>
      <vt:lpstr>'Table 3-2'!sampInfo_colon_125</vt:lpstr>
      <vt:lpstr>'Table 3-2'!sampInfo_colon_126</vt:lpstr>
      <vt:lpstr>'Table 3-2'!sampInfo_colon_127</vt:lpstr>
      <vt:lpstr>'Table 3-2'!sampInfo_colon_128</vt:lpstr>
      <vt:lpstr>'Table 3-2'!sampInfo_colon_129</vt:lpstr>
      <vt:lpstr>'Table 3-2'!sampInfo_colon_13</vt:lpstr>
      <vt:lpstr>'Table 3-3'!sampInfo_colon_13</vt:lpstr>
      <vt:lpstr>'Table 3-2'!sampInfo_colon_130</vt:lpstr>
      <vt:lpstr>'Table 3-2'!sampInfo_colon_131</vt:lpstr>
      <vt:lpstr>'Table 3-2'!sampInfo_colon_132</vt:lpstr>
      <vt:lpstr>'Table 3-2'!sampInfo_colon_133</vt:lpstr>
      <vt:lpstr>'Table 3-2'!sampInfo_colon_134</vt:lpstr>
      <vt:lpstr>'Table 3-2'!sampInfo_colon_135</vt:lpstr>
      <vt:lpstr>'Table 3-2'!sampInfo_colon_136</vt:lpstr>
      <vt:lpstr>'Table 3-2'!sampInfo_colon_137</vt:lpstr>
      <vt:lpstr>'Table 3-2'!sampInfo_colon_138</vt:lpstr>
      <vt:lpstr>'Table 3-2'!sampInfo_colon_139</vt:lpstr>
      <vt:lpstr>'Table 3-2'!sampInfo_colon_14</vt:lpstr>
      <vt:lpstr>'Table 3-3'!sampInfo_colon_14</vt:lpstr>
      <vt:lpstr>'Table 3-2'!sampInfo_colon_140</vt:lpstr>
      <vt:lpstr>'Table 3-2'!sampInfo_colon_141</vt:lpstr>
      <vt:lpstr>'Table 3-2'!sampInfo_colon_142</vt:lpstr>
      <vt:lpstr>'Table 3-2'!sampInfo_colon_143</vt:lpstr>
      <vt:lpstr>'Table 3-2'!sampInfo_colon_144</vt:lpstr>
      <vt:lpstr>'Table 3-2'!sampInfo_colon_145</vt:lpstr>
      <vt:lpstr>'Table 3-2'!sampInfo_colon_146</vt:lpstr>
      <vt:lpstr>'Table 3-2'!sampInfo_colon_147</vt:lpstr>
      <vt:lpstr>'Table 3-2'!sampInfo_colon_148</vt:lpstr>
      <vt:lpstr>'Table 3-2'!sampInfo_colon_149</vt:lpstr>
      <vt:lpstr>'Table 3-2'!sampInfo_colon_15</vt:lpstr>
      <vt:lpstr>'Table 3-4'!sampInfo_colon_15</vt:lpstr>
      <vt:lpstr>'Table 3-2'!sampInfo_colon_150</vt:lpstr>
      <vt:lpstr>'Table 3-2'!sampInfo_colon_151</vt:lpstr>
      <vt:lpstr>'Table 3-2'!sampInfo_colon_152</vt:lpstr>
      <vt:lpstr>'Table 3-2'!sampInfo_colon_153</vt:lpstr>
      <vt:lpstr>'Table 3-2'!sampInfo_colon_154</vt:lpstr>
      <vt:lpstr>'Table 3-2'!sampInfo_colon_155</vt:lpstr>
      <vt:lpstr>'Table 3-2'!sampInfo_colon_156</vt:lpstr>
      <vt:lpstr>'Table 3-2'!sampInfo_colon_157</vt:lpstr>
      <vt:lpstr>'Table 3-2'!sampInfo_colon_158</vt:lpstr>
      <vt:lpstr>'Table 3-2'!sampInfo_colon_159</vt:lpstr>
      <vt:lpstr>'Table 3-2'!sampInfo_colon_16</vt:lpstr>
      <vt:lpstr>'Table 3-4'!sampInfo_colon_16</vt:lpstr>
      <vt:lpstr>'Table 3-2'!sampInfo_colon_160</vt:lpstr>
      <vt:lpstr>'Table 3-2'!sampInfo_colon_161</vt:lpstr>
      <vt:lpstr>'Table 3-2'!sampInfo_colon_162</vt:lpstr>
      <vt:lpstr>'Table 3-2'!sampInfo_colon_163</vt:lpstr>
      <vt:lpstr>'Table 3-2'!sampInfo_colon_164</vt:lpstr>
      <vt:lpstr>'Table 3-2'!sampInfo_colon_165</vt:lpstr>
      <vt:lpstr>'Table 3-2'!sampInfo_colon_166</vt:lpstr>
      <vt:lpstr>'Table 3-2'!sampInfo_colon_167</vt:lpstr>
      <vt:lpstr>'Table 3-2'!sampInfo_colon_168</vt:lpstr>
      <vt:lpstr>'Table 3-2'!sampInfo_colon_169</vt:lpstr>
      <vt:lpstr>'Table 3-2'!sampInfo_colon_17</vt:lpstr>
      <vt:lpstr>'Table 3-4'!sampInfo_colon_17</vt:lpstr>
      <vt:lpstr>'Table 3-2'!sampInfo_colon_170</vt:lpstr>
      <vt:lpstr>'Table 3-2'!sampInfo_colon_171</vt:lpstr>
      <vt:lpstr>'Table 3-2'!sampInfo_colon_172</vt:lpstr>
      <vt:lpstr>'Table 3-2'!sampInfo_colon_173</vt:lpstr>
      <vt:lpstr>'Table 3-2'!sampInfo_colon_174</vt:lpstr>
      <vt:lpstr>'Table 3-2'!sampInfo_colon_175</vt:lpstr>
      <vt:lpstr>'Table 3-2'!sampInfo_colon_176</vt:lpstr>
      <vt:lpstr>'Table 3-2'!sampInfo_colon_177</vt:lpstr>
      <vt:lpstr>'Table 3-2'!sampInfo_colon_178</vt:lpstr>
      <vt:lpstr>'Table 3-2'!sampInfo_colon_179</vt:lpstr>
      <vt:lpstr>'Table 3-2'!sampInfo_colon_18</vt:lpstr>
      <vt:lpstr>'Table 3-4'!sampInfo_colon_18</vt:lpstr>
      <vt:lpstr>'Table 3-2'!sampInfo_colon_180</vt:lpstr>
      <vt:lpstr>'Table 3-2'!sampInfo_colon_181</vt:lpstr>
      <vt:lpstr>'Table 3-2'!sampInfo_colon_182</vt:lpstr>
      <vt:lpstr>'Table 3-2'!sampInfo_colon_183</vt:lpstr>
      <vt:lpstr>'Table 3-2'!sampInfo_colon_184</vt:lpstr>
      <vt:lpstr>'Table 3-2'!sampInfo_colon_185</vt:lpstr>
      <vt:lpstr>'Table 3-2'!sampInfo_colon_186</vt:lpstr>
      <vt:lpstr>'Table 3-2'!sampInfo_colon_187</vt:lpstr>
      <vt:lpstr>'Table 3-2'!sampInfo_colon_188</vt:lpstr>
      <vt:lpstr>'Table 3-2'!sampInfo_colon_189</vt:lpstr>
      <vt:lpstr>'Table 3-2'!sampInfo_colon_19</vt:lpstr>
      <vt:lpstr>'Table 3-4'!sampInfo_colon_19</vt:lpstr>
      <vt:lpstr>'Table 3-2'!sampInfo_colon_190</vt:lpstr>
      <vt:lpstr>'Table 3-2'!sampInfo_colon_191</vt:lpstr>
      <vt:lpstr>'Table 3-2'!sampInfo_colon_192</vt:lpstr>
      <vt:lpstr>'Table 3-2'!sampInfo_colon_193</vt:lpstr>
      <vt:lpstr>'Table 3-2'!sampInfo_colon_194</vt:lpstr>
      <vt:lpstr>'Table 3-2'!sampInfo_colon_195</vt:lpstr>
      <vt:lpstr>'Table 3-2'!sampInfo_colon_196</vt:lpstr>
      <vt:lpstr>'Table 3-2'!sampInfo_colon_197</vt:lpstr>
      <vt:lpstr>'Table 3-2'!sampInfo_colon_198</vt:lpstr>
      <vt:lpstr>'Table 3-2'!sampInfo_colon_199</vt:lpstr>
      <vt:lpstr>'Table 3-2'!sampInfo_colon_2</vt:lpstr>
      <vt:lpstr>'Table 3-2'!sampInfo_colon_20</vt:lpstr>
      <vt:lpstr>'Table 3-4'!sampInfo_colon_20</vt:lpstr>
      <vt:lpstr>'Table 3-2'!sampInfo_colon_200</vt:lpstr>
      <vt:lpstr>'Table 3-2'!sampInfo_colon_201</vt:lpstr>
      <vt:lpstr>'Table 3-2'!sampInfo_colon_202</vt:lpstr>
      <vt:lpstr>'Table 3-2'!sampInfo_colon_203</vt:lpstr>
      <vt:lpstr>'Table 3-2'!sampInfo_colon_204</vt:lpstr>
      <vt:lpstr>'Table 3-2'!sampInfo_colon_205</vt:lpstr>
      <vt:lpstr>'Table 3-2'!sampInfo_colon_206</vt:lpstr>
      <vt:lpstr>'Table 3-2'!sampInfo_colon_207</vt:lpstr>
      <vt:lpstr>'Table 3-2'!sampInfo_colon_208</vt:lpstr>
      <vt:lpstr>'Table 3-2'!sampInfo_colon_209</vt:lpstr>
      <vt:lpstr>'Table 3-2'!sampInfo_colon_21</vt:lpstr>
      <vt:lpstr>'Table 3-3'!sampInfo_colon_21</vt:lpstr>
      <vt:lpstr>'Table 3-2'!sampInfo_colon_210</vt:lpstr>
      <vt:lpstr>'Table 3-2'!sampInfo_colon_211</vt:lpstr>
      <vt:lpstr>'Table 3-2'!sampInfo_colon_212</vt:lpstr>
      <vt:lpstr>'Table 3-2'!sampInfo_colon_213</vt:lpstr>
      <vt:lpstr>'Table 3-2'!sampInfo_colon_214</vt:lpstr>
      <vt:lpstr>'Table 3-2'!sampInfo_colon_215</vt:lpstr>
      <vt:lpstr>'Table 3-2'!sampInfo_colon_216</vt:lpstr>
      <vt:lpstr>'Table 3-2'!sampInfo_colon_217</vt:lpstr>
      <vt:lpstr>'Table 3-2'!sampInfo_colon_218</vt:lpstr>
      <vt:lpstr>'Table 3-2'!sampInfo_colon_219</vt:lpstr>
      <vt:lpstr>'Table 3-2'!sampInfo_colon_22</vt:lpstr>
      <vt:lpstr>'Table 3-3'!sampInfo_colon_22</vt:lpstr>
      <vt:lpstr>'Table 3-2'!sampInfo_colon_220</vt:lpstr>
      <vt:lpstr>'Table 3-2'!sampInfo_colon_221</vt:lpstr>
      <vt:lpstr>'Table 3-2'!sampInfo_colon_222</vt:lpstr>
      <vt:lpstr>'Table 3-2'!sampInfo_colon_223</vt:lpstr>
      <vt:lpstr>'Table 3-2'!sampInfo_colon_224</vt:lpstr>
      <vt:lpstr>'Table 3-2'!sampInfo_colon_225</vt:lpstr>
      <vt:lpstr>'Table 3-2'!sampInfo_colon_226</vt:lpstr>
      <vt:lpstr>'Table 3-2'!sampInfo_colon_227</vt:lpstr>
      <vt:lpstr>'Table 3-2'!sampInfo_colon_228</vt:lpstr>
      <vt:lpstr>'Table 3-2'!sampInfo_colon_229</vt:lpstr>
      <vt:lpstr>'Table 3-2'!sampInfo_colon_23</vt:lpstr>
      <vt:lpstr>'Table 3-3'!sampInfo_colon_23</vt:lpstr>
      <vt:lpstr>'Table 3-2'!sampInfo_colon_230</vt:lpstr>
      <vt:lpstr>'Table 3-2'!sampInfo_colon_231</vt:lpstr>
      <vt:lpstr>'Table 3-2'!sampInfo_colon_232</vt:lpstr>
      <vt:lpstr>'Table 3-2'!sampInfo_colon_233</vt:lpstr>
      <vt:lpstr>'Table 3-2'!sampInfo_colon_234</vt:lpstr>
      <vt:lpstr>'Table 3-2'!sampInfo_colon_235</vt:lpstr>
      <vt:lpstr>'Table 3-2'!sampInfo_colon_236</vt:lpstr>
      <vt:lpstr>'Table 3-2'!sampInfo_colon_237</vt:lpstr>
      <vt:lpstr>'Table 3-2'!sampInfo_colon_238</vt:lpstr>
      <vt:lpstr>'Table 3-2'!sampInfo_colon_239</vt:lpstr>
      <vt:lpstr>'Table 3-2'!sampInfo_colon_24</vt:lpstr>
      <vt:lpstr>'Table 3-3'!sampInfo_colon_24</vt:lpstr>
      <vt:lpstr>'Table 3-2'!sampInfo_colon_240</vt:lpstr>
      <vt:lpstr>'Table 3-2'!sampInfo_colon_241</vt:lpstr>
      <vt:lpstr>'Table 3-2'!sampInfo_colon_242</vt:lpstr>
      <vt:lpstr>'Table 3-2'!sampInfo_colon_243</vt:lpstr>
      <vt:lpstr>'Table 3-2'!sampInfo_colon_244</vt:lpstr>
      <vt:lpstr>'Table 3-2'!sampInfo_colon_245</vt:lpstr>
      <vt:lpstr>'Table 3-2'!sampInfo_colon_246</vt:lpstr>
      <vt:lpstr>'Table 3-2'!sampInfo_colon_247</vt:lpstr>
      <vt:lpstr>'Table 3-2'!sampInfo_colon_248</vt:lpstr>
      <vt:lpstr>'Table 3-2'!sampInfo_colon_249</vt:lpstr>
      <vt:lpstr>'Table 3-2'!sampInfo_colon_25</vt:lpstr>
      <vt:lpstr>'Table 3-3'!sampInfo_colon_25</vt:lpstr>
      <vt:lpstr>'Table 3-2'!sampInfo_colon_250</vt:lpstr>
      <vt:lpstr>'Table 3-2'!sampInfo_colon_251</vt:lpstr>
      <vt:lpstr>'Table 3-2'!sampInfo_colon_252</vt:lpstr>
      <vt:lpstr>'Table 3-2'!sampInfo_colon_253</vt:lpstr>
      <vt:lpstr>'Table 3-2'!sampInfo_colon_254</vt:lpstr>
      <vt:lpstr>'Table 3-2'!sampInfo_colon_255</vt:lpstr>
      <vt:lpstr>'Table 3-2'!sampInfo_colon_256</vt:lpstr>
      <vt:lpstr>'Table 3-2'!sampInfo_colon_257</vt:lpstr>
      <vt:lpstr>'Table 3-2'!sampInfo_colon_258</vt:lpstr>
      <vt:lpstr>'Table 3-2'!sampInfo_colon_259</vt:lpstr>
      <vt:lpstr>'Table 3-2'!sampInfo_colon_26</vt:lpstr>
      <vt:lpstr>'Table 3-3'!sampInfo_colon_26</vt:lpstr>
      <vt:lpstr>'Table 3-2'!sampInfo_colon_260</vt:lpstr>
      <vt:lpstr>'Table 3-2'!sampInfo_colon_261</vt:lpstr>
      <vt:lpstr>'Table 3-2'!sampInfo_colon_262</vt:lpstr>
      <vt:lpstr>'Table 3-2'!sampInfo_colon_263</vt:lpstr>
      <vt:lpstr>'Table 3-2'!sampInfo_colon_264</vt:lpstr>
      <vt:lpstr>'Table 3-2'!sampInfo_colon_265</vt:lpstr>
      <vt:lpstr>'Table 3-2'!sampInfo_colon_266</vt:lpstr>
      <vt:lpstr>'Table 3-2'!sampInfo_colon_267</vt:lpstr>
      <vt:lpstr>'Table 3-2'!sampInfo_colon_268</vt:lpstr>
      <vt:lpstr>'Table 3-2'!sampInfo_colon_269</vt:lpstr>
      <vt:lpstr>'Table 3-2'!sampInfo_colon_27</vt:lpstr>
      <vt:lpstr>'Table 3-4'!sampInfo_colon_27</vt:lpstr>
      <vt:lpstr>'Table 3-2'!sampInfo_colon_270</vt:lpstr>
      <vt:lpstr>'Table 3-2'!sampInfo_colon_271</vt:lpstr>
      <vt:lpstr>'Table 3-2'!sampInfo_colon_272</vt:lpstr>
      <vt:lpstr>'Table 3-2'!sampInfo_colon_273</vt:lpstr>
      <vt:lpstr>'Table 3-2'!sampInfo_colon_274</vt:lpstr>
      <vt:lpstr>'Table 3-2'!sampInfo_colon_28</vt:lpstr>
      <vt:lpstr>'Table 3-4'!sampInfo_colon_28</vt:lpstr>
      <vt:lpstr>'Table 3-2'!sampInfo_colon_29</vt:lpstr>
      <vt:lpstr>'Table 3-4'!sampInfo_colon_29</vt:lpstr>
      <vt:lpstr>'Table 3-2'!sampInfo_colon_3</vt:lpstr>
      <vt:lpstr>'Table 3-2'!sampInfo_colon_30</vt:lpstr>
      <vt:lpstr>'Table 3-3'!sampInfo_colon_30</vt:lpstr>
      <vt:lpstr>'Table 3-2'!sampInfo_colon_31</vt:lpstr>
      <vt:lpstr>'Table 3-3'!sampInfo_colon_31</vt:lpstr>
      <vt:lpstr>'Table 3-2'!sampInfo_colon_32</vt:lpstr>
      <vt:lpstr>'Table 3-3'!sampInfo_colon_32</vt:lpstr>
      <vt:lpstr>'Table 3-2'!sampInfo_colon_33</vt:lpstr>
      <vt:lpstr>'Table 3-3'!sampInfo_colon_33</vt:lpstr>
      <vt:lpstr>'Table 3-2'!sampInfo_colon_34</vt:lpstr>
      <vt:lpstr>'Table 3-3'!sampInfo_colon_34</vt:lpstr>
      <vt:lpstr>'Table 3-2'!sampInfo_colon_35</vt:lpstr>
      <vt:lpstr>'Table 3-3'!sampInfo_colon_35</vt:lpstr>
      <vt:lpstr>'Table 3-2'!sampInfo_colon_36</vt:lpstr>
      <vt:lpstr>'Table 3-3'!sampInfo_colon_36</vt:lpstr>
      <vt:lpstr>'Table 3-2'!sampInfo_colon_37</vt:lpstr>
      <vt:lpstr>'Table 3-3'!sampInfo_colon_37</vt:lpstr>
      <vt:lpstr>'Table 3-2'!sampInfo_colon_38</vt:lpstr>
      <vt:lpstr>'Table 3-3'!sampInfo_colon_38</vt:lpstr>
      <vt:lpstr>'Table 3-2'!sampInfo_colon_39</vt:lpstr>
      <vt:lpstr>'Table 3-3'!sampInfo_colon_39</vt:lpstr>
      <vt:lpstr>'Table 3-2'!sampInfo_colon_4</vt:lpstr>
      <vt:lpstr>'Table 3-2'!sampInfo_colon_40</vt:lpstr>
      <vt:lpstr>'Table 3-3'!sampInfo_colon_40</vt:lpstr>
      <vt:lpstr>'Table 3-2'!sampInfo_colon_41</vt:lpstr>
      <vt:lpstr>'Table 3-2'!sampInfo_colon_42</vt:lpstr>
      <vt:lpstr>'Table 3-2'!sampInfo_colon_43</vt:lpstr>
      <vt:lpstr>'Table 3-2'!sampInfo_colon_44</vt:lpstr>
      <vt:lpstr>'Table 3-2'!sampInfo_colon_45</vt:lpstr>
      <vt:lpstr>'Table 3-2'!sampInfo_colon_46</vt:lpstr>
      <vt:lpstr>'Table 3-2'!sampInfo_colon_47</vt:lpstr>
      <vt:lpstr>'Table 3-2'!sampInfo_colon_48</vt:lpstr>
      <vt:lpstr>'Table 3-2'!sampInfo_colon_49</vt:lpstr>
      <vt:lpstr>'Table 3-2'!sampInfo_colon_5</vt:lpstr>
      <vt:lpstr>'Table 3-3'!sampInfo_colon_5</vt:lpstr>
      <vt:lpstr>'Table 3-2'!sampInfo_colon_50</vt:lpstr>
      <vt:lpstr>'Table 3-2'!sampInfo_colon_51</vt:lpstr>
      <vt:lpstr>'Table 3-2'!sampInfo_colon_52</vt:lpstr>
      <vt:lpstr>'Table 3-2'!sampInfo_colon_53</vt:lpstr>
      <vt:lpstr>'Table 3-2'!sampInfo_colon_54</vt:lpstr>
      <vt:lpstr>'Table 3-2'!sampInfo_colon_55</vt:lpstr>
      <vt:lpstr>'Table 3-2'!sampInfo_colon_56</vt:lpstr>
      <vt:lpstr>'Table 3-2'!sampInfo_colon_57</vt:lpstr>
      <vt:lpstr>'Table 3-2'!sampInfo_colon_58</vt:lpstr>
      <vt:lpstr>'Table 3-2'!sampInfo_colon_59</vt:lpstr>
      <vt:lpstr>'Table 3-2'!sampInfo_colon_6</vt:lpstr>
      <vt:lpstr>'Table 3-4'!sampInfo_colon_6</vt:lpstr>
      <vt:lpstr>'Table 3-2'!sampInfo_colon_60</vt:lpstr>
      <vt:lpstr>'Table 3-2'!sampInfo_colon_61</vt:lpstr>
      <vt:lpstr>'Table 3-2'!sampInfo_colon_62</vt:lpstr>
      <vt:lpstr>'Table 3-2'!sampInfo_colon_63</vt:lpstr>
      <vt:lpstr>'Table 3-2'!sampInfo_colon_64</vt:lpstr>
      <vt:lpstr>'Table 3-2'!sampInfo_colon_65</vt:lpstr>
      <vt:lpstr>'Table 3-2'!sampInfo_colon_66</vt:lpstr>
      <vt:lpstr>'Table 3-2'!sampInfo_colon_67</vt:lpstr>
      <vt:lpstr>'Table 3-2'!sampInfo_colon_68</vt:lpstr>
      <vt:lpstr>'Table 3-2'!sampInfo_colon_69</vt:lpstr>
      <vt:lpstr>'Table 3-2'!sampInfo_colon_7</vt:lpstr>
      <vt:lpstr>'Table 3-4'!sampInfo_colon_7</vt:lpstr>
      <vt:lpstr>'Table 3-2'!sampInfo_colon_70</vt:lpstr>
      <vt:lpstr>'Table 3-2'!sampInfo_colon_71</vt:lpstr>
      <vt:lpstr>'Table 3-2'!sampInfo_colon_72</vt:lpstr>
      <vt:lpstr>'Table 3-2'!sampInfo_colon_73</vt:lpstr>
      <vt:lpstr>'Table 3-2'!sampInfo_colon_74</vt:lpstr>
      <vt:lpstr>'Table 3-2'!sampInfo_colon_75</vt:lpstr>
      <vt:lpstr>'Table 3-2'!sampInfo_colon_76</vt:lpstr>
      <vt:lpstr>'Table 3-2'!sampInfo_colon_77</vt:lpstr>
      <vt:lpstr>'Table 3-2'!sampInfo_colon_78</vt:lpstr>
      <vt:lpstr>'Table 3-2'!sampInfo_colon_79</vt:lpstr>
      <vt:lpstr>'Table 3-2'!sampInfo_colon_8</vt:lpstr>
      <vt:lpstr>'Table 3-4'!sampInfo_colon_8</vt:lpstr>
      <vt:lpstr>'Table 3-2'!sampInfo_colon_80</vt:lpstr>
      <vt:lpstr>'Table 3-2'!sampInfo_colon_81</vt:lpstr>
      <vt:lpstr>'Table 3-2'!sampInfo_colon_82</vt:lpstr>
      <vt:lpstr>'Table 3-2'!sampInfo_colon_83</vt:lpstr>
      <vt:lpstr>'Table 3-2'!sampInfo_colon_84</vt:lpstr>
      <vt:lpstr>'Table 3-2'!sampInfo_colon_85</vt:lpstr>
      <vt:lpstr>'Table 3-2'!sampInfo_colon_86</vt:lpstr>
      <vt:lpstr>'Table 3-2'!sampInfo_colon_87</vt:lpstr>
      <vt:lpstr>'Table 3-2'!sampInfo_colon_88</vt:lpstr>
      <vt:lpstr>'Table 3-2'!sampInfo_colon_89</vt:lpstr>
      <vt:lpstr>'Table 3-2'!sampInfo_colon_9</vt:lpstr>
      <vt:lpstr>'Table 3-3'!sampInfo_colon_9</vt:lpstr>
      <vt:lpstr>'Table 3-2'!sampInfo_colon_90</vt:lpstr>
      <vt:lpstr>'Table 3-2'!sampInfo_colon_91</vt:lpstr>
      <vt:lpstr>'Table 3-2'!sampInfo_colon_92</vt:lpstr>
      <vt:lpstr>'Table 3-2'!sampInfo_colon_93</vt:lpstr>
      <vt:lpstr>'Table 3-2'!sampInfo_colon_94</vt:lpstr>
      <vt:lpstr>'Table 3-2'!sampInfo_colon_95</vt:lpstr>
      <vt:lpstr>'Table 3-2'!sampInfo_colon_96</vt:lpstr>
      <vt:lpstr>'Table 3-2'!sampInfo_colon_97</vt:lpstr>
      <vt:lpstr>'Table 3-2'!sampInfo_colon_98</vt:lpstr>
      <vt:lpstr>'Table 3-2'!sampInfo_colon_99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 Gretchen/PDX</dc:creator>
  <cp:lastModifiedBy>ORR Jim * DEQ</cp:lastModifiedBy>
  <cp:lastPrinted>2021-06-04T22:06:42Z</cp:lastPrinted>
  <dcterms:created xsi:type="dcterms:W3CDTF">2019-05-14T20:39:31Z</dcterms:created>
  <dcterms:modified xsi:type="dcterms:W3CDTF">2024-08-26T21:07:06Z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2024-08-26T21:05:02Z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de99933b-4a4b-472a-91df-037569d0278f</vt:lpwstr>
  </property>
  <property fmtid="{D5CDD505-2E9C-101B-9397-08002B2CF9AE}" pid="8" name="MSIP_Label_09b73270-2993-4076-be47-9c78f42a1e84_ContentBits">
    <vt:lpwstr>0</vt:lpwstr>
  </property>
</Properties>
</file>