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jects\0438.02 Georgia-Pacific\10_Cleaner Air Oregon Support\Data\Welding Review\"/>
    </mc:Choice>
  </mc:AlternateContent>
  <xr:revisionPtr revIDLastSave="0" documentId="13_ncr:1_{DAD151BE-DA36-4C01-A338-324F71AAE161}" xr6:coauthVersionLast="47" xr6:coauthVersionMax="47" xr10:uidLastSave="{00000000-0000-0000-0000-000000000000}"/>
  <bookViews>
    <workbookView xWindow="-120" yWindow="-120" windowWidth="29040" windowHeight="15990" xr2:uid="{A12DFF05-2924-4BC3-8A4F-5D92C1607AB8}"/>
  </bookViews>
  <sheets>
    <sheet name="Item 8 - Welding Emissions" sheetId="8" r:id="rId1"/>
  </sheets>
  <externalReferences>
    <externalReference r:id="rId2"/>
    <externalReference r:id="rId3"/>
  </externalReferences>
  <definedNames>
    <definedName name="_Fill" hidden="1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amf" hidden="1">#REF!</definedName>
    <definedName name="asdawsfd" hidden="1">#REF!</definedName>
    <definedName name="dfasdf" hidden="1">#REF!</definedName>
    <definedName name="Frequency">'[1]GHG Emission Factors and GWPs'!#REF!</definedName>
    <definedName name="HAPs">'[2]DEQ Pollutant List'!$D$617:$D$625</definedName>
    <definedName name="m" hidden="1">{#N/A,#N/A,FALSE,"Combust 5";#N/A,#N/A,FALSE,"Combust 4";#N/A,#N/A,FALSE,"Combust 2A";#N/A,#N/A,FALSE,"Combust 1";#N/A,#N/A,FALSE,"Combust 3"}</definedName>
    <definedName name="mmmm" hidden="1">{#N/A,#N/A,FALSE,"Emission Calcs";#N/A,#N/A,FALSE,"Equipment Summary";#N/A,#N/A,FALSE,"PRODUCTION SUMMARY "}</definedName>
    <definedName name="portrait" hidden="1">#REF!</definedName>
    <definedName name="_xlnm.Print_Area" localSheetId="0">'Item 8 - Welding Emissions'!$A$1:$L$56</definedName>
    <definedName name="_xlnm.Print_Area">#REF!</definedName>
    <definedName name="PRINT_AREA_MI">#REF!</definedName>
    <definedName name="rrrrr" hidden="1">#REF!</definedName>
    <definedName name="sdsa" hidden="1">#REF!</definedName>
    <definedName name="Tier3Fuels">'[1]GHG Emission Factors and GWPs'!#REF!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1R1C3" hidden="1">#REF!</definedName>
    <definedName name="UNIFORMANCES1R2C3" hidden="1">#REF!</definedName>
    <definedName name="UNIFORMANCES1R3C3" hidden="1">#REF!</definedName>
    <definedName name="UNIFORMANCES2R1C3" hidden="1">#REF!</definedName>
    <definedName name="UNIFORMANCES2R3C3" hidden="1">#REF!</definedName>
    <definedName name="wrn.Bellamy._.Calcs." hidden="1">{#N/A,#N/A,FALSE,"Combust 5";#N/A,#N/A,FALSE,"Combust 4";#N/A,#N/A,FALSE,"Combust 2A";#N/A,#N/A,FALSE,"Combust 1";#N/A,#N/A,FALSE,"Combust 3"}</definedName>
    <definedName name="wrn.Confidential." hidden="1">{#N/A,#N/A,FALSE,"11-4S D1";#N/A,#N/A,FALSE,"11-4S D2";#N/A,#N/A,FALSE,"11-4S Calc";#N/A,#N/A,FALSE,"11-5S D1";#N/A,#N/A,FALSE,"11-5S D2";#N/A,#N/A,FALSE,"11-5S Calc";#N/A,#N/A,FALSE,"11-6S D1";#N/A,#N/A,FALSE,"11-6S D2";#N/A,#N/A,FALSE,"11-6S Calc";#N/A,#N/A,FALSE,"11-7S D1";#N/A,#N/A,FALSE,"11-7S D2";#N/A,#N/A,FALSE,"11-7S Calc";#N/A,#N/A,FALSE,"11-8S D1";#N/A,#N/A,FALSE,"11-8S D2";#N/A,#N/A,FALSE,"11-8S Calc";#N/A,#N/A,FALSE,"11-1S D1";#N/A,#N/A,FALSE,"11-1S D2";#N/A,#N/A,FALSE,"11-1S Calc";#N/A,#N/A,FALSE,"ES-30 D1";#N/A,#N/A,FALSE,"ES-30 D2";#N/A,#N/A,FALSE,"ES-30 Calc";#N/A,#N/A,FALSE,"ES-31 D1";#N/A,#N/A,FALSE,"ES-31 D2";#N/A,#N/A,FALSE,"ES-31 Calc";#N/A,#N/A,FALSE,"F-7 D1";#N/A,#N/A,FALSE,"F-7 D2";#N/A,#N/A,FALSE,"F-7 Calc";#N/A,#N/A,FALSE,"Fugitive"}</definedName>
    <definedName name="wrn.G6input." hidden="1">{#N/A,#N/A,FALSE,"Emission Calcs";#N/A,#N/A,FALSE,"Equipment Summary";#N/A,#N/A,FALSE,"PRODUCTION SUMMARY 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dacted." hidden="1">{#N/A,#N/A,FALSE,"11-4S D1R";#N/A,#N/A,FALSE,"11-4S D2";#N/A,#N/A,FALSE,"11-5S D1R";#N/A,#N/A,FALSE,"11-5S D2";#N/A,#N/A,FALSE,"11-6S D1R";#N/A,#N/A,FALSE,"11-6S D2";#N/A,#N/A,FALSE,"11-7S D1R";#N/A,#N/A,FALSE,"11-7S D2";#N/A,#N/A,FALSE,"11-8S D1R";#N/A,#N/A,FALSE,"11-8S D2";#N/A,#N/A,FALSE,"11-1S D1R";#N/A,#N/A,FALSE,"11-1S D2";#N/A,#N/A,FALSE,"ES-30 D1R";#N/A,#N/A,FALSE,"ES-30 D2";#N/A,#N/A,FALSE,"ES-31 D1R";#N/A,#N/A,FALSE,"ES-31 D2";#N/A,#N/A,FALSE,"F-7 D1R";#N/A,#N/A,FALSE,"F-7 D2";#N/A,#N/A,FALSE,"Fugitive"}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2" i="8" l="1"/>
  <c r="K41" i="8"/>
  <c r="K39" i="8"/>
  <c r="K37" i="8"/>
  <c r="K35" i="8"/>
  <c r="K38" i="8"/>
  <c r="K33" i="8"/>
  <c r="K32" i="8"/>
  <c r="K34" i="8"/>
  <c r="K30" i="8"/>
  <c r="K27" i="8"/>
  <c r="K28" i="8"/>
  <c r="K29" i="8"/>
  <c r="K26" i="8"/>
  <c r="K25" i="8"/>
  <c r="K24" i="8"/>
  <c r="K23" i="8"/>
  <c r="K21" i="8"/>
  <c r="K18" i="8"/>
  <c r="K19" i="8"/>
  <c r="K20" i="8"/>
  <c r="K17" i="8"/>
  <c r="K15" i="8"/>
  <c r="K14" i="8"/>
  <c r="K12" i="8"/>
  <c r="K16" i="8"/>
  <c r="K11" i="8"/>
  <c r="K10" i="8"/>
  <c r="K9" i="8"/>
  <c r="K45" i="8"/>
  <c r="K7" i="8"/>
  <c r="C39" i="8"/>
  <c r="I39" i="8"/>
  <c r="C35" i="8"/>
  <c r="I38" i="8"/>
  <c r="C30" i="8"/>
  <c r="I34" i="8"/>
  <c r="C26" i="8"/>
  <c r="I28" i="8"/>
  <c r="C21" i="8"/>
  <c r="I23" i="8"/>
  <c r="C17" i="8"/>
  <c r="I17" i="8"/>
  <c r="C12" i="8"/>
  <c r="I14" i="8"/>
  <c r="C7" i="8"/>
  <c r="I10" i="8"/>
  <c r="G13" i="8"/>
  <c r="K13" i="8"/>
  <c r="G22" i="8"/>
  <c r="K22" i="8"/>
  <c r="G36" i="8"/>
  <c r="K36" i="8"/>
  <c r="G40" i="8"/>
  <c r="K40" i="8"/>
  <c r="G31" i="8"/>
  <c r="G8" i="8"/>
  <c r="K8" i="8"/>
  <c r="I33" i="8"/>
  <c r="K46" i="8"/>
  <c r="K47" i="8"/>
  <c r="K43" i="8"/>
  <c r="I20" i="8"/>
  <c r="I32" i="8"/>
  <c r="I24" i="8"/>
  <c r="I22" i="8"/>
  <c r="I31" i="8"/>
  <c r="I30" i="8"/>
  <c r="I35" i="8"/>
  <c r="I37" i="8"/>
  <c r="I15" i="8"/>
  <c r="I26" i="8"/>
  <c r="I16" i="8"/>
  <c r="I40" i="8"/>
  <c r="I8" i="8"/>
  <c r="I7" i="8"/>
  <c r="I19" i="8"/>
  <c r="I29" i="8"/>
  <c r="I9" i="8"/>
  <c r="I45" i="8"/>
  <c r="I12" i="8"/>
  <c r="I36" i="8"/>
  <c r="I41" i="8"/>
  <c r="I42" i="8"/>
  <c r="I18" i="8"/>
  <c r="I11" i="8"/>
  <c r="I47" i="8"/>
  <c r="I13" i="8"/>
  <c r="I21" i="8"/>
  <c r="I27" i="8"/>
  <c r="K31" i="8"/>
  <c r="K44" i="8"/>
  <c r="I25" i="8"/>
  <c r="I43" i="8"/>
  <c r="I46" i="8"/>
  <c r="I44" i="8"/>
</calcChain>
</file>

<file path=xl/sharedStrings.xml><?xml version="1.0" encoding="utf-8"?>
<sst xmlns="http://schemas.openxmlformats.org/spreadsheetml/2006/main" count="109" uniqueCount="41">
  <si>
    <t>Georgia Pacific ― Toledo, Oregon</t>
  </si>
  <si>
    <t>Toxic Air Contaminant</t>
  </si>
  <si>
    <t>CAS</t>
  </si>
  <si>
    <t>--</t>
  </si>
  <si>
    <t>NOTES:</t>
  </si>
  <si>
    <t>REFERENCES:</t>
  </si>
  <si>
    <t>(a)</t>
  </si>
  <si>
    <t>(1)</t>
  </si>
  <si>
    <t>(2)</t>
  </si>
  <si>
    <t>Product</t>
  </si>
  <si>
    <t>Cobalt and compounds</t>
  </si>
  <si>
    <t>Manganese and compounds</t>
  </si>
  <si>
    <t>Nickel compounds, insoluble</t>
  </si>
  <si>
    <t>SMAW E7018</t>
  </si>
  <si>
    <t>Annual emissions estimate (lb/yr) = (emission factor [lb/Mlb])  x (annual electrode usage [lb/yr]) / (1,000 lb/Mlb)</t>
  </si>
  <si>
    <t>GMAW 70s</t>
  </si>
  <si>
    <t>GMAW 316</t>
  </si>
  <si>
    <t>GMAW 308L</t>
  </si>
  <si>
    <t>SMAW 6010</t>
  </si>
  <si>
    <t>GMAW 309L</t>
  </si>
  <si>
    <t>SMAW E6013</t>
  </si>
  <si>
    <t>Chromium (total)</t>
  </si>
  <si>
    <t>7440-47-3</t>
  </si>
  <si>
    <t>7440-48-4</t>
  </si>
  <si>
    <t>7439-96-5</t>
  </si>
  <si>
    <t>18540-29-9</t>
  </si>
  <si>
    <t>Chromium VI, chromate and dichromate particulate</t>
  </si>
  <si>
    <t>SMAW ENiCrMo</t>
  </si>
  <si>
    <t>Total TAC Emissions</t>
  </si>
  <si>
    <t>(b)</t>
  </si>
  <si>
    <t>Info Request Item 8</t>
  </si>
  <si>
    <t>Welding Activities Emission Estimates</t>
  </si>
  <si>
    <r>
      <t xml:space="preserve">Emission Factor </t>
    </r>
    <r>
      <rPr>
        <b/>
        <vertAlign val="superscript"/>
        <sz val="9"/>
        <rFont val="Century Gothic"/>
        <family val="2"/>
      </rPr>
      <t>(2)</t>
    </r>
    <r>
      <rPr>
        <b/>
        <sz val="9"/>
        <rFont val="Century Gothic"/>
        <family val="2"/>
      </rPr>
      <t xml:space="preserve">
(lb/Mlb electrode consumed)</t>
    </r>
  </si>
  <si>
    <t>2020 Air Toxics Emissions Inventory Welding Emission Factor Search Tool provided by the Oregon Department of Environmental Quality.</t>
  </si>
  <si>
    <r>
      <t xml:space="preserve">Daily Emissions Estimate </t>
    </r>
    <r>
      <rPr>
        <b/>
        <vertAlign val="superscript"/>
        <sz val="9"/>
        <rFont val="Century Gothic"/>
        <family val="2"/>
      </rPr>
      <t xml:space="preserve">(a)
</t>
    </r>
    <r>
      <rPr>
        <b/>
        <sz val="9"/>
        <rFont val="Century Gothic"/>
        <family val="2"/>
      </rPr>
      <t>(lb/day)</t>
    </r>
  </si>
  <si>
    <r>
      <t xml:space="preserve">Annual Emissions Estimate </t>
    </r>
    <r>
      <rPr>
        <b/>
        <vertAlign val="superscript"/>
        <sz val="9"/>
        <rFont val="Century Gothic"/>
        <family val="2"/>
      </rPr>
      <t xml:space="preserve">(b)
</t>
    </r>
    <r>
      <rPr>
        <b/>
        <sz val="9"/>
        <rFont val="Century Gothic"/>
        <family val="2"/>
      </rPr>
      <t>(lb/yr)</t>
    </r>
  </si>
  <si>
    <r>
      <t xml:space="preserve">Maximum Daily Usage </t>
    </r>
    <r>
      <rPr>
        <b/>
        <vertAlign val="superscript"/>
        <sz val="9"/>
        <rFont val="Century Gothic"/>
        <family val="2"/>
      </rPr>
      <t>(1)</t>
    </r>
    <r>
      <rPr>
        <b/>
        <sz val="9"/>
        <rFont val="Century Gothic"/>
        <family val="2"/>
      </rPr>
      <t xml:space="preserve">
(lb/day)</t>
    </r>
  </si>
  <si>
    <r>
      <t xml:space="preserve">Annual Usage </t>
    </r>
    <r>
      <rPr>
        <b/>
        <vertAlign val="superscript"/>
        <sz val="9"/>
        <rFont val="Century Gothic"/>
        <family val="2"/>
      </rPr>
      <t>(1)</t>
    </r>
    <r>
      <rPr>
        <b/>
        <sz val="9"/>
        <rFont val="Century Gothic"/>
        <family val="2"/>
      </rPr>
      <t xml:space="preserve">
(lb/yr)</t>
    </r>
  </si>
  <si>
    <t xml:space="preserve">Annual usage rates based on historical usage records and include a margin of error to estimate PTE usage rate. Daily usage rates based on annual PTE usage rates with a saftey factor of 1.2 </t>
  </si>
  <si>
    <t>applied to account for short-term variability.</t>
  </si>
  <si>
    <t>Daily emissions estimate (lb/day) = (emission factor [lb/Mlb])  x (daily electrode usage [lb/day]) / (1,000 lb/Mlb)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</si>
</sst>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E+00"/>
    <numFmt numFmtId="165" formatCode="##\-##\-#"/>
    <numFmt numFmtId="166" formatCode="0_);\(0\)"/>
    <numFmt numFmtId="167" formatCode="0.000"/>
    <numFmt numFmtId="168" formatCode="0.0"/>
  </numFmts>
  <fonts count="18" x14ac:knownFonts="1">
    <font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9"/>
      <name val="Century Gothic"/>
      <family val="2"/>
    </font>
    <font>
      <vertAlign val="superscript"/>
      <sz val="9"/>
      <color theme="1"/>
      <name val="Century Gothic"/>
      <family val="2"/>
    </font>
    <font>
      <sz val="9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8"/>
      <color rgb="FFFF0000"/>
      <name val="Century Gothic"/>
      <family val="2"/>
    </font>
    <font>
      <b/>
      <sz val="9"/>
      <color rgb="FFFF0000"/>
      <name val="Century Gothic"/>
      <family val="2"/>
    </font>
    <font>
      <b/>
      <vertAlign val="superscript"/>
      <sz val="9"/>
      <name val="Century Gothic"/>
      <family val="2"/>
    </font>
    <font>
      <sz val="11"/>
      <color theme="1"/>
      <name val="Times New Roman"/>
      <family val="2"/>
    </font>
    <font>
      <b/>
      <vertAlign val="superscript"/>
      <sz val="9"/>
      <color theme="1"/>
      <name val="Century Gothic"/>
      <family val="2"/>
    </font>
    <font>
      <sz val="9"/>
      <color rgb="FFFF0000"/>
      <name val="Century Gothic"/>
      <family val="2"/>
    </font>
    <font>
      <b/>
      <sz val="12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1" fillId="0" borderId="0"/>
  </cellStyleXfs>
  <cellXfs count="16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2" xfId="0" applyNumberFormat="1" applyBorder="1" applyAlignment="1">
      <alignment horizontal="centerContinuous" vertical="center"/>
    </xf>
    <xf numFmtId="164" fontId="5" fillId="0" borderId="14" xfId="0" applyNumberFormat="1" applyFont="1" applyBorder="1" applyAlignment="1">
      <alignment horizontal="centerContinuous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164" fontId="0" fillId="0" borderId="11" xfId="0" applyNumberFormat="1" applyBorder="1" applyAlignment="1">
      <alignment horizontal="centerContinuous" vertical="center"/>
    </xf>
    <xf numFmtId="164" fontId="5" fillId="0" borderId="16" xfId="0" applyNumberFormat="1" applyFont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164" fontId="6" fillId="0" borderId="12" xfId="0" applyNumberFormat="1" applyFont="1" applyBorder="1" applyAlignment="1">
      <alignment horizontal="centerContinuous" vertical="center"/>
    </xf>
    <xf numFmtId="0" fontId="8" fillId="0" borderId="0" xfId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3" applyFont="1" applyAlignment="1">
      <alignment horizontal="left" vertical="center" indent="1"/>
    </xf>
    <xf numFmtId="0" fontId="8" fillId="0" borderId="0" xfId="4" applyFont="1" applyAlignment="1">
      <alignment vertical="center"/>
    </xf>
    <xf numFmtId="0" fontId="11" fillId="0" borderId="0" xfId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2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4" fontId="6" fillId="0" borderId="24" xfId="0" applyNumberFormat="1" applyFont="1" applyBorder="1" applyAlignment="1">
      <alignment horizontal="centerContinuous" vertical="center"/>
    </xf>
    <xf numFmtId="164" fontId="5" fillId="0" borderId="25" xfId="0" applyNumberFormat="1" applyFont="1" applyBorder="1" applyAlignment="1">
      <alignment horizontal="centerContinuous" vertical="center"/>
    </xf>
    <xf numFmtId="166" fontId="0" fillId="0" borderId="28" xfId="0" applyNumberForma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Continuous" vertical="center"/>
    </xf>
    <xf numFmtId="164" fontId="5" fillId="0" borderId="28" xfId="0" applyNumberFormat="1" applyFont="1" applyBorder="1" applyAlignment="1">
      <alignment horizontal="centerContinuous" vertical="center"/>
    </xf>
    <xf numFmtId="166" fontId="0" fillId="0" borderId="33" xfId="0" applyNumberForma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Continuous" vertical="center"/>
    </xf>
    <xf numFmtId="164" fontId="5" fillId="0" borderId="33" xfId="0" applyNumberFormat="1" applyFont="1" applyBorder="1" applyAlignment="1">
      <alignment horizontal="centerContinuous" vertical="center"/>
    </xf>
    <xf numFmtId="166" fontId="0" fillId="0" borderId="26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66" fontId="0" fillId="0" borderId="54" xfId="0" applyNumberFormat="1" applyBorder="1" applyAlignment="1">
      <alignment horizontal="center" vertical="center"/>
    </xf>
    <xf numFmtId="164" fontId="6" fillId="0" borderId="55" xfId="0" applyNumberFormat="1" applyFont="1" applyBorder="1" applyAlignment="1">
      <alignment horizontal="centerContinuous" vertical="center"/>
    </xf>
    <xf numFmtId="164" fontId="5" fillId="0" borderId="54" xfId="0" applyNumberFormat="1" applyFont="1" applyBorder="1" applyAlignment="1">
      <alignment horizontal="centerContinuous" vertical="center"/>
    </xf>
    <xf numFmtId="166" fontId="0" fillId="0" borderId="14" xfId="0" applyNumberForma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166" fontId="0" fillId="0" borderId="58" xfId="0" applyNumberFormat="1" applyBorder="1" applyAlignment="1">
      <alignment horizontal="center" vertical="center"/>
    </xf>
    <xf numFmtId="164" fontId="6" fillId="0" borderId="59" xfId="0" applyNumberFormat="1" applyFont="1" applyBorder="1" applyAlignment="1">
      <alignment horizontal="centerContinuous" vertical="center"/>
    </xf>
    <xf numFmtId="164" fontId="5" fillId="0" borderId="58" xfId="0" applyNumberFormat="1" applyFont="1" applyBorder="1" applyAlignment="1">
      <alignment horizontal="centerContinuous" vertical="center"/>
    </xf>
    <xf numFmtId="164" fontId="6" fillId="0" borderId="11" xfId="0" applyNumberFormat="1" applyFont="1" applyBorder="1" applyAlignment="1">
      <alignment horizontal="centerContinuous" vertical="center"/>
    </xf>
    <xf numFmtId="164" fontId="6" fillId="0" borderId="16" xfId="0" applyNumberFormat="1" applyFont="1" applyBorder="1" applyAlignment="1">
      <alignment horizontal="centerContinuous" vertical="center"/>
    </xf>
    <xf numFmtId="164" fontId="6" fillId="0" borderId="40" xfId="0" applyNumberFormat="1" applyFont="1" applyBorder="1" applyAlignment="1">
      <alignment horizontal="centerContinuous" vertical="center"/>
    </xf>
    <xf numFmtId="164" fontId="6" fillId="0" borderId="21" xfId="0" applyNumberFormat="1" applyFont="1" applyBorder="1" applyAlignment="1">
      <alignment horizontal="centerContinuous" vertical="center"/>
    </xf>
    <xf numFmtId="164" fontId="6" fillId="0" borderId="14" xfId="0" applyNumberFormat="1" applyFont="1" applyBorder="1" applyAlignment="1">
      <alignment horizontal="centerContinuous" vertical="center"/>
    </xf>
    <xf numFmtId="164" fontId="6" fillId="0" borderId="41" xfId="0" applyNumberFormat="1" applyFont="1" applyBorder="1" applyAlignment="1">
      <alignment horizontal="centerContinuous" vertical="center"/>
    </xf>
    <xf numFmtId="164" fontId="6" fillId="0" borderId="15" xfId="0" applyNumberFormat="1" applyFont="1" applyBorder="1" applyAlignment="1">
      <alignment horizontal="centerContinuous" vertical="center"/>
    </xf>
    <xf numFmtId="164" fontId="6" fillId="0" borderId="25" xfId="0" applyNumberFormat="1" applyFont="1" applyBorder="1" applyAlignment="1">
      <alignment horizontal="centerContinuous" vertical="center"/>
    </xf>
    <xf numFmtId="164" fontId="6" fillId="0" borderId="42" xfId="0" applyNumberFormat="1" applyFont="1" applyBorder="1" applyAlignment="1">
      <alignment horizontal="centerContinuous" vertical="center"/>
    </xf>
    <xf numFmtId="164" fontId="6" fillId="0" borderId="26" xfId="0" applyNumberFormat="1" applyFont="1" applyBorder="1" applyAlignment="1">
      <alignment horizontal="centerContinuous" vertical="center"/>
    </xf>
    <xf numFmtId="164" fontId="6" fillId="0" borderId="54" xfId="0" applyNumberFormat="1" applyFont="1" applyBorder="1" applyAlignment="1">
      <alignment horizontal="centerContinuous" vertical="center"/>
    </xf>
    <xf numFmtId="164" fontId="6" fillId="0" borderId="56" xfId="0" applyNumberFormat="1" applyFont="1" applyBorder="1" applyAlignment="1">
      <alignment horizontal="centerContinuous" vertical="center"/>
    </xf>
    <xf numFmtId="164" fontId="6" fillId="0" borderId="61" xfId="0" applyNumberFormat="1" applyFont="1" applyBorder="1" applyAlignment="1">
      <alignment horizontal="centerContinuous" vertical="center"/>
    </xf>
    <xf numFmtId="164" fontId="6" fillId="0" borderId="58" xfId="0" applyNumberFormat="1" applyFont="1" applyBorder="1" applyAlignment="1">
      <alignment horizontal="centerContinuous" vertical="center"/>
    </xf>
    <xf numFmtId="164" fontId="6" fillId="0" borderId="60" xfId="0" applyNumberFormat="1" applyFont="1" applyBorder="1" applyAlignment="1">
      <alignment horizontal="centerContinuous" vertical="center"/>
    </xf>
    <xf numFmtId="164" fontId="6" fillId="0" borderId="62" xfId="0" applyNumberFormat="1" applyFont="1" applyBorder="1" applyAlignment="1">
      <alignment horizontal="centerContinuous" vertical="center"/>
    </xf>
    <xf numFmtId="164" fontId="6" fillId="0" borderId="28" xfId="0" applyNumberFormat="1" applyFont="1" applyBorder="1" applyAlignment="1">
      <alignment horizontal="centerContinuous" vertical="center"/>
    </xf>
    <xf numFmtId="164" fontId="6" fillId="0" borderId="27" xfId="0" applyNumberFormat="1" applyFont="1" applyBorder="1" applyAlignment="1">
      <alignment horizontal="centerContinuous" vertical="center"/>
    </xf>
    <xf numFmtId="164" fontId="6" fillId="0" borderId="30" xfId="0" applyNumberFormat="1" applyFont="1" applyBorder="1" applyAlignment="1">
      <alignment horizontal="centerContinuous" vertical="center"/>
    </xf>
    <xf numFmtId="164" fontId="6" fillId="0" borderId="33" xfId="0" applyNumberFormat="1" applyFont="1" applyBorder="1" applyAlignment="1">
      <alignment horizontal="centerContinuous" vertical="center"/>
    </xf>
    <xf numFmtId="164" fontId="6" fillId="0" borderId="32" xfId="0" applyNumberFormat="1" applyFont="1" applyBorder="1" applyAlignment="1">
      <alignment horizontal="centerContinuous" vertical="center"/>
    </xf>
    <xf numFmtId="164" fontId="6" fillId="0" borderId="17" xfId="0" applyNumberFormat="1" applyFont="1" applyBorder="1" applyAlignment="1">
      <alignment horizontal="centerContinuous" vertical="center"/>
    </xf>
    <xf numFmtId="164" fontId="16" fillId="0" borderId="15" xfId="0" applyNumberFormat="1" applyFont="1" applyBorder="1" applyAlignment="1">
      <alignment horizontal="centerContinuous" vertical="center"/>
    </xf>
    <xf numFmtId="164" fontId="16" fillId="0" borderId="61" xfId="0" applyNumberFormat="1" applyFont="1" applyBorder="1" applyAlignment="1">
      <alignment horizontal="centerContinuous" vertical="center"/>
    </xf>
    <xf numFmtId="164" fontId="16" fillId="0" borderId="62" xfId="0" applyNumberFormat="1" applyFont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166" fontId="0" fillId="0" borderId="64" xfId="0" applyNumberForma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Continuous" vertical="center"/>
    </xf>
    <xf numFmtId="164" fontId="5" fillId="0" borderId="64" xfId="0" applyNumberFormat="1" applyFont="1" applyBorder="1" applyAlignment="1">
      <alignment horizontal="centerContinuous" vertical="center"/>
    </xf>
    <xf numFmtId="164" fontId="6" fillId="0" borderId="64" xfId="0" applyNumberFormat="1" applyFont="1" applyBorder="1" applyAlignment="1">
      <alignment horizontal="centerContinuous" vertical="center"/>
    </xf>
    <xf numFmtId="164" fontId="6" fillId="0" borderId="68" xfId="0" applyNumberFormat="1" applyFont="1" applyBorder="1" applyAlignment="1">
      <alignment horizontal="centerContinuous" vertical="center"/>
    </xf>
    <xf numFmtId="164" fontId="6" fillId="0" borderId="4" xfId="0" applyNumberFormat="1" applyFont="1" applyBorder="1" applyAlignment="1">
      <alignment horizontal="centerContinuous" vertical="center"/>
    </xf>
    <xf numFmtId="164" fontId="4" fillId="2" borderId="8" xfId="0" quotePrefix="1" applyNumberFormat="1" applyFont="1" applyFill="1" applyBorder="1" applyAlignment="1">
      <alignment horizontal="centerContinuous" vertical="center"/>
    </xf>
    <xf numFmtId="164" fontId="15" fillId="2" borderId="0" xfId="0" applyNumberFormat="1" applyFont="1" applyFill="1" applyAlignment="1">
      <alignment horizontal="centerContinuous" vertical="center"/>
    </xf>
    <xf numFmtId="164" fontId="4" fillId="2" borderId="8" xfId="0" applyNumberFormat="1" applyFont="1" applyFill="1" applyBorder="1" applyAlignment="1">
      <alignment horizontal="centerContinuous" vertical="center"/>
    </xf>
    <xf numFmtId="164" fontId="4" fillId="2" borderId="0" xfId="0" applyNumberFormat="1" applyFont="1" applyFill="1" applyAlignment="1">
      <alignment horizontal="centerContinuous" vertical="center"/>
    </xf>
    <xf numFmtId="164" fontId="4" fillId="2" borderId="31" xfId="0" applyNumberFormat="1" applyFont="1" applyFill="1" applyBorder="1" applyAlignment="1">
      <alignment horizontal="centerContinuous" vertical="center"/>
    </xf>
    <xf numFmtId="164" fontId="4" fillId="2" borderId="9" xfId="0" applyNumberFormat="1" applyFont="1" applyFill="1" applyBorder="1" applyAlignment="1">
      <alignment horizontal="centerContinuous" vertical="center"/>
    </xf>
    <xf numFmtId="0" fontId="2" fillId="2" borderId="35" xfId="0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166" fontId="2" fillId="2" borderId="69" xfId="0" applyNumberFormat="1" applyFont="1" applyFill="1" applyBorder="1" applyAlignment="1">
      <alignment horizontal="center" vertical="center"/>
    </xf>
    <xf numFmtId="164" fontId="4" fillId="2" borderId="70" xfId="0" quotePrefix="1" applyNumberFormat="1" applyFont="1" applyFill="1" applyBorder="1" applyAlignment="1">
      <alignment horizontal="centerContinuous" vertical="center"/>
    </xf>
    <xf numFmtId="164" fontId="15" fillId="2" borderId="69" xfId="0" applyNumberFormat="1" applyFont="1" applyFill="1" applyBorder="1" applyAlignment="1">
      <alignment horizontal="centerContinuous" vertical="center"/>
    </xf>
    <xf numFmtId="164" fontId="4" fillId="2" borderId="70" xfId="0" applyNumberFormat="1" applyFont="1" applyFill="1" applyBorder="1" applyAlignment="1">
      <alignment horizontal="centerContinuous" vertical="center"/>
    </xf>
    <xf numFmtId="164" fontId="4" fillId="2" borderId="69" xfId="0" applyNumberFormat="1" applyFont="1" applyFill="1" applyBorder="1" applyAlignment="1">
      <alignment horizontal="centerContinuous" vertical="center"/>
    </xf>
    <xf numFmtId="164" fontId="4" fillId="2" borderId="71" xfId="0" applyNumberFormat="1" applyFont="1" applyFill="1" applyBorder="1" applyAlignment="1">
      <alignment horizontal="centerContinuous" vertical="center"/>
    </xf>
    <xf numFmtId="164" fontId="4" fillId="2" borderId="72" xfId="0" applyNumberFormat="1" applyFont="1" applyFill="1" applyBorder="1" applyAlignment="1">
      <alignment horizontal="centerContinuous" vertical="center"/>
    </xf>
    <xf numFmtId="165" fontId="2" fillId="2" borderId="72" xfId="0" applyNumberFormat="1" applyFont="1" applyFill="1" applyBorder="1" applyAlignment="1">
      <alignment horizontal="center" vertical="center"/>
    </xf>
    <xf numFmtId="165" fontId="4" fillId="2" borderId="72" xfId="0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 vertical="center"/>
    </xf>
    <xf numFmtId="164" fontId="4" fillId="2" borderId="6" xfId="0" quotePrefix="1" applyNumberFormat="1" applyFont="1" applyFill="1" applyBorder="1" applyAlignment="1">
      <alignment horizontal="centerContinuous" vertical="center"/>
    </xf>
    <xf numFmtId="164" fontId="15" fillId="2" borderId="39" xfId="0" applyNumberFormat="1" applyFont="1" applyFill="1" applyBorder="1" applyAlignment="1">
      <alignment horizontal="centerContinuous" vertical="center"/>
    </xf>
    <xf numFmtId="164" fontId="4" fillId="2" borderId="6" xfId="0" applyNumberFormat="1" applyFont="1" applyFill="1" applyBorder="1" applyAlignment="1">
      <alignment horizontal="centerContinuous" vertical="center"/>
    </xf>
    <xf numFmtId="164" fontId="4" fillId="2" borderId="39" xfId="0" applyNumberFormat="1" applyFont="1" applyFill="1" applyBorder="1" applyAlignment="1">
      <alignment horizontal="centerContinuous" vertical="center"/>
    </xf>
    <xf numFmtId="164" fontId="4" fillId="2" borderId="43" xfId="0" applyNumberFormat="1" applyFont="1" applyFill="1" applyBorder="1" applyAlignment="1">
      <alignment horizontal="centerContinuous" vertical="center"/>
    </xf>
    <xf numFmtId="164" fontId="4" fillId="2" borderId="7" xfId="0" applyNumberFormat="1" applyFont="1" applyFill="1" applyBorder="1" applyAlignment="1">
      <alignment horizontal="centerContinuous" vertical="center"/>
    </xf>
    <xf numFmtId="164" fontId="0" fillId="0" borderId="0" xfId="0" applyNumberFormat="1" applyAlignment="1">
      <alignment vertical="center"/>
    </xf>
    <xf numFmtId="164" fontId="7" fillId="0" borderId="0" xfId="0" applyNumberFormat="1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7" fontId="6" fillId="0" borderId="52" xfId="0" applyNumberFormat="1" applyFont="1" applyBorder="1" applyAlignment="1">
      <alignment horizontal="center" vertical="center"/>
    </xf>
    <xf numFmtId="167" fontId="6" fillId="0" borderId="49" xfId="0" applyNumberFormat="1" applyFont="1" applyBorder="1" applyAlignment="1">
      <alignment horizontal="center" vertical="center"/>
    </xf>
    <xf numFmtId="167" fontId="6" fillId="0" borderId="51" xfId="0" applyNumberFormat="1" applyFont="1" applyBorder="1" applyAlignment="1">
      <alignment horizontal="center" vertical="center"/>
    </xf>
    <xf numFmtId="168" fontId="6" fillId="0" borderId="46" xfId="0" applyNumberFormat="1" applyFont="1" applyBorder="1" applyAlignment="1">
      <alignment horizontal="center" vertical="center"/>
    </xf>
    <xf numFmtId="168" fontId="6" fillId="0" borderId="45" xfId="0" applyNumberFormat="1" applyFont="1" applyBorder="1" applyAlignment="1">
      <alignment horizontal="center" vertical="center"/>
    </xf>
    <xf numFmtId="168" fontId="6" fillId="0" borderId="47" xfId="0" applyNumberFormat="1" applyFont="1" applyBorder="1" applyAlignment="1">
      <alignment horizontal="center" vertical="center"/>
    </xf>
    <xf numFmtId="2" fontId="6" fillId="0" borderId="52" xfId="0" applyNumberFormat="1" applyFont="1" applyBorder="1" applyAlignment="1">
      <alignment horizontal="center" vertical="center"/>
    </xf>
    <xf numFmtId="2" fontId="6" fillId="0" borderId="49" xfId="0" applyNumberFormat="1" applyFont="1" applyBorder="1" applyAlignment="1">
      <alignment horizontal="center" vertical="center"/>
    </xf>
    <xf numFmtId="2" fontId="6" fillId="0" borderId="51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center" vertical="center"/>
    </xf>
    <xf numFmtId="2" fontId="6" fillId="0" borderId="45" xfId="0" applyNumberFormat="1" applyFont="1" applyBorder="1" applyAlignment="1">
      <alignment horizontal="center" vertical="center"/>
    </xf>
    <xf numFmtId="2" fontId="6" fillId="0" borderId="47" xfId="0" applyNumberFormat="1" applyFont="1" applyBorder="1" applyAlignment="1">
      <alignment horizontal="center" vertical="center"/>
    </xf>
    <xf numFmtId="2" fontId="6" fillId="0" borderId="48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68" fontId="6" fillId="0" borderId="67" xfId="0" applyNumberFormat="1" applyFont="1" applyBorder="1" applyAlignment="1">
      <alignment horizontal="center" vertical="center"/>
    </xf>
    <xf numFmtId="2" fontId="6" fillId="0" borderId="6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8">
    <cellStyle name="Normal" xfId="0" builtinId="0"/>
    <cellStyle name="Normal 10 10 2 2 2 2" xfId="2" xr:uid="{733D0FD0-35B8-4A2A-93BE-85D0EF7CD1BB}"/>
    <cellStyle name="Normal 2 2 2" xfId="5" xr:uid="{CA682767-7C24-47A0-92AB-ED8CF17F776A}"/>
    <cellStyle name="Normal 2 3 3" xfId="3" xr:uid="{83D8A3CE-D433-4F80-A5E3-00090EA85159}"/>
    <cellStyle name="Normal 3 3 2 2 2" xfId="4" xr:uid="{6F854B60-EF49-43D4-A93F-553CC841E210}"/>
    <cellStyle name="Normal 3 5" xfId="7" xr:uid="{B009A02D-6F55-4C56-9EEE-D51CAE4B91D1}"/>
    <cellStyle name="Normal 8 35" xfId="1" xr:uid="{F1F3C349-74B8-44A6-A0C5-32692149B930}"/>
    <cellStyle name="Normal 8 35 2" xfId="6" xr:uid="{F7188665-87EE-4BA1-AA73-60EE13DC8F06}"/>
  </cellStyles>
  <dxfs count="12">
    <dxf>
      <numFmt numFmtId="164" formatCode="0.0E+00"/>
    </dxf>
    <dxf>
      <numFmt numFmtId="167" formatCode="0.000"/>
    </dxf>
    <dxf>
      <numFmt numFmtId="2" formatCode="0.00"/>
    </dxf>
    <dxf>
      <numFmt numFmtId="168" formatCode="0.0"/>
    </dxf>
    <dxf>
      <numFmt numFmtId="3" formatCode="#,##0"/>
    </dxf>
    <dxf>
      <numFmt numFmtId="1" formatCode="0"/>
    </dxf>
    <dxf>
      <numFmt numFmtId="164" formatCode="0.0E+00"/>
    </dxf>
    <dxf>
      <numFmt numFmtId="167" formatCode="0.000"/>
    </dxf>
    <dxf>
      <numFmt numFmtId="2" formatCode="0.00"/>
    </dxf>
    <dxf>
      <numFmt numFmtId="168" formatCode="0.0"/>
    </dxf>
    <dxf>
      <numFmt numFmtId="3" formatCode="#,##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02%20Operations\Pulp%20and%20Paper\Toledo,%20OR\Title%20V%20Renewal%20(2019)\Emissions\Copy%20of%20Toledo%20Details%20Sheets%20mz%20no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02%20Operations\Pulp%20and%20Paper\Toledo,%20OR\Air%20Toxics%20(2019)\Emissions\AQ405cao%20-%20Toledo%20(2019-05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HG Calculations -&gt;"/>
      <sheetName val="GHG Baseline"/>
      <sheetName val="GHG Emission Factors and GWPs"/>
      <sheetName val="GHG Baseline - 2000-2010 Yearly"/>
      <sheetName val="2019 PSEL Proposals &gt;"/>
      <sheetName val="PSEL Changes"/>
      <sheetName val="PM PSEL 2019"/>
      <sheetName val="PM10 PSEL 2019"/>
      <sheetName val="PM2.5 PSEL 2019"/>
      <sheetName val="NOX PSEL 2019"/>
      <sheetName val="Current Production Basis"/>
      <sheetName val="WAUNA PM2.5 PSEL 2019"/>
      <sheetName val="WAUNA NOX PSEL 2019"/>
      <sheetName val="WAUNA CO PSEL 2019"/>
      <sheetName val="WAUNA SO2 PSEL 2019"/>
      <sheetName val="WAUNA VOC PSEL 2019"/>
      <sheetName val="WAUNA TRS PSEL 2019"/>
      <sheetName val="WAUNA Pb PSEL 2019"/>
      <sheetName val="WAUNA GHG PSEL 2019"/>
      <sheetName val="SUPPORT DATA -&gt;"/>
      <sheetName val="CNCG &amp; DNCG Sources"/>
      <sheetName val="OLD PSELs -&gt;"/>
      <sheetName val="Old Production Basis"/>
      <sheetName val="CO PSEL Short &amp; Long"/>
      <sheetName val="PM &amp; PM10 PSEL"/>
      <sheetName val="NOx PSEL"/>
      <sheetName val="SO2 PSEL Short &amp; Long"/>
      <sheetName val="VOC PSEL Short &amp; Long"/>
      <sheetName val="TRS PSEL Short &amp; Long"/>
      <sheetName val="Pb PSEL Short &amp; Long"/>
      <sheetName val="Methanol PSEL Short &amp; Long"/>
      <sheetName val="Chloroform PSEL Short &amp; Long"/>
      <sheetName val="Acetone  PSEL Short &amp; Long"/>
      <sheetName val="Summary"/>
      <sheetName val="List of All EUs"/>
      <sheetName val="All EUs summary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Instructions"/>
      <sheetName val="1. Facility Information"/>
      <sheetName val="2. Emissions Units &amp; Activities"/>
      <sheetName val="3. Pollutant Emissions - EF"/>
      <sheetName val="4. Material Balance Activities"/>
      <sheetName val="5. Pollutant Emissions - MB"/>
      <sheetName val="DEQ Pollutant List"/>
      <sheetName val="RevHistory"/>
    </sheetNames>
    <sheetDataSet>
      <sheetData sheetId="0"/>
      <sheetData sheetId="1"/>
      <sheetData sheetId="2"/>
      <sheetData sheetId="3"/>
      <sheetData sheetId="4"/>
      <sheetData sheetId="5"/>
      <sheetData sheetId="6">
        <row r="617">
          <cell r="D617" t="str">
            <v>nickel</v>
          </cell>
        </row>
        <row r="618">
          <cell r="D618" t="str">
            <v>mineral fiber emissions</v>
          </cell>
        </row>
        <row r="619">
          <cell r="D619" t="str">
            <v>PCB</v>
          </cell>
        </row>
        <row r="620">
          <cell r="D620" t="str">
            <v>PAH</v>
          </cell>
        </row>
        <row r="621">
          <cell r="D621" t="str">
            <v>radionuclides</v>
          </cell>
        </row>
        <row r="622">
          <cell r="D622" t="str">
            <v>radon</v>
          </cell>
        </row>
        <row r="623">
          <cell r="D623" t="str">
            <v>teq</v>
          </cell>
        </row>
        <row r="624">
          <cell r="D624" t="str">
            <v>phthalates</v>
          </cell>
        </row>
        <row r="625">
          <cell r="D625" t="str">
            <v>coke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D5C4-2CC0-4309-88C6-AE15212411A8}">
  <sheetPr>
    <pageSetUpPr fitToPage="1"/>
  </sheetPr>
  <dimension ref="A1:BA56"/>
  <sheetViews>
    <sheetView tabSelected="1" topLeftCell="A42" zoomScaleNormal="100" workbookViewId="0">
      <selection activeCell="B50" sqref="B50"/>
    </sheetView>
  </sheetViews>
  <sheetFormatPr defaultColWidth="9.140625" defaultRowHeight="15" customHeight="1" x14ac:dyDescent="0.3"/>
  <cols>
    <col min="1" max="1" width="3.7109375" style="4" customWidth="1"/>
    <col min="2" max="4" width="16.7109375" style="4" customWidth="1"/>
    <col min="5" max="5" width="53" style="4" customWidth="1"/>
    <col min="6" max="6" width="13.7109375" style="5" customWidth="1"/>
    <col min="7" max="7" width="13.42578125" style="5" customWidth="1"/>
    <col min="8" max="8" width="3.5703125" style="5" customWidth="1"/>
    <col min="9" max="9" width="13.42578125" style="5" customWidth="1"/>
    <col min="10" max="10" width="3.5703125" style="5" customWidth="1"/>
    <col min="11" max="11" width="13.42578125" style="5" customWidth="1"/>
    <col min="12" max="12" width="3.5703125" style="4" customWidth="1"/>
    <col min="13" max="16384" width="9.140625" style="4"/>
  </cols>
  <sheetData>
    <row r="1" spans="1:14" s="1" customFormat="1" ht="18" customHeight="1" x14ac:dyDescent="0.3">
      <c r="A1" s="12" t="s">
        <v>30</v>
      </c>
      <c r="B1" s="27"/>
      <c r="C1" s="27"/>
      <c r="D1" s="27"/>
      <c r="E1" s="12"/>
      <c r="F1" s="2"/>
      <c r="G1" s="2"/>
      <c r="H1" s="2"/>
      <c r="I1" s="2"/>
      <c r="J1" s="2"/>
      <c r="K1"/>
    </row>
    <row r="2" spans="1:14" s="1" customFormat="1" ht="18" customHeight="1" x14ac:dyDescent="0.3">
      <c r="A2" s="27"/>
      <c r="B2" s="27"/>
      <c r="C2" s="27"/>
      <c r="D2" s="27"/>
      <c r="E2" s="12"/>
      <c r="F2" s="2"/>
      <c r="G2" s="2"/>
      <c r="H2" s="2"/>
      <c r="I2" s="2"/>
      <c r="J2" s="2"/>
      <c r="K2"/>
    </row>
    <row r="3" spans="1:14" s="1" customFormat="1" ht="18" customHeight="1" x14ac:dyDescent="0.3">
      <c r="A3" s="27" t="s">
        <v>31</v>
      </c>
      <c r="B3" s="27"/>
      <c r="C3" s="27"/>
      <c r="D3" s="27"/>
      <c r="E3" s="12"/>
      <c r="F3" s="2"/>
      <c r="G3" s="2"/>
      <c r="H3" s="2"/>
      <c r="I3" s="2"/>
      <c r="J3" s="2"/>
      <c r="K3"/>
    </row>
    <row r="4" spans="1:14" s="1" customFormat="1" ht="18" customHeight="1" x14ac:dyDescent="0.3">
      <c r="A4" s="27" t="s">
        <v>0</v>
      </c>
      <c r="B4" s="27"/>
      <c r="C4" s="27"/>
      <c r="D4" s="27"/>
      <c r="E4" s="12"/>
      <c r="F4" s="2"/>
      <c r="G4" s="2"/>
      <c r="H4" s="2"/>
      <c r="I4" s="2"/>
      <c r="J4" s="2"/>
      <c r="K4" s="2"/>
    </row>
    <row r="5" spans="1:14" ht="15" customHeight="1" thickBot="1" x14ac:dyDescent="0.35">
      <c r="J5" s="4"/>
    </row>
    <row r="6" spans="1:14" ht="58.5" customHeight="1" thickBot="1" x14ac:dyDescent="0.35">
      <c r="A6" s="121" t="s">
        <v>9</v>
      </c>
      <c r="B6" s="122"/>
      <c r="C6" s="26" t="s">
        <v>36</v>
      </c>
      <c r="D6" s="115" t="s">
        <v>37</v>
      </c>
      <c r="E6" s="22" t="s">
        <v>1</v>
      </c>
      <c r="F6" s="22" t="s">
        <v>2</v>
      </c>
      <c r="G6" s="119" t="s">
        <v>32</v>
      </c>
      <c r="H6" s="120"/>
      <c r="I6" s="119" t="s">
        <v>34</v>
      </c>
      <c r="J6" s="120"/>
      <c r="K6" s="123" t="s">
        <v>35</v>
      </c>
      <c r="L6" s="124"/>
    </row>
    <row r="7" spans="1:14" ht="15" customHeight="1" x14ac:dyDescent="0.3">
      <c r="A7" s="125" t="s">
        <v>13</v>
      </c>
      <c r="B7" s="126"/>
      <c r="C7" s="145">
        <f>D7/365*1.2</f>
        <v>0.57534246575342463</v>
      </c>
      <c r="D7" s="146">
        <v>175</v>
      </c>
      <c r="E7" s="37" t="s">
        <v>21</v>
      </c>
      <c r="F7" s="30" t="s">
        <v>22</v>
      </c>
      <c r="G7" s="10">
        <v>6.0000000000000001E-3</v>
      </c>
      <c r="H7" s="11"/>
      <c r="I7" s="52">
        <f>$C$7/1000*G7</f>
        <v>3.4520547945205476E-6</v>
      </c>
      <c r="J7" s="53"/>
      <c r="K7" s="54">
        <f>$D$7/1000*G7</f>
        <v>1.0499999999999999E-3</v>
      </c>
      <c r="L7" s="55"/>
    </row>
    <row r="8" spans="1:14" ht="15" customHeight="1" x14ac:dyDescent="0.3">
      <c r="A8" s="127"/>
      <c r="B8" s="128"/>
      <c r="C8" s="140"/>
      <c r="D8" s="147"/>
      <c r="E8" s="38" t="s">
        <v>26</v>
      </c>
      <c r="F8" s="47" t="s">
        <v>25</v>
      </c>
      <c r="G8" s="10">
        <f>G7*0.05%</f>
        <v>3.0000000000000001E-6</v>
      </c>
      <c r="H8" s="11"/>
      <c r="I8" s="52">
        <f t="shared" ref="I8" si="0">$C$7/1000*G8</f>
        <v>1.7260273972602739E-9</v>
      </c>
      <c r="J8" s="53"/>
      <c r="K8" s="54">
        <f>$D$7/1000*G8</f>
        <v>5.2499999999999995E-7</v>
      </c>
      <c r="L8" s="55"/>
    </row>
    <row r="9" spans="1:14" ht="15" customHeight="1" x14ac:dyDescent="0.3">
      <c r="A9" s="127"/>
      <c r="B9" s="128"/>
      <c r="C9" s="140"/>
      <c r="D9" s="147"/>
      <c r="E9" s="39" t="s">
        <v>10</v>
      </c>
      <c r="F9" s="47" t="s">
        <v>23</v>
      </c>
      <c r="G9" s="6">
        <v>1E-3</v>
      </c>
      <c r="H9" s="7"/>
      <c r="I9" s="13">
        <f>$C$7/1000*G9</f>
        <v>5.7534246575342459E-7</v>
      </c>
      <c r="J9" s="56"/>
      <c r="K9" s="57">
        <f>$D$7/1000*G9</f>
        <v>1.75E-4</v>
      </c>
      <c r="L9" s="58"/>
    </row>
    <row r="10" spans="1:14" ht="15" customHeight="1" x14ac:dyDescent="0.3">
      <c r="A10" s="127"/>
      <c r="B10" s="128"/>
      <c r="C10" s="140"/>
      <c r="D10" s="147"/>
      <c r="E10" s="39" t="s">
        <v>11</v>
      </c>
      <c r="F10" s="47" t="s">
        <v>24</v>
      </c>
      <c r="G10" s="6">
        <v>1.03</v>
      </c>
      <c r="H10" s="7"/>
      <c r="I10" s="13">
        <f>$C$7/1000*G10</f>
        <v>5.9260273972602741E-4</v>
      </c>
      <c r="J10" s="56"/>
      <c r="K10" s="57">
        <f>$D$7/1000*G10</f>
        <v>0.18024999999999999</v>
      </c>
      <c r="L10" s="58"/>
      <c r="N10"/>
    </row>
    <row r="11" spans="1:14" ht="15" customHeight="1" x14ac:dyDescent="0.3">
      <c r="A11" s="127"/>
      <c r="B11" s="128"/>
      <c r="C11" s="141"/>
      <c r="D11" s="148"/>
      <c r="E11" s="40" t="s">
        <v>12</v>
      </c>
      <c r="F11" s="36">
        <v>365</v>
      </c>
      <c r="G11" s="28">
        <v>2E-3</v>
      </c>
      <c r="H11" s="29"/>
      <c r="I11" s="28">
        <f>$C$7/1000*G11</f>
        <v>1.1506849315068492E-6</v>
      </c>
      <c r="J11" s="59"/>
      <c r="K11" s="60">
        <f>$D$7/1000*G11</f>
        <v>3.5E-4</v>
      </c>
      <c r="L11" s="61"/>
    </row>
    <row r="12" spans="1:14" ht="15" customHeight="1" x14ac:dyDescent="0.3">
      <c r="A12" s="129" t="s">
        <v>15</v>
      </c>
      <c r="B12" s="130"/>
      <c r="C12" s="139">
        <f>D12/365*1.2</f>
        <v>0.21369863013698628</v>
      </c>
      <c r="D12" s="136">
        <v>65</v>
      </c>
      <c r="E12" s="43" t="s">
        <v>21</v>
      </c>
      <c r="F12" s="30" t="s">
        <v>22</v>
      </c>
      <c r="G12" s="45">
        <v>1E-3</v>
      </c>
      <c r="H12" s="46"/>
      <c r="I12" s="45">
        <f>$C$12/1000*G12</f>
        <v>2.1369863013698629E-7</v>
      </c>
      <c r="J12" s="62"/>
      <c r="K12" s="63">
        <f>$D$12/1000*G12</f>
        <v>6.5000000000000008E-5</v>
      </c>
      <c r="L12" s="64"/>
    </row>
    <row r="13" spans="1:14" ht="15" customHeight="1" x14ac:dyDescent="0.3">
      <c r="A13" s="127"/>
      <c r="B13" s="128"/>
      <c r="C13" s="140"/>
      <c r="D13" s="137"/>
      <c r="E13" s="39" t="s">
        <v>26</v>
      </c>
      <c r="F13" s="47" t="s">
        <v>25</v>
      </c>
      <c r="G13" s="13">
        <f>G12*5%</f>
        <v>5.0000000000000002E-5</v>
      </c>
      <c r="H13" s="7"/>
      <c r="I13" s="13">
        <f>$C$12/1000*G13</f>
        <v>1.0684931506849314E-8</v>
      </c>
      <c r="J13" s="56"/>
      <c r="K13" s="57">
        <f>$D$12/1000*G13</f>
        <v>3.2500000000000002E-6</v>
      </c>
      <c r="L13" s="58"/>
    </row>
    <row r="14" spans="1:14" ht="15" customHeight="1" x14ac:dyDescent="0.3">
      <c r="A14" s="127"/>
      <c r="B14" s="128"/>
      <c r="C14" s="140"/>
      <c r="D14" s="137"/>
      <c r="E14" s="39" t="s">
        <v>10</v>
      </c>
      <c r="F14" s="47" t="s">
        <v>23</v>
      </c>
      <c r="G14" s="13">
        <v>1E-3</v>
      </c>
      <c r="H14" s="7"/>
      <c r="I14" s="13">
        <f>$C$12/1000*G14</f>
        <v>2.1369863013698629E-7</v>
      </c>
      <c r="J14" s="56"/>
      <c r="K14" s="57">
        <f>$D$12/1000*G14</f>
        <v>6.5000000000000008E-5</v>
      </c>
      <c r="L14" s="58"/>
    </row>
    <row r="15" spans="1:14" ht="15" customHeight="1" x14ac:dyDescent="0.3">
      <c r="A15" s="127"/>
      <c r="B15" s="128"/>
      <c r="C15" s="140"/>
      <c r="D15" s="137"/>
      <c r="E15" s="39" t="s">
        <v>11</v>
      </c>
      <c r="F15" s="47" t="s">
        <v>24</v>
      </c>
      <c r="G15" s="13">
        <v>0.318</v>
      </c>
      <c r="H15" s="7"/>
      <c r="I15" s="13">
        <f>$C$12/1000*G15</f>
        <v>6.7956164383561638E-5</v>
      </c>
      <c r="J15" s="56"/>
      <c r="K15" s="57">
        <f>$D$12/1000*G15</f>
        <v>2.0670000000000001E-2</v>
      </c>
      <c r="L15" s="58"/>
    </row>
    <row r="16" spans="1:14" ht="15" customHeight="1" x14ac:dyDescent="0.3">
      <c r="A16" s="131"/>
      <c r="B16" s="132"/>
      <c r="C16" s="141"/>
      <c r="D16" s="138"/>
      <c r="E16" s="48" t="s">
        <v>12</v>
      </c>
      <c r="F16" s="49">
        <v>365</v>
      </c>
      <c r="G16" s="50">
        <v>1E-3</v>
      </c>
      <c r="H16" s="51"/>
      <c r="I16" s="50">
        <f>$C$12/1000*G16</f>
        <v>2.1369863013698629E-7</v>
      </c>
      <c r="J16" s="65"/>
      <c r="K16" s="66">
        <f t="shared" ref="K16" si="1">$D$12/1000*G16</f>
        <v>6.5000000000000008E-5</v>
      </c>
      <c r="L16" s="67"/>
    </row>
    <row r="17" spans="1:12" ht="15" customHeight="1" x14ac:dyDescent="0.3">
      <c r="A17" s="129" t="s">
        <v>16</v>
      </c>
      <c r="B17" s="130"/>
      <c r="C17" s="139">
        <f>D17/365*1.2</f>
        <v>0.11506849315068492</v>
      </c>
      <c r="D17" s="136">
        <v>35</v>
      </c>
      <c r="E17" s="41" t="s">
        <v>21</v>
      </c>
      <c r="F17" s="30" t="s">
        <v>22</v>
      </c>
      <c r="G17" s="31">
        <v>0.52800000000000002</v>
      </c>
      <c r="H17" s="32"/>
      <c r="I17" s="31">
        <f>$C$17/1000*G17</f>
        <v>6.0756164383561632E-5</v>
      </c>
      <c r="J17" s="68"/>
      <c r="K17" s="69">
        <f>$D$17/1000*G17</f>
        <v>1.8480000000000003E-2</v>
      </c>
      <c r="L17" s="70"/>
    </row>
    <row r="18" spans="1:12" ht="15" customHeight="1" x14ac:dyDescent="0.3">
      <c r="A18" s="127"/>
      <c r="B18" s="128"/>
      <c r="C18" s="140"/>
      <c r="D18" s="137"/>
      <c r="E18" s="39" t="s">
        <v>26</v>
      </c>
      <c r="F18" s="47" t="s">
        <v>25</v>
      </c>
      <c r="G18" s="13">
        <v>0.01</v>
      </c>
      <c r="H18" s="7"/>
      <c r="I18" s="13">
        <f t="shared" ref="I18:I20" si="2">$C$17/1000*G18</f>
        <v>1.1506849315068492E-6</v>
      </c>
      <c r="J18" s="56"/>
      <c r="K18" s="57">
        <f t="shared" ref="K18:K20" si="3">$D$17/1000*G18</f>
        <v>3.5000000000000005E-4</v>
      </c>
      <c r="L18" s="58"/>
    </row>
    <row r="19" spans="1:12" ht="15" customHeight="1" x14ac:dyDescent="0.3">
      <c r="A19" s="127"/>
      <c r="B19" s="128"/>
      <c r="C19" s="140"/>
      <c r="D19" s="137"/>
      <c r="E19" s="39" t="s">
        <v>11</v>
      </c>
      <c r="F19" s="47" t="s">
        <v>24</v>
      </c>
      <c r="G19" s="13">
        <v>0.245</v>
      </c>
      <c r="H19" s="7"/>
      <c r="I19" s="13">
        <f t="shared" si="2"/>
        <v>2.8191780821917802E-5</v>
      </c>
      <c r="J19" s="56"/>
      <c r="K19" s="57">
        <f t="shared" si="3"/>
        <v>8.575000000000001E-3</v>
      </c>
      <c r="L19" s="58"/>
    </row>
    <row r="20" spans="1:12" ht="15" customHeight="1" x14ac:dyDescent="0.3">
      <c r="A20" s="131"/>
      <c r="B20" s="132"/>
      <c r="C20" s="141"/>
      <c r="D20" s="138"/>
      <c r="E20" s="42" t="s">
        <v>12</v>
      </c>
      <c r="F20" s="33">
        <v>365</v>
      </c>
      <c r="G20" s="34">
        <v>0.22600000000000001</v>
      </c>
      <c r="H20" s="35"/>
      <c r="I20" s="34">
        <f t="shared" si="2"/>
        <v>2.6005479452054792E-5</v>
      </c>
      <c r="J20" s="71"/>
      <c r="K20" s="72">
        <f t="shared" si="3"/>
        <v>7.9100000000000004E-3</v>
      </c>
      <c r="L20" s="73"/>
    </row>
    <row r="21" spans="1:12" ht="15" customHeight="1" x14ac:dyDescent="0.3">
      <c r="A21" s="129" t="s">
        <v>17</v>
      </c>
      <c r="B21" s="130"/>
      <c r="C21" s="133">
        <f>D21/365*1.2</f>
        <v>8.2191780821917804E-2</v>
      </c>
      <c r="D21" s="136">
        <v>25</v>
      </c>
      <c r="E21" s="41" t="s">
        <v>21</v>
      </c>
      <c r="F21" s="30" t="s">
        <v>22</v>
      </c>
      <c r="G21" s="31">
        <v>0.52400000000000002</v>
      </c>
      <c r="H21" s="32"/>
      <c r="I21" s="31">
        <f>$C$21/1000*G21</f>
        <v>4.3068493150684929E-5</v>
      </c>
      <c r="J21" s="68"/>
      <c r="K21" s="69">
        <f>$D$21/1000*G21</f>
        <v>1.3100000000000001E-2</v>
      </c>
      <c r="L21" s="70"/>
    </row>
    <row r="22" spans="1:12" ht="15" customHeight="1" x14ac:dyDescent="0.3">
      <c r="A22" s="127"/>
      <c r="B22" s="128"/>
      <c r="C22" s="134"/>
      <c r="D22" s="137"/>
      <c r="E22" s="39" t="s">
        <v>26</v>
      </c>
      <c r="F22" s="47" t="s">
        <v>25</v>
      </c>
      <c r="G22" s="13">
        <f>G21*5%</f>
        <v>2.6200000000000001E-2</v>
      </c>
      <c r="H22" s="7"/>
      <c r="I22" s="13">
        <f t="shared" ref="I22:I25" si="4">$C$21/1000*G22</f>
        <v>2.1534246575342465E-6</v>
      </c>
      <c r="J22" s="56"/>
      <c r="K22" s="57">
        <f>$D$21/1000*G22</f>
        <v>6.5500000000000009E-4</v>
      </c>
      <c r="L22" s="58"/>
    </row>
    <row r="23" spans="1:12" ht="15" customHeight="1" x14ac:dyDescent="0.3">
      <c r="A23" s="127"/>
      <c r="B23" s="128"/>
      <c r="C23" s="134"/>
      <c r="D23" s="137"/>
      <c r="E23" s="39" t="s">
        <v>10</v>
      </c>
      <c r="F23" s="47" t="s">
        <v>23</v>
      </c>
      <c r="G23" s="13">
        <v>1E-3</v>
      </c>
      <c r="H23" s="7"/>
      <c r="I23" s="13">
        <f t="shared" si="4"/>
        <v>8.2191780821917793E-8</v>
      </c>
      <c r="J23" s="56"/>
      <c r="K23" s="57">
        <f>$D$21/1000*G23</f>
        <v>2.5000000000000001E-5</v>
      </c>
      <c r="L23" s="58"/>
    </row>
    <row r="24" spans="1:12" ht="15" customHeight="1" x14ac:dyDescent="0.3">
      <c r="A24" s="127"/>
      <c r="B24" s="128"/>
      <c r="C24" s="134"/>
      <c r="D24" s="137"/>
      <c r="E24" s="39" t="s">
        <v>11</v>
      </c>
      <c r="F24" s="47" t="s">
        <v>24</v>
      </c>
      <c r="G24" s="13">
        <v>0.34599999999999997</v>
      </c>
      <c r="H24" s="7"/>
      <c r="I24" s="13">
        <f t="shared" si="4"/>
        <v>2.8438356164383557E-5</v>
      </c>
      <c r="J24" s="56"/>
      <c r="K24" s="57">
        <f>$D$21/1000*G24</f>
        <v>8.6499999999999997E-3</v>
      </c>
      <c r="L24" s="58"/>
    </row>
    <row r="25" spans="1:12" ht="15" customHeight="1" x14ac:dyDescent="0.3">
      <c r="A25" s="131"/>
      <c r="B25" s="132"/>
      <c r="C25" s="135"/>
      <c r="D25" s="138"/>
      <c r="E25" s="42" t="s">
        <v>12</v>
      </c>
      <c r="F25" s="33">
        <v>365</v>
      </c>
      <c r="G25" s="34">
        <v>0.184</v>
      </c>
      <c r="H25" s="35"/>
      <c r="I25" s="34">
        <f t="shared" si="4"/>
        <v>1.5123287671232874E-5</v>
      </c>
      <c r="J25" s="71"/>
      <c r="K25" s="72">
        <f>$D$21/1000*G25</f>
        <v>4.5999999999999999E-3</v>
      </c>
      <c r="L25" s="73"/>
    </row>
    <row r="26" spans="1:12" ht="15" customHeight="1" x14ac:dyDescent="0.3">
      <c r="A26" s="129" t="s">
        <v>18</v>
      </c>
      <c r="B26" s="130"/>
      <c r="C26" s="139">
        <f>D26/365*1.2</f>
        <v>0.16438356164383561</v>
      </c>
      <c r="D26" s="136">
        <v>50</v>
      </c>
      <c r="E26" s="43" t="s">
        <v>21</v>
      </c>
      <c r="F26" s="44" t="s">
        <v>22</v>
      </c>
      <c r="G26" s="45">
        <v>3.0000000000000001E-3</v>
      </c>
      <c r="H26" s="46"/>
      <c r="I26" s="45">
        <f>$C$26/1000*G26</f>
        <v>4.9315068493150684E-7</v>
      </c>
      <c r="J26" s="62"/>
      <c r="K26" s="63">
        <f>$D$26/1000*G26</f>
        <v>1.5000000000000001E-4</v>
      </c>
      <c r="L26" s="75"/>
    </row>
    <row r="27" spans="1:12" ht="15" customHeight="1" x14ac:dyDescent="0.3">
      <c r="A27" s="127"/>
      <c r="B27" s="128"/>
      <c r="C27" s="140"/>
      <c r="D27" s="137"/>
      <c r="E27" s="39" t="s">
        <v>26</v>
      </c>
      <c r="F27" s="47" t="s">
        <v>25</v>
      </c>
      <c r="G27" s="13">
        <v>1E-3</v>
      </c>
      <c r="H27" s="7"/>
      <c r="I27" s="13">
        <f>$C$26/1000*G27</f>
        <v>1.6438356164383559E-7</v>
      </c>
      <c r="J27" s="56"/>
      <c r="K27" s="57">
        <f>$D$26/1000*G27</f>
        <v>5.0000000000000002E-5</v>
      </c>
      <c r="L27" s="74"/>
    </row>
    <row r="28" spans="1:12" ht="15" customHeight="1" x14ac:dyDescent="0.3">
      <c r="A28" s="127"/>
      <c r="B28" s="128"/>
      <c r="C28" s="140"/>
      <c r="D28" s="137"/>
      <c r="E28" s="39" t="s">
        <v>11</v>
      </c>
      <c r="F28" s="47" t="s">
        <v>24</v>
      </c>
      <c r="G28" s="13">
        <v>0.99099999999999999</v>
      </c>
      <c r="H28" s="7"/>
      <c r="I28" s="13">
        <f t="shared" ref="I28:I29" si="5">$C$26/1000*G28</f>
        <v>1.6290410958904106E-4</v>
      </c>
      <c r="J28" s="56"/>
      <c r="K28" s="57">
        <f t="shared" ref="K28:K29" si="6">$D$26/1000*G28</f>
        <v>4.9550000000000004E-2</v>
      </c>
      <c r="L28" s="74"/>
    </row>
    <row r="29" spans="1:12" ht="15" customHeight="1" x14ac:dyDescent="0.3">
      <c r="A29" s="131"/>
      <c r="B29" s="132"/>
      <c r="C29" s="141"/>
      <c r="D29" s="138"/>
      <c r="E29" s="48" t="s">
        <v>12</v>
      </c>
      <c r="F29" s="49">
        <v>365</v>
      </c>
      <c r="G29" s="50">
        <v>4.0000000000000001E-3</v>
      </c>
      <c r="H29" s="51"/>
      <c r="I29" s="50">
        <f t="shared" si="5"/>
        <v>6.5753424657534235E-7</v>
      </c>
      <c r="J29" s="65"/>
      <c r="K29" s="66">
        <f t="shared" si="6"/>
        <v>2.0000000000000001E-4</v>
      </c>
      <c r="L29" s="76"/>
    </row>
    <row r="30" spans="1:12" ht="15" customHeight="1" x14ac:dyDescent="0.3">
      <c r="A30" s="129" t="s">
        <v>20</v>
      </c>
      <c r="B30" s="130"/>
      <c r="C30" s="133">
        <f>D30/365*1.2</f>
        <v>1.643835616438356E-2</v>
      </c>
      <c r="D30" s="142">
        <v>5</v>
      </c>
      <c r="E30" s="41" t="s">
        <v>21</v>
      </c>
      <c r="F30" s="30" t="s">
        <v>22</v>
      </c>
      <c r="G30" s="31">
        <v>4.0000000000000001E-3</v>
      </c>
      <c r="H30" s="32"/>
      <c r="I30" s="31">
        <f>$C$30/1000*G30</f>
        <v>6.5753424657534243E-8</v>
      </c>
      <c r="J30" s="68"/>
      <c r="K30" s="69">
        <f>$D$30/1000*G30</f>
        <v>2.0000000000000002E-5</v>
      </c>
      <c r="L30" s="70"/>
    </row>
    <row r="31" spans="1:12" ht="15" customHeight="1" x14ac:dyDescent="0.3">
      <c r="A31" s="127"/>
      <c r="B31" s="128"/>
      <c r="C31" s="134"/>
      <c r="D31" s="143"/>
      <c r="E31" s="39" t="s">
        <v>26</v>
      </c>
      <c r="F31" s="47" t="s">
        <v>25</v>
      </c>
      <c r="G31" s="6">
        <f>G30*0.05%</f>
        <v>1.9999999999999999E-6</v>
      </c>
      <c r="H31" s="7"/>
      <c r="I31" s="13">
        <f t="shared" ref="I31:I34" si="7">$C$30/1000*G31</f>
        <v>3.2876712328767118E-11</v>
      </c>
      <c r="J31" s="56"/>
      <c r="K31" s="57">
        <f t="shared" ref="K31:K34" si="8">$D$30/1000*G31</f>
        <v>1E-8</v>
      </c>
      <c r="L31" s="58"/>
    </row>
    <row r="32" spans="1:12" ht="15" customHeight="1" x14ac:dyDescent="0.3">
      <c r="A32" s="127"/>
      <c r="B32" s="128"/>
      <c r="C32" s="134"/>
      <c r="D32" s="143"/>
      <c r="E32" s="39" t="s">
        <v>10</v>
      </c>
      <c r="F32" s="47" t="s">
        <v>23</v>
      </c>
      <c r="G32" s="13">
        <v>1E-3</v>
      </c>
      <c r="H32" s="7"/>
      <c r="I32" s="13">
        <f t="shared" si="7"/>
        <v>1.6438356164383561E-8</v>
      </c>
      <c r="J32" s="56"/>
      <c r="K32" s="57">
        <f t="shared" si="8"/>
        <v>5.0000000000000004E-6</v>
      </c>
      <c r="L32" s="58"/>
    </row>
    <row r="33" spans="1:14" ht="15" customHeight="1" x14ac:dyDescent="0.3">
      <c r="A33" s="127"/>
      <c r="B33" s="128"/>
      <c r="C33" s="134"/>
      <c r="D33" s="143"/>
      <c r="E33" s="39" t="s">
        <v>11</v>
      </c>
      <c r="F33" s="47" t="s">
        <v>24</v>
      </c>
      <c r="G33" s="13">
        <v>0.94499999999999995</v>
      </c>
      <c r="H33" s="7"/>
      <c r="I33" s="13">
        <f>$C$30/1000*G33</f>
        <v>1.5534246575342464E-5</v>
      </c>
      <c r="J33" s="56"/>
      <c r="K33" s="57">
        <f>$D$30/1000*G33</f>
        <v>4.725E-3</v>
      </c>
      <c r="L33" s="58"/>
    </row>
    <row r="34" spans="1:14" ht="15" customHeight="1" x14ac:dyDescent="0.3">
      <c r="A34" s="131"/>
      <c r="B34" s="132"/>
      <c r="C34" s="135"/>
      <c r="D34" s="144"/>
      <c r="E34" s="42" t="s">
        <v>12</v>
      </c>
      <c r="F34" s="33">
        <v>365</v>
      </c>
      <c r="G34" s="34">
        <v>2E-3</v>
      </c>
      <c r="H34" s="35"/>
      <c r="I34" s="34">
        <f t="shared" si="7"/>
        <v>3.2876712328767121E-8</v>
      </c>
      <c r="J34" s="71"/>
      <c r="K34" s="72">
        <f t="shared" si="8"/>
        <v>1.0000000000000001E-5</v>
      </c>
      <c r="L34" s="73"/>
    </row>
    <row r="35" spans="1:14" ht="15" customHeight="1" x14ac:dyDescent="0.3">
      <c r="A35" s="129" t="s">
        <v>19</v>
      </c>
      <c r="B35" s="130"/>
      <c r="C35" s="139">
        <f>D35/365*1.2</f>
        <v>0.24657534246575341</v>
      </c>
      <c r="D35" s="136">
        <v>75</v>
      </c>
      <c r="E35" s="41" t="s">
        <v>21</v>
      </c>
      <c r="F35" s="30" t="s">
        <v>22</v>
      </c>
      <c r="G35" s="31">
        <v>0.35299999999999998</v>
      </c>
      <c r="H35" s="32"/>
      <c r="I35" s="31">
        <f>$C$35/1000*G35</f>
        <v>8.704109589041095E-5</v>
      </c>
      <c r="J35" s="68"/>
      <c r="K35" s="69">
        <f>$D$35/1000*G35</f>
        <v>2.6474999999999999E-2</v>
      </c>
      <c r="L35" s="70"/>
    </row>
    <row r="36" spans="1:14" ht="15" customHeight="1" x14ac:dyDescent="0.3">
      <c r="A36" s="127"/>
      <c r="B36" s="128"/>
      <c r="C36" s="140"/>
      <c r="D36" s="137"/>
      <c r="E36" s="39" t="s">
        <v>26</v>
      </c>
      <c r="F36" s="47" t="s">
        <v>25</v>
      </c>
      <c r="G36" s="13">
        <f>G35*5%</f>
        <v>1.7649999999999999E-2</v>
      </c>
      <c r="H36" s="7"/>
      <c r="I36" s="13">
        <f>$C$35/1000*G36</f>
        <v>4.3520547945205478E-6</v>
      </c>
      <c r="J36" s="56"/>
      <c r="K36" s="57">
        <f>$D$35/1000*G36</f>
        <v>1.3237499999999998E-3</v>
      </c>
      <c r="L36" s="58"/>
    </row>
    <row r="37" spans="1:14" ht="15" customHeight="1" x14ac:dyDescent="0.3">
      <c r="A37" s="127"/>
      <c r="B37" s="128"/>
      <c r="C37" s="140"/>
      <c r="D37" s="137"/>
      <c r="E37" s="39" t="s">
        <v>11</v>
      </c>
      <c r="F37" s="47" t="s">
        <v>24</v>
      </c>
      <c r="G37" s="13">
        <v>7.0000000000000007E-2</v>
      </c>
      <c r="H37" s="7"/>
      <c r="I37" s="13">
        <f>$C$35/1000*G37</f>
        <v>1.726027397260274E-5</v>
      </c>
      <c r="J37" s="56"/>
      <c r="K37" s="57">
        <f>$D$35/1000*G37</f>
        <v>5.2500000000000003E-3</v>
      </c>
      <c r="L37" s="58"/>
    </row>
    <row r="38" spans="1:14" ht="15" customHeight="1" x14ac:dyDescent="0.3">
      <c r="A38" s="131"/>
      <c r="B38" s="132"/>
      <c r="C38" s="141"/>
      <c r="D38" s="138"/>
      <c r="E38" s="42" t="s">
        <v>12</v>
      </c>
      <c r="F38" s="33">
        <v>365</v>
      </c>
      <c r="G38" s="34">
        <v>1.25</v>
      </c>
      <c r="H38" s="35"/>
      <c r="I38" s="34">
        <f>$C$35/1000*G38</f>
        <v>3.0821917808219177E-4</v>
      </c>
      <c r="J38" s="71"/>
      <c r="K38" s="72">
        <f t="shared" ref="K38" si="9">$D$35/1000*G38</f>
        <v>9.375E-2</v>
      </c>
      <c r="L38" s="73"/>
    </row>
    <row r="39" spans="1:14" ht="15" customHeight="1" x14ac:dyDescent="0.3">
      <c r="A39" s="129" t="s">
        <v>27</v>
      </c>
      <c r="B39" s="130"/>
      <c r="C39" s="139">
        <f>D39/365*1.2</f>
        <v>0.27945205479452051</v>
      </c>
      <c r="D39" s="136">
        <v>85</v>
      </c>
      <c r="E39" s="41" t="s">
        <v>21</v>
      </c>
      <c r="F39" s="30" t="s">
        <v>22</v>
      </c>
      <c r="G39" s="31">
        <v>0.42</v>
      </c>
      <c r="H39" s="32"/>
      <c r="I39" s="31">
        <f>$C$39/1000*G39</f>
        <v>1.1736986301369861E-4</v>
      </c>
      <c r="J39" s="68"/>
      <c r="K39" s="69">
        <f>$D$39/1000*G39</f>
        <v>3.5700000000000003E-2</v>
      </c>
      <c r="L39" s="70"/>
    </row>
    <row r="40" spans="1:14" ht="15" customHeight="1" x14ac:dyDescent="0.3">
      <c r="A40" s="127"/>
      <c r="B40" s="128"/>
      <c r="C40" s="140"/>
      <c r="D40" s="137"/>
      <c r="E40" s="39" t="s">
        <v>26</v>
      </c>
      <c r="F40" s="47" t="s">
        <v>25</v>
      </c>
      <c r="G40" s="6">
        <f>G39*0.05%</f>
        <v>2.1000000000000001E-4</v>
      </c>
      <c r="H40" s="7"/>
      <c r="I40" s="13">
        <f>$C$39/1000*G40</f>
        <v>5.8684931506849309E-8</v>
      </c>
      <c r="J40" s="56"/>
      <c r="K40" s="57">
        <f>$D$39/1000*G40</f>
        <v>1.7850000000000004E-5</v>
      </c>
      <c r="L40" s="58"/>
    </row>
    <row r="41" spans="1:14" ht="15" customHeight="1" x14ac:dyDescent="0.3">
      <c r="A41" s="127"/>
      <c r="B41" s="128"/>
      <c r="C41" s="140"/>
      <c r="D41" s="137"/>
      <c r="E41" s="39" t="s">
        <v>11</v>
      </c>
      <c r="F41" s="47" t="s">
        <v>24</v>
      </c>
      <c r="G41" s="13">
        <v>4.2999999999999997E-2</v>
      </c>
      <c r="H41" s="7"/>
      <c r="I41" s="13">
        <f>$C$39/1000*G41</f>
        <v>1.2016438356164381E-5</v>
      </c>
      <c r="J41" s="56"/>
      <c r="K41" s="57">
        <f>$D$39/1000*G41</f>
        <v>3.6549999999999998E-3</v>
      </c>
      <c r="L41" s="58"/>
    </row>
    <row r="42" spans="1:14" ht="15" customHeight="1" thickBot="1" x14ac:dyDescent="0.35">
      <c r="A42" s="160"/>
      <c r="B42" s="161"/>
      <c r="C42" s="150"/>
      <c r="D42" s="149"/>
      <c r="E42" s="79" t="s">
        <v>12</v>
      </c>
      <c r="F42" s="80">
        <v>365</v>
      </c>
      <c r="G42" s="81">
        <v>0.247</v>
      </c>
      <c r="H42" s="82"/>
      <c r="I42" s="81">
        <f>$C$39/1000*G42</f>
        <v>6.9024657534246569E-5</v>
      </c>
      <c r="J42" s="83"/>
      <c r="K42" s="84">
        <f>$D$39/1000*G42</f>
        <v>2.0995E-2</v>
      </c>
      <c r="L42" s="85"/>
    </row>
    <row r="43" spans="1:14" ht="15" customHeight="1" x14ac:dyDescent="0.3">
      <c r="A43" s="151" t="s">
        <v>28</v>
      </c>
      <c r="B43" s="152"/>
      <c r="C43" s="152"/>
      <c r="D43" s="153"/>
      <c r="E43" s="92" t="s">
        <v>21</v>
      </c>
      <c r="F43" s="93" t="s">
        <v>22</v>
      </c>
      <c r="G43" s="86" t="s">
        <v>3</v>
      </c>
      <c r="H43" s="87"/>
      <c r="I43" s="88">
        <f>SUMIF($F$7:$F$42,$F43,I$7:I$42)</f>
        <v>3.1246027397260272E-4</v>
      </c>
      <c r="J43" s="89"/>
      <c r="K43" s="90">
        <f>SUMIF($F$7:$F$42,$F43,K$7:K$42)</f>
        <v>9.5039999999999999E-2</v>
      </c>
      <c r="L43" s="91"/>
    </row>
    <row r="44" spans="1:14" ht="15" customHeight="1" x14ac:dyDescent="0.3">
      <c r="A44" s="154"/>
      <c r="B44" s="155"/>
      <c r="C44" s="155"/>
      <c r="D44" s="156"/>
      <c r="E44" s="94" t="s">
        <v>26</v>
      </c>
      <c r="F44" s="95" t="s">
        <v>25</v>
      </c>
      <c r="G44" s="96" t="s">
        <v>3</v>
      </c>
      <c r="H44" s="97"/>
      <c r="I44" s="98">
        <f t="shared" ref="I44:I46" si="10">SUMIF($F$7:$F$42,$F44,I$7:I$42)</f>
        <v>7.8916767123287678E-6</v>
      </c>
      <c r="J44" s="99"/>
      <c r="K44" s="100">
        <f>SUMIF($F$7:$F$42,$F44,K$7:K$42)</f>
        <v>2.4003849999999997E-3</v>
      </c>
      <c r="L44" s="101"/>
    </row>
    <row r="45" spans="1:14" ht="15" customHeight="1" x14ac:dyDescent="0.3">
      <c r="A45" s="154"/>
      <c r="B45" s="155"/>
      <c r="C45" s="155"/>
      <c r="D45" s="156"/>
      <c r="E45" s="94" t="s">
        <v>10</v>
      </c>
      <c r="F45" s="102" t="s">
        <v>23</v>
      </c>
      <c r="G45" s="96" t="s">
        <v>3</v>
      </c>
      <c r="H45" s="97"/>
      <c r="I45" s="98">
        <f t="shared" si="10"/>
        <v>8.8767123287671216E-7</v>
      </c>
      <c r="J45" s="99"/>
      <c r="K45" s="100">
        <f>SUMIF($F$7:$F$42,$F45,K$7:K$42)</f>
        <v>2.7E-4</v>
      </c>
      <c r="L45" s="101"/>
    </row>
    <row r="46" spans="1:14" ht="15" customHeight="1" x14ac:dyDescent="0.3">
      <c r="A46" s="154"/>
      <c r="B46" s="155"/>
      <c r="C46" s="155"/>
      <c r="D46" s="156"/>
      <c r="E46" s="94" t="s">
        <v>11</v>
      </c>
      <c r="F46" s="103" t="s">
        <v>24</v>
      </c>
      <c r="G46" s="96" t="s">
        <v>3</v>
      </c>
      <c r="H46" s="97"/>
      <c r="I46" s="98">
        <f t="shared" si="10"/>
        <v>9.2490410958904101E-4</v>
      </c>
      <c r="J46" s="99"/>
      <c r="K46" s="100">
        <f>SUMIF($F$7:$F$42,$F46,K$7:K$42)</f>
        <v>0.28132499999999994</v>
      </c>
      <c r="L46" s="101"/>
      <c r="N46" s="112"/>
    </row>
    <row r="47" spans="1:14" ht="15" customHeight="1" thickBot="1" x14ac:dyDescent="0.35">
      <c r="A47" s="157"/>
      <c r="B47" s="158"/>
      <c r="C47" s="158"/>
      <c r="D47" s="159"/>
      <c r="E47" s="104" t="s">
        <v>12</v>
      </c>
      <c r="F47" s="105">
        <v>365</v>
      </c>
      <c r="G47" s="106" t="s">
        <v>3</v>
      </c>
      <c r="H47" s="107"/>
      <c r="I47" s="108">
        <f>SUMIF($F$7:$F$42,$F47,I$7:I$42)</f>
        <v>4.2042739726027396E-4</v>
      </c>
      <c r="J47" s="109"/>
      <c r="K47" s="110">
        <f>SUMIF($F$7:$F$42,$F47,K$7:K$42)</f>
        <v>0.12787999999999999</v>
      </c>
      <c r="L47" s="111"/>
      <c r="N47" s="112"/>
    </row>
    <row r="48" spans="1:14" ht="15" customHeight="1" x14ac:dyDescent="0.3">
      <c r="A48" s="8" t="s">
        <v>4</v>
      </c>
      <c r="B48" s="8"/>
      <c r="C48" s="8"/>
      <c r="D48" s="8"/>
      <c r="E48" s="9"/>
      <c r="F48" s="9"/>
      <c r="G48" s="9"/>
      <c r="H48" s="9"/>
      <c r="I48" s="9"/>
      <c r="J48" s="9"/>
      <c r="K48"/>
    </row>
    <row r="49" spans="1:53" ht="15" customHeight="1" x14ac:dyDescent="0.3">
      <c r="A49" s="114" t="s">
        <v>6</v>
      </c>
      <c r="B49" s="17" t="s">
        <v>40</v>
      </c>
      <c r="C49" s="16"/>
      <c r="D49" s="16"/>
      <c r="E49" s="21"/>
      <c r="F49" s="21"/>
      <c r="G49" s="21"/>
      <c r="H49" s="21"/>
      <c r="I49" s="113"/>
      <c r="J49" s="9"/>
      <c r="K49" s="113"/>
    </row>
    <row r="50" spans="1:53" ht="15" customHeight="1" x14ac:dyDescent="0.3">
      <c r="A50" s="114" t="s">
        <v>29</v>
      </c>
      <c r="B50" s="17" t="s">
        <v>14</v>
      </c>
      <c r="C50" s="17"/>
      <c r="D50" s="17"/>
      <c r="E50" s="77"/>
      <c r="F50" s="21"/>
      <c r="G50" s="21"/>
      <c r="H50" s="21"/>
      <c r="I50" s="113"/>
      <c r="J50" s="9"/>
      <c r="K50" s="113"/>
    </row>
    <row r="51" spans="1:53" ht="15" customHeight="1" x14ac:dyDescent="0.3">
      <c r="A51" s="78"/>
      <c r="B51" s="78"/>
      <c r="C51" s="78"/>
      <c r="D51" s="78"/>
      <c r="E51" s="21"/>
      <c r="F51" s="21"/>
      <c r="G51" s="21"/>
      <c r="H51" s="21"/>
      <c r="I51" s="9"/>
      <c r="J51" s="9"/>
      <c r="K51" s="9"/>
    </row>
    <row r="52" spans="1:53" ht="15" customHeight="1" x14ac:dyDescent="0.3">
      <c r="A52" s="116" t="s">
        <v>5</v>
      </c>
      <c r="B52" s="116"/>
      <c r="C52" s="116"/>
      <c r="D52" s="116"/>
      <c r="E52" s="117"/>
      <c r="F52" s="117"/>
      <c r="G52" s="117"/>
      <c r="H52" s="117"/>
      <c r="I52" s="117"/>
      <c r="J52" s="117"/>
      <c r="K52" s="117"/>
      <c r="L52" s="118"/>
    </row>
    <row r="53" spans="1:53" s="3" customFormat="1" ht="15" customHeight="1" x14ac:dyDescent="0.3">
      <c r="A53" s="14" t="s">
        <v>7</v>
      </c>
      <c r="B53" s="17" t="s">
        <v>38</v>
      </c>
      <c r="C53" s="17"/>
      <c r="D53" s="17"/>
      <c r="E53" s="8"/>
      <c r="F53" s="23"/>
      <c r="G53" s="24"/>
      <c r="H53" s="24"/>
      <c r="I53" s="24"/>
      <c r="J53" s="24"/>
      <c r="K53" s="24"/>
      <c r="L53" s="24"/>
      <c r="M53" s="19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</row>
    <row r="54" spans="1:53" s="3" customFormat="1" ht="15" customHeight="1" x14ac:dyDescent="0.3">
      <c r="A54" s="14"/>
      <c r="B54" s="17" t="s">
        <v>39</v>
      </c>
      <c r="C54" s="17"/>
      <c r="D54" s="17"/>
      <c r="E54" s="8"/>
      <c r="F54" s="23"/>
      <c r="G54" s="24"/>
      <c r="H54" s="24"/>
      <c r="I54" s="24"/>
      <c r="J54" s="24"/>
      <c r="K54" s="24"/>
      <c r="L54" s="24"/>
      <c r="M54" s="19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</row>
    <row r="55" spans="1:53" s="3" customFormat="1" ht="15" customHeight="1" x14ac:dyDescent="0.3">
      <c r="A55" s="14" t="s">
        <v>8</v>
      </c>
      <c r="B55" s="17" t="s">
        <v>33</v>
      </c>
      <c r="C55" s="8"/>
      <c r="D55" s="8"/>
      <c r="E55" s="25"/>
      <c r="F55" s="23"/>
      <c r="G55" s="24"/>
      <c r="H55" s="24"/>
      <c r="I55" s="24"/>
      <c r="J55" s="24"/>
      <c r="K55" s="24"/>
      <c r="L55" s="24"/>
      <c r="M55" s="19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</row>
    <row r="56" spans="1:53" ht="15" customHeight="1" x14ac:dyDescent="0.3">
      <c r="A56" s="18"/>
      <c r="B56" s="18"/>
      <c r="C56" s="18"/>
      <c r="D56" s="18"/>
      <c r="E56" s="20"/>
      <c r="F56" s="21"/>
      <c r="G56" s="21"/>
      <c r="H56" s="21"/>
      <c r="I56" s="21"/>
      <c r="J56" s="21"/>
      <c r="K56" s="21"/>
    </row>
  </sheetData>
  <mergeCells count="29">
    <mergeCell ref="D39:D42"/>
    <mergeCell ref="C39:C42"/>
    <mergeCell ref="A43:D47"/>
    <mergeCell ref="A35:B38"/>
    <mergeCell ref="A39:B42"/>
    <mergeCell ref="C12:C16"/>
    <mergeCell ref="D12:D16"/>
    <mergeCell ref="C17:C20"/>
    <mergeCell ref="D17:D20"/>
    <mergeCell ref="C35:C38"/>
    <mergeCell ref="D35:D38"/>
    <mergeCell ref="C21:C25"/>
    <mergeCell ref="D21:D25"/>
    <mergeCell ref="C26:C29"/>
    <mergeCell ref="D26:D29"/>
    <mergeCell ref="C30:C34"/>
    <mergeCell ref="D30:D34"/>
    <mergeCell ref="A12:B16"/>
    <mergeCell ref="A17:B20"/>
    <mergeCell ref="A21:B25"/>
    <mergeCell ref="A26:B29"/>
    <mergeCell ref="A30:B34"/>
    <mergeCell ref="G6:H6"/>
    <mergeCell ref="A6:B6"/>
    <mergeCell ref="K6:L6"/>
    <mergeCell ref="A7:B11"/>
    <mergeCell ref="I6:J6"/>
    <mergeCell ref="C7:C11"/>
    <mergeCell ref="D7:D11"/>
  </mergeCells>
  <conditionalFormatting sqref="G7:L47">
    <cfRule type="cellIs" dxfId="11" priority="1" operator="equal">
      <formula>0</formula>
    </cfRule>
    <cfRule type="cellIs" dxfId="10" priority="2" operator="greaterThanOrEqual">
      <formula>100</formula>
    </cfRule>
    <cfRule type="cellIs" dxfId="9" priority="3" operator="between">
      <formula>10</formula>
      <formula>100</formula>
    </cfRule>
    <cfRule type="cellIs" dxfId="8" priority="4" operator="between">
      <formula>0.1</formula>
      <formula>10</formula>
    </cfRule>
    <cfRule type="cellIs" dxfId="7" priority="5" operator="between">
      <formula>0.01</formula>
      <formula>0.1</formula>
    </cfRule>
    <cfRule type="cellIs" dxfId="6" priority="6" operator="lessThan">
      <formula>0.01</formula>
    </cfRule>
  </conditionalFormatting>
  <conditionalFormatting sqref="G53:BA55">
    <cfRule type="cellIs" dxfId="5" priority="13" operator="equal">
      <formula>0</formula>
    </cfRule>
    <cfRule type="cellIs" dxfId="4" priority="14" operator="greaterThanOrEqual">
      <formula>100</formula>
    </cfRule>
    <cfRule type="cellIs" dxfId="3" priority="15" operator="between">
      <formula>10</formula>
      <formula>100</formula>
    </cfRule>
    <cfRule type="cellIs" dxfId="2" priority="16" operator="between">
      <formula>0.1</formula>
      <formula>10</formula>
    </cfRule>
    <cfRule type="cellIs" dxfId="1" priority="17" operator="between">
      <formula>0.01</formula>
      <formula>0.1</formula>
    </cfRule>
    <cfRule type="cellIs" dxfId="0" priority="18" operator="lessThan">
      <formula>0.01</formula>
    </cfRule>
  </conditionalFormatting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8 - Welding Emissions</vt:lpstr>
      <vt:lpstr>'Item 8 - Welding Emissions'!Print_Area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Bornhorst</dc:creator>
  <cp:lastModifiedBy>Eric Bornhorst</cp:lastModifiedBy>
  <cp:lastPrinted>2022-05-27T15:36:44Z</cp:lastPrinted>
  <dcterms:created xsi:type="dcterms:W3CDTF">2022-05-26T21:18:15Z</dcterms:created>
  <dcterms:modified xsi:type="dcterms:W3CDTF">2024-08-05T15:22:49Z</dcterms:modified>
</cp:coreProperties>
</file>